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831"/>
  <workbookPr/>
  <mc:AlternateContent xmlns:mc="http://schemas.openxmlformats.org/markup-compatibility/2006">
    <mc:Choice Requires="x15">
      <x15ac:absPath xmlns:x15ac="http://schemas.microsoft.com/office/spreadsheetml/2010/11/ac" url="C:\Users\Uyanga\Downloads\"/>
    </mc:Choice>
  </mc:AlternateContent>
  <xr:revisionPtr revIDLastSave="0" documentId="13_ncr:1_{C98935AB-FF78-4CB2-AA3E-C26C9D3682FA}" xr6:coauthVersionLast="47" xr6:coauthVersionMax="47" xr10:uidLastSave="{00000000-0000-0000-0000-000000000000}"/>
  <workbookProtection workbookAlgorithmName="SHA-512" workbookHashValue="zyuVrDERzB24l4HHpIqaf1sEwtMYtU6N8mpTVnOyOhC2z5F3DVhMsKS6KxnfCHjWGoa9lyecdZEqSoWa9BSoCw==" workbookSaltValue="q9CwDe59nMJLfASJ+jiPpQ==" workbookSpinCount="100000" lockStructure="1"/>
  <bookViews>
    <workbookView xWindow="-120" yWindow="-120" windowWidth="29040" windowHeight="15720" activeTab="1" xr2:uid="{00000000-000D-0000-FFFF-FFFF00000000}"/>
  </bookViews>
  <sheets>
    <sheet name="Instruction" sheetId="2" r:id="rId1"/>
    <sheet name="Асуулга" sheetId="1" r:id="rId2"/>
    <sheet name="Үнэлгээ" sheetId="4" state="hidden"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9" i="1" l="1"/>
  <c r="I18" i="1"/>
  <c r="I17" i="1"/>
  <c r="F12" i="1"/>
  <c r="F11" i="1"/>
  <c r="G4" i="1"/>
  <c r="G125" i="1"/>
  <c r="G120" i="1"/>
  <c r="G118" i="1"/>
  <c r="G117" i="1"/>
  <c r="I57" i="1"/>
  <c r="I58" i="1"/>
  <c r="I88" i="1"/>
  <c r="I87" i="1"/>
  <c r="I86" i="1"/>
  <c r="I73" i="1"/>
  <c r="I71" i="1"/>
  <c r="I70" i="1"/>
  <c r="I69" i="1"/>
  <c r="I68" i="1"/>
  <c r="I67" i="1"/>
  <c r="I66" i="1"/>
  <c r="I104" i="1"/>
  <c r="I114" i="1"/>
  <c r="I113" i="1"/>
  <c r="I112" i="1"/>
  <c r="I111" i="1"/>
  <c r="I110" i="1"/>
  <c r="I109" i="1"/>
  <c r="I108" i="1"/>
  <c r="I107" i="1"/>
  <c r="I106" i="1"/>
  <c r="I105" i="1"/>
  <c r="I103" i="1"/>
  <c r="I101" i="1"/>
  <c r="I100" i="1"/>
  <c r="I99" i="1"/>
  <c r="I98" i="1"/>
  <c r="I97" i="1"/>
  <c r="I95" i="1"/>
  <c r="I94" i="1"/>
  <c r="I93" i="1"/>
  <c r="I92" i="1"/>
  <c r="I91" i="1"/>
  <c r="I89" i="1"/>
  <c r="I85" i="1"/>
  <c r="I83" i="1"/>
  <c r="I82" i="1"/>
  <c r="I81" i="1"/>
  <c r="I80" i="1"/>
  <c r="I79" i="1"/>
  <c r="I78" i="1"/>
  <c r="I77" i="1"/>
  <c r="I75" i="1"/>
  <c r="I74" i="1"/>
  <c r="I72" i="1"/>
  <c r="I65" i="1"/>
  <c r="I63" i="1"/>
  <c r="I62" i="1"/>
  <c r="I61" i="1"/>
  <c r="I60" i="1"/>
  <c r="I59" i="1"/>
  <c r="I56" i="1"/>
  <c r="I55" i="1"/>
  <c r="I54" i="1"/>
  <c r="I53" i="1"/>
  <c r="I52" i="1"/>
  <c r="I51" i="1"/>
  <c r="I50" i="1"/>
  <c r="I49" i="1"/>
  <c r="I48" i="1"/>
  <c r="I34" i="1"/>
  <c r="I39" i="1" l="1"/>
  <c r="I38" i="1"/>
  <c r="I37" i="1"/>
  <c r="I35" i="1"/>
  <c r="I32" i="1"/>
  <c r="I31" i="1"/>
  <c r="I30" i="1"/>
  <c r="I29" i="1"/>
  <c r="I28" i="1"/>
  <c r="I26" i="1"/>
  <c r="I25" i="1"/>
  <c r="I24" i="1"/>
  <c r="I23" i="1"/>
  <c r="I22" i="1"/>
  <c r="D12" i="4" s="1"/>
  <c r="G60" i="1" l="1"/>
  <c r="G61" i="1"/>
  <c r="G62" i="1"/>
  <c r="G63" i="1"/>
  <c r="F10" i="1"/>
  <c r="F9" i="1"/>
  <c r="F8" i="1"/>
  <c r="F7" i="1"/>
  <c r="F6" i="1"/>
  <c r="D29" i="4" l="1"/>
  <c r="D30" i="4"/>
  <c r="D19" i="4"/>
  <c r="D20" i="4"/>
  <c r="D21" i="4"/>
  <c r="D22" i="4"/>
  <c r="D18" i="4"/>
  <c r="D13" i="4"/>
  <c r="D14" i="4"/>
  <c r="D15" i="4"/>
  <c r="D16" i="4"/>
  <c r="D25" i="4"/>
  <c r="F31" i="1"/>
  <c r="F29" i="1"/>
  <c r="F28" i="1"/>
  <c r="F24" i="1"/>
  <c r="F25" i="1"/>
  <c r="F26" i="1"/>
  <c r="G101" i="1" l="1"/>
  <c r="G100" i="1"/>
  <c r="G99" i="1"/>
  <c r="G98" i="1"/>
  <c r="G97" i="1"/>
  <c r="G92" i="1"/>
  <c r="G93" i="1"/>
  <c r="G94" i="1"/>
  <c r="G95" i="1"/>
  <c r="G91" i="1"/>
  <c r="D28" i="4"/>
  <c r="F28" i="4" s="1"/>
  <c r="F35" i="1"/>
  <c r="F34" i="1"/>
  <c r="D24" i="4"/>
  <c r="F24" i="4" s="1"/>
  <c r="F32" i="1"/>
  <c r="F30" i="1"/>
  <c r="D7" i="4"/>
  <c r="F42" i="1" l="1"/>
  <c r="F41" i="1"/>
  <c r="F39" i="1"/>
  <c r="F38" i="1"/>
  <c r="F37" i="1"/>
  <c r="F23" i="1"/>
  <c r="F22" i="1"/>
  <c r="F19" i="1"/>
  <c r="F18" i="1"/>
  <c r="F17" i="1" l="1"/>
  <c r="V17" i="4" l="1"/>
  <c r="V16" i="4"/>
  <c r="O25" i="4"/>
  <c r="O26" i="4"/>
  <c r="O27" i="4"/>
  <c r="O28" i="4"/>
  <c r="O29" i="4"/>
  <c r="O31" i="4"/>
  <c r="O24" i="4"/>
  <c r="P17" i="4"/>
  <c r="O22" i="4"/>
  <c r="O20" i="4"/>
  <c r="O19" i="4"/>
  <c r="O18" i="4"/>
  <c r="B3" i="4" l="1"/>
  <c r="I42" i="1" l="1"/>
  <c r="I41" i="1"/>
  <c r="D9" i="4"/>
  <c r="D8" i="4"/>
  <c r="F7" i="4" l="1"/>
  <c r="D6" i="4" s="1"/>
  <c r="D27" i="4"/>
  <c r="N22" i="4" s="1"/>
  <c r="F18" i="4"/>
  <c r="G18" i="4" s="1"/>
  <c r="F12" i="4"/>
  <c r="D11" i="4" s="1"/>
  <c r="N18" i="4" s="1"/>
  <c r="G105" i="1"/>
  <c r="G106" i="1"/>
  <c r="G107" i="1"/>
  <c r="G108" i="1"/>
  <c r="G109" i="1"/>
  <c r="G110" i="1"/>
  <c r="G111" i="1"/>
  <c r="G112" i="1"/>
  <c r="G113" i="1"/>
  <c r="G114" i="1"/>
  <c r="G103" i="1"/>
  <c r="G89" i="1"/>
  <c r="D39" i="4" l="1"/>
  <c r="N31" i="4" s="1"/>
  <c r="D37" i="4"/>
  <c r="N28" i="4" s="1"/>
  <c r="D38" i="4"/>
  <c r="N29" i="4" s="1"/>
  <c r="G7" i="4"/>
  <c r="N16" i="4"/>
  <c r="U16" i="4" s="1"/>
  <c r="D23" i="4"/>
  <c r="N20" i="4" s="1"/>
  <c r="G24" i="4"/>
  <c r="G28" i="4"/>
  <c r="D17" i="4"/>
  <c r="N19" i="4" s="1"/>
  <c r="G12" i="4"/>
  <c r="D36" i="4"/>
  <c r="G85" i="1"/>
  <c r="G83" i="1"/>
  <c r="G82" i="1"/>
  <c r="G81" i="1"/>
  <c r="G80" i="1"/>
  <c r="G79" i="1"/>
  <c r="G78" i="1"/>
  <c r="G77" i="1"/>
  <c r="D35" i="4" l="1"/>
  <c r="N26" i="4" s="1"/>
  <c r="N27" i="4"/>
  <c r="D10" i="4"/>
  <c r="N17" i="4" s="1"/>
  <c r="G72" i="1"/>
  <c r="G74" i="1"/>
  <c r="G75" i="1"/>
  <c r="G65" i="1"/>
  <c r="G49" i="1"/>
  <c r="G50" i="1"/>
  <c r="G51" i="1"/>
  <c r="G52" i="1"/>
  <c r="G53" i="1"/>
  <c r="G54" i="1"/>
  <c r="G55" i="1"/>
  <c r="G56" i="1"/>
  <c r="G57" i="1"/>
  <c r="G58" i="1"/>
  <c r="G59" i="1"/>
  <c r="G48" i="1"/>
  <c r="D33" i="4" l="1"/>
  <c r="D34" i="4"/>
  <c r="N25" i="4" s="1"/>
  <c r="F33" i="4" l="1"/>
  <c r="N24" i="4"/>
  <c r="G33" i="4" l="1"/>
  <c r="N23" i="4"/>
  <c r="Q17" i="4" l="1"/>
  <c r="U17" i="4" l="1"/>
  <c r="Q33" i="4" s="1"/>
  <c r="Q40" i="4" s="1"/>
</calcChain>
</file>

<file path=xl/sharedStrings.xml><?xml version="1.0" encoding="utf-8"?>
<sst xmlns="http://schemas.openxmlformats.org/spreadsheetml/2006/main" count="515" uniqueCount="488">
  <si>
    <t>Дотоодын хуулийн этгээд</t>
  </si>
  <si>
    <t>Цахимаар</t>
  </si>
  <si>
    <t>Асуулга</t>
  </si>
  <si>
    <t>Хариулт</t>
  </si>
  <si>
    <t>Уг дүрэм, журмыг ямар давтамжтайгаар шинэчилдэг вэ?</t>
  </si>
  <si>
    <t>I. Корпорацийн засаглал болон ТУЗ-ийн үүрэг</t>
  </si>
  <si>
    <t>МУТСТ хөтөлбөрт эрсдэлийн менежмент болон сэжигтэй гүйлгээний тайлангийн шаардлагуудыг оруулсан уу? МУТСТ хөтөлбөр холбогдох хэлтэс болон нэгжүүдэд үр дүнтэй хэрэгжиж байгаа эсэх талаар хяналт хэрхэн тавьж байна вэ?</t>
  </si>
  <si>
    <t>МУТСТ хөтөлбөрт төлөөлөн удирдах зөвлөл хэрхэн оролцон ажилладаг вэ? ТУЗ-с авч ажилладаг арга хэмжээний талаар ерөнхий мэдээлэл өгнө үү.</t>
  </si>
  <si>
    <t>Төлөөлөн удирдах зөвлөл МУТС-тэй тэмцэх асуудлаар дотоод аудиттай хамтран ажилладаг уу?</t>
  </si>
  <si>
    <t>Төлөөлөн удирдах зөвлөл, удирдлагууд нь уг системийн үйл ажиллагаа, үр дүнтэй танилцдаг уу?</t>
  </si>
  <si>
    <t xml:space="preserve">МУТС-тэй тэмцэх өөрийн дүрэм, журамтай </t>
  </si>
  <si>
    <t xml:space="preserve">МУТС-тэй тэмцэх дүрэм, журам батлах шатандаа явж байгаа </t>
  </si>
  <si>
    <t>МУТС-тэй тэмцэх дүрэм, журам баталж байгаагүй</t>
  </si>
  <si>
    <t>МУТСТ тухай хуулийг дагаж мөрддөг</t>
  </si>
  <si>
    <t>МУТС-тэй холбоотой асуудлыг дүрэмгүй боловч шийдвэрлэдэг</t>
  </si>
  <si>
    <t>Жил бүр шинэчилдэг</t>
  </si>
  <si>
    <t>Улирал бүр шинэчилдэг</t>
  </si>
  <si>
    <t>Огт шинэчилдэггүй</t>
  </si>
  <si>
    <t>Хуульд өөрчлөлт орсон, шинэчлэх шаардлага үүссэн бол</t>
  </si>
  <si>
    <t>Журамд тусгагдаагүй ү/а-г зохицуулах шаардлага үүссэн</t>
  </si>
  <si>
    <t xml:space="preserve">МУТС-тэй тэмцэх хөтөлбөр хэрэгжүүлдэг </t>
  </si>
  <si>
    <t xml:space="preserve">МУТС-тэй тэмцэх хөтөлбөр хэрэгжүүлэхээр ажиллаж байгаа </t>
  </si>
  <si>
    <t xml:space="preserve">МУТС-тэй тэмцэх хөтөлбөр өмнө нь хэрэгжүүлж байсан </t>
  </si>
  <si>
    <t xml:space="preserve">МУТС-тэй тэмцэх хөтөлбөр хэрэгжүүлж байгаагүй </t>
  </si>
  <si>
    <t xml:space="preserve">МУТС-тэй тэмцэх хөтөлбөр хэрэгжүүлэх шаардлагагүй гэж үздэг учир хэрэгжүүлдэггүй </t>
  </si>
  <si>
    <t>Шаардлагуудыг оруулсан, нэгж байдаггүй, хяналт тавьдаг</t>
  </si>
  <si>
    <t xml:space="preserve">Шаардлагуудыг оруулсан, нэгж байдаггүй, хяналт тавигддаггүй </t>
  </si>
  <si>
    <t xml:space="preserve">Шаардлагуудыг оруулсан, нэгжээс хяналт тавин ажилладаг </t>
  </si>
  <si>
    <t>Шаардлагуудыг оруулаагүй, нэгжээс хяналт тавин ажилладаг</t>
  </si>
  <si>
    <t xml:space="preserve">Шаардлагуудыг оруулаагүй, нэгж байдаггүй, хяналт тавигддаггүй </t>
  </si>
  <si>
    <t xml:space="preserve">МУТС-тэй тэмцэх асуудал хариуцсан нэгж томилсон </t>
  </si>
  <si>
    <t>МУТС-тэй тэмцэх асуудал хариуцсан хүн томилсон</t>
  </si>
  <si>
    <t>Дотоод аудит хариуцдаг</t>
  </si>
  <si>
    <t xml:space="preserve">Шаардлагатай тохиолдолд л хүн томилон ажиллуулдаг </t>
  </si>
  <si>
    <t>Нэгж, эсхүл хүн томилоогүй</t>
  </si>
  <si>
    <t xml:space="preserve">ТУЗ-д огт танилцуулдаггүй </t>
  </si>
  <si>
    <r>
      <t xml:space="preserve">ТУЗ-с шаардлагатай гэж үзсэн тохиолдолд л танилцуулдаг </t>
    </r>
    <r>
      <rPr>
        <b/>
        <sz val="12"/>
        <color theme="1"/>
        <rFont val="Times New Roman"/>
        <family val="1"/>
      </rPr>
      <t/>
    </r>
  </si>
  <si>
    <t>Хөтөлбөрийн бүхий л үе шатанд ТУЗ оролцдог</t>
  </si>
  <si>
    <t>Нэгж, албан тушаалтан байдаг, ТУЗ-с хяналт тавьдаг</t>
  </si>
  <si>
    <t>Мэдээллийн системд (МС) байгууллагын хэрэглэгчдийн мэдээллийн сан нэгддэг үү?</t>
  </si>
  <si>
    <t>Уг дүрэм, журмыг ямар хугацааны давтамжтайгаар шинэчилдэг вэ? Хамгийн сүүлд хэзээ шинэчилсэн бэ?</t>
  </si>
  <si>
    <t>Уг дүрэм, журмыг шинэчлэхдээ удирдлага болон ажилтнуудад танилцуулдаг уу? Ямар байдлаар танилцуулдаг вэ?</t>
  </si>
  <si>
    <t xml:space="preserve">Дээрх дүрэм, журмыг салбаруудаараа адил хэрэгжүүлдэг үү? </t>
  </si>
  <si>
    <t xml:space="preserve">Харилцагчийг таних дүрэм, журмыг боловсруулахдаа МУТСТ тухай хуульд нийцүүлсэн үү? </t>
  </si>
  <si>
    <t>II. Дүрэм, журам: Хэрэглэгчийг таних</t>
  </si>
  <si>
    <t>Дүрэм, журмыг батлах шатандаа явж байгаа.</t>
  </si>
  <si>
    <t>Тогтмол.</t>
  </si>
  <si>
    <t>Ихэвчлэн.</t>
  </si>
  <si>
    <t>Шинэчлэх шаардлагатай үед.</t>
  </si>
  <si>
    <r>
      <rPr>
        <sz val="12"/>
        <color theme="1"/>
        <rFont val="Times New Roman"/>
        <family val="1"/>
      </rPr>
      <t>Хааяа</t>
    </r>
    <r>
      <rPr>
        <sz val="12"/>
        <color theme="1"/>
        <rFont val="Times New Roman"/>
        <family val="1"/>
      </rPr>
      <t>.</t>
    </r>
  </si>
  <si>
    <t>Шинэчилдэггүй.</t>
  </si>
  <si>
    <t>Байгууллагад өөрсдийн баримталдаг журамтай.</t>
  </si>
  <si>
    <t>Дүрэм журам байхгүй, МУТСТ тухай хуулийг дагаж мөрддөг.</t>
  </si>
  <si>
    <t>Дүрэм журам байхгүй, албан тушаалтан шийдвэрлэдэг.</t>
  </si>
  <si>
    <t>Байхгүй.</t>
  </si>
  <si>
    <t>Мэйлээр бүх ажилчидруу явуулдаг.</t>
  </si>
  <si>
    <t>Бүх ажилчдын хурал зохион байгуулж танилцуулдаг.</t>
  </si>
  <si>
    <r>
      <t>Зарлалын самбарт наачихдаг</t>
    </r>
    <r>
      <rPr>
        <sz val="11"/>
        <color theme="1"/>
        <rFont val="Times New Roman"/>
        <family val="1"/>
      </rPr>
      <t>.</t>
    </r>
  </si>
  <si>
    <r>
      <t>Зөвхөн удирдлагад танилцуулдаг</t>
    </r>
    <r>
      <rPr>
        <sz val="11"/>
        <color theme="1"/>
        <rFont val="Times New Roman"/>
        <family val="1"/>
      </rPr>
      <t>.</t>
    </r>
  </si>
  <si>
    <t>Зөвхөн шинэчилсэн хүн мэддэг, бусад ажилчид шаардлагатай үед хардаг.</t>
  </si>
  <si>
    <t>Шинэчилдэггүй</t>
  </si>
  <si>
    <t>Бүх салбар болон төв оффисдоо ижилхэн хэрэгжүүлдэг.</t>
  </si>
  <si>
    <t>Хүн их үйлчлүүлдэг салбартаа хэрэгжүүлдэг.</t>
  </si>
  <si>
    <t>Зөвхөн төвд байршилтай салбартаа л хэрэгжүүлдэг.</t>
  </si>
  <si>
    <t>Зарим салбартаа хэрэгжүүлдэг.</t>
  </si>
  <si>
    <t>Салбарууддаа ерөөсөө хэрэгжүүлдэггүй.</t>
  </si>
  <si>
    <t xml:space="preserve">(8-9) этгээдийг тусгасан </t>
  </si>
  <si>
    <t xml:space="preserve">(6-7) этгээдийг тусгасан </t>
  </si>
  <si>
    <t>(3-5) этгээдийг тусгасан</t>
  </si>
  <si>
    <t>(1-2) этгээдийг тусгасан</t>
  </si>
  <si>
    <t>Ямар ч этгээдийг тусгаагүй.</t>
  </si>
  <si>
    <t>Харилцагчийг таних дүрэм, журмыг хэрэгжүүлдэггүй.</t>
  </si>
  <si>
    <t>Нийцүүлж бэлдээгүй.</t>
  </si>
  <si>
    <t>Зарим заалтыг нь тусгасан.</t>
  </si>
  <si>
    <t>Ихэнх заалтыг нь тусгасан.</t>
  </si>
  <si>
    <t>МУТСТ тухай хуультай нийцүүлсэн.</t>
  </si>
  <si>
    <t xml:space="preserve">Эдгээрийн аль ч шаардлагыг тусгаагүй </t>
  </si>
  <si>
    <r>
      <rPr>
        <sz val="7"/>
        <color theme="1"/>
        <rFont val="Times New Roman"/>
        <family val="1"/>
      </rPr>
      <t xml:space="preserve"> </t>
    </r>
    <r>
      <rPr>
        <sz val="11"/>
        <color theme="1"/>
        <rFont val="Calibri"/>
        <family val="2"/>
        <scheme val="minor"/>
      </rPr>
      <t xml:space="preserve">1 шаардлагыг тусгасан </t>
    </r>
  </si>
  <si>
    <t>(2-3) шаардлагыг тусгасан</t>
  </si>
  <si>
    <t>(5-4) шаардлагыг тусгасан</t>
  </si>
  <si>
    <t xml:space="preserve">(6) шаардлагыг бүгдийг нь тусгасан </t>
  </si>
  <si>
    <t xml:space="preserve">(3) мэдээллийг бүгдийг нь авдаг </t>
  </si>
  <si>
    <r>
      <rPr>
        <sz val="11"/>
        <color theme="1"/>
        <rFont val="Times New Roman"/>
        <family val="1"/>
      </rPr>
      <t xml:space="preserve">(1) </t>
    </r>
    <r>
      <rPr>
        <sz val="11"/>
        <color theme="1"/>
        <rFont val="Calibri"/>
        <family val="2"/>
        <scheme val="minor"/>
      </rPr>
      <t>мэдээллийг нь авдаг</t>
    </r>
  </si>
  <si>
    <t xml:space="preserve">(2) мэдээллийг нь л авдаг </t>
  </si>
  <si>
    <t>Эдгээрийс өөр мэдээлэл авдаг</t>
  </si>
  <si>
    <t xml:space="preserve">Ямар ч мэдээл авдаггүй </t>
  </si>
  <si>
    <t xml:space="preserve">(5) шаардлагыг бүгдийг нь тусгасан </t>
  </si>
  <si>
    <t xml:space="preserve">(4) шаардлагыг тусгасан </t>
  </si>
  <si>
    <t xml:space="preserve">(3-2) шаардлагыг тусгасан </t>
  </si>
  <si>
    <t>(1) л шаардлагыг тусгасан</t>
  </si>
  <si>
    <t xml:space="preserve">Эдгээрийн аль ч шаардлагыг тусгаагүй буюу ямар ч шаардлага тавьдаггүй </t>
  </si>
  <si>
    <t xml:space="preserve">МУТСТ тухай хуульд заасан эрсдэл өндөртэй харилцагч </t>
  </si>
  <si>
    <t xml:space="preserve">Өөрсдийн үзэмжээр эрсдэл өндөртэй гэж үзсэн харилцагч </t>
  </si>
  <si>
    <t xml:space="preserve">Эрсдэл өндөртэй гэж үнэлэгдсэн </t>
  </si>
  <si>
    <t xml:space="preserve">Мөнгөний гарал үүсэл нь тодорхойгүй өндөр дүнтэй гүйлгээ хийхээр ирсэн </t>
  </si>
  <si>
    <r>
      <t>Харилцагч бүрт адил үйлчилдэг. Эрсдэлээр нь ангилдаггүй</t>
    </r>
    <r>
      <rPr>
        <sz val="11"/>
        <color theme="1"/>
        <rFont val="Calibri"/>
        <family val="2"/>
        <scheme val="minor"/>
      </rPr>
      <t>.</t>
    </r>
  </si>
  <si>
    <r>
      <t xml:space="preserve">(2-3) мэдээллийг авдаг </t>
    </r>
    <r>
      <rPr>
        <sz val="11"/>
        <color theme="1"/>
        <rFont val="Calibri"/>
        <family val="2"/>
        <scheme val="minor"/>
      </rPr>
      <t>.</t>
    </r>
  </si>
  <si>
    <t>(4-5) мэдээллийг авдаг.</t>
  </si>
  <si>
    <t>(7-6) мэдээллийг заавал авдаг.</t>
  </si>
  <si>
    <t xml:space="preserve">Эдгээрийн аль ч мэдээллийг авдаггүй. </t>
  </si>
  <si>
    <r>
      <rPr>
        <sz val="11"/>
        <color theme="1"/>
        <rFont val="Calibri"/>
        <family val="2"/>
        <scheme val="minor"/>
      </rPr>
      <t xml:space="preserve">1 мэдээллийг л авдаг </t>
    </r>
    <r>
      <rPr>
        <sz val="11"/>
        <color theme="1"/>
        <rFont val="Calibri"/>
        <family val="2"/>
        <scheme val="minor"/>
      </rPr>
      <t>.</t>
    </r>
  </si>
  <si>
    <t>III. Эрсдэлийн менежмент</t>
  </si>
  <si>
    <t>Шинэ бүтээгдэхүүн, үйлчилгээ нэвтрүүлэх тохиолдолд МУТС эрсдэлийг хэрхэн үнэлдэг вэ? Үүнтэй холбоотой бодлого, дүрэм, журам байдаг уу? Эрсдэлийн үнэлгээг хэрхэн гүйцэтгэдэг вэ?</t>
  </si>
  <si>
    <t>Төлөөлөн удирдах зөвлөл болон дээд удирдлагад МУТС үйл ажиллагааны эрсдэлийн талаар мэдээлдэг үү? Хэрхэн мэдээлдэг вэ?</t>
  </si>
  <si>
    <t>Нэгжтэй,  МУТС эрсдэлийн асуудлуудыг багахан хэмжээнд оруулдаг.</t>
  </si>
  <si>
    <t>Нэгжтэй,  МУТС эрсдэлийн асуудлуудыг нарийвчилан оруулдаг.</t>
  </si>
  <si>
    <t>Нэгжгүй,  МУТС эрсдэлийн асуудлуудыг оруулдаг.</t>
  </si>
  <si>
    <t>Нэгжтэй,  МУТС эрсдэлийн асуудлуудыг оруулдаггүй.</t>
  </si>
  <si>
    <t>Нэгжгүй,  МУТС эрсдэлийн асуудлуудыг оруулдаггүй.</t>
  </si>
  <si>
    <t>Олон улсын аргачлалын дагуу тогтмол /сар бүр/ хийдэг.</t>
  </si>
  <si>
    <t>Тогтсон аргачлалгүйгээр улирал бүр хийдэг.</t>
  </si>
  <si>
    <t xml:space="preserve">Тогтсон аргачлалгүй, тогмол бус хугацаанд хийдэг. </t>
  </si>
  <si>
    <t>Хийдэггүй/хийж байгаагүй.</t>
  </si>
  <si>
    <t xml:space="preserve"> Тогтмол /сар бүр/ танилцуулдаг.</t>
  </si>
  <si>
    <t>Тогтмол /улирал бүр/ танилцуулдаг.</t>
  </si>
  <si>
    <t xml:space="preserve">Тогтмол /жилд 1 удаа/ танилцуулдаг. </t>
  </si>
  <si>
    <t>Шаардлагатай гэж үзсэн тохиолдолд л танилцуулдаг.</t>
  </si>
  <si>
    <t>Огт танилцуулдаггүй.</t>
  </si>
  <si>
    <r>
      <t>Хөтөлбөрийн бүхий л үе шатанд оролцон ажилладаг</t>
    </r>
    <r>
      <rPr>
        <sz val="12"/>
        <color theme="1"/>
        <rFont val="Times New Roman"/>
        <family val="1"/>
      </rPr>
      <t>.</t>
    </r>
  </si>
  <si>
    <t>Нэгж хариуцдаг, ТУЗ-с хяналт тавьдаг.</t>
  </si>
  <si>
    <r>
      <rPr>
        <sz val="12"/>
        <color theme="1"/>
        <rFont val="Times New Roman"/>
        <family val="1"/>
      </rPr>
      <t>Хяналт тавих шатанд л ТУЗ оролцон ажилладаг</t>
    </r>
    <r>
      <rPr>
        <sz val="12"/>
        <color theme="1"/>
        <rFont val="Times New Roman"/>
        <family val="1"/>
      </rPr>
      <t>.</t>
    </r>
  </si>
  <si>
    <t>Нэгж хариуцдаг, ТУЗ-с арга хэмжээ авдаггүй.</t>
  </si>
  <si>
    <r>
      <rPr>
        <sz val="12"/>
        <color theme="1"/>
        <rFont val="Times New Roman"/>
        <family val="1"/>
      </rPr>
      <t>ТУЗ-с арга хэмжээ авч ажилладаггүй</t>
    </r>
    <r>
      <rPr>
        <sz val="12"/>
        <color theme="1"/>
        <rFont val="Times New Roman"/>
        <family val="1"/>
      </rPr>
      <t>.</t>
    </r>
  </si>
  <si>
    <t>Бүхий л асуудлаар дотоод аудиттай хамтран ажилладаг.</t>
  </si>
  <si>
    <t>ТУЗ оролцох шаардлагатай гэж үзсэн тохиолдолд.</t>
  </si>
  <si>
    <r>
      <rPr>
        <sz val="12"/>
        <color theme="1"/>
        <rFont val="Times New Roman"/>
        <family val="1"/>
      </rPr>
      <t>Нэгжтэй, ТУЗ-тэй энэ талаар хамтран ажиллах шаардлагагүй</t>
    </r>
    <r>
      <rPr>
        <sz val="12"/>
        <color theme="1"/>
        <rFont val="Times New Roman"/>
        <family val="1"/>
      </rPr>
      <t>.</t>
    </r>
  </si>
  <si>
    <r>
      <rPr>
        <sz val="12"/>
        <color theme="1"/>
        <rFont val="Times New Roman"/>
        <family val="1"/>
      </rPr>
      <t>Дотоод аудит хяналт тавьдаг, ТУЗ хамтран ажилладаггүй</t>
    </r>
    <r>
      <rPr>
        <sz val="12"/>
        <color theme="1"/>
        <rFont val="Times New Roman"/>
        <family val="1"/>
      </rPr>
      <t>.</t>
    </r>
  </si>
  <si>
    <t>Хамтран ажилладаггүй.</t>
  </si>
  <si>
    <r>
      <rPr>
        <sz val="7"/>
        <color theme="1"/>
        <rFont val="Times New Roman"/>
        <family val="1"/>
      </rPr>
      <t xml:space="preserve"> </t>
    </r>
    <r>
      <rPr>
        <sz val="12"/>
        <color theme="1"/>
        <rFont val="Times New Roman"/>
        <family val="1"/>
      </rPr>
      <t>Ёс зүйн дүрэмтэй, тусган ажилладаг.</t>
    </r>
  </si>
  <si>
    <r>
      <rPr>
        <sz val="7"/>
        <color theme="1"/>
        <rFont val="Times New Roman"/>
        <family val="1"/>
      </rPr>
      <t xml:space="preserve"> </t>
    </r>
    <r>
      <rPr>
        <sz val="12"/>
        <color theme="1"/>
        <rFont val="Times New Roman"/>
        <family val="1"/>
      </rPr>
      <t>Ёс зүйн дүрэмтэй, тусгахаар бэлтгэсэн.</t>
    </r>
  </si>
  <si>
    <r>
      <rPr>
        <sz val="7"/>
        <color theme="1"/>
        <rFont val="Times New Roman"/>
        <family val="1"/>
      </rPr>
      <t xml:space="preserve"> </t>
    </r>
    <r>
      <rPr>
        <sz val="12"/>
        <color theme="1"/>
        <rFont val="Times New Roman"/>
        <family val="1"/>
      </rPr>
      <t>Ёс зүйн дүрэмтэй, тусгаагүй.</t>
    </r>
  </si>
  <si>
    <t>Ёс зүйн дүрэмтэй, тусгах шаардлаггүй гэж үзсэн.</t>
  </si>
  <si>
    <t>Ёс зүйн дүрэм боловсруулаагүй.</t>
  </si>
  <si>
    <t>Системтэй, сэжигтэй гүйлгээг илрүүлдэг.</t>
  </si>
  <si>
    <t>Системгүй боловч сэжигтэй гүйлгээг илрүүлдэг.</t>
  </si>
  <si>
    <t>Системтэй боловч сэжигтэй гүйлгээг илрүүлдэггүй, нэмэхээр ажиллаж байгаа.</t>
  </si>
  <si>
    <t>Системтэй боловч сэжигтэй гүйлгээг илрүүлэх үзүүлэлтгүй.</t>
  </si>
  <si>
    <r>
      <t>Системгүй, сэжигтэй гүйлгээг илрүүлэх үзүүлэлтгүй</t>
    </r>
    <r>
      <rPr>
        <sz val="12"/>
        <color theme="1"/>
        <rFont val="Times New Roman"/>
        <family val="1"/>
      </rPr>
      <t>.</t>
    </r>
  </si>
  <si>
    <t>Хэрэглэгчдийн мэдээллийн сан нь мэдээллийн системд нэгддэг.</t>
  </si>
  <si>
    <t>Хэрэглэгчдийн мэдээллийн сантай боловч мэдээллийн системд нэгддэггүй.</t>
  </si>
  <si>
    <t>Хэрэглэгчийн мэдээллүүдийг авдаг боловч нэгдсэн мэдээллийн сан үүсгээгүй учир мэдээллийн системд нэгддэггүй.</t>
  </si>
  <si>
    <t>Хэрэглэгчдээс зөвхөн ерөнхий мэдээлэл авдаг, мэдээллийн сан үүсгээгүй учир мэдээллийн системд нэгддэггүй.</t>
  </si>
  <si>
    <t>Хэрэглэгчийн мэдээллийг авдаггүй учир мэдээллийн сан үүсгээгүй.</t>
  </si>
  <si>
    <t>Тогтмол /сар бүр/ танилцдаг.</t>
  </si>
  <si>
    <t>Тогтмол /улирал бүр/ танилцдаг.</t>
  </si>
  <si>
    <t>Тогтмол /жилд 1 удаа/ танилцдаг.</t>
  </si>
  <si>
    <r>
      <rPr>
        <sz val="12"/>
        <color theme="1"/>
        <rFont val="Times New Roman"/>
        <family val="1"/>
      </rPr>
      <t>Огт танилцдаггүй</t>
    </r>
    <r>
      <rPr>
        <sz val="12"/>
        <color theme="1"/>
        <rFont val="Times New Roman"/>
        <family val="1"/>
      </rPr>
      <t>.</t>
    </r>
  </si>
  <si>
    <t>Шаардлагатай гэж үзсэн тохиолдолд.</t>
  </si>
  <si>
    <t>МУТС эрсдэлийн системтэй, олон улсын ангилалтай.</t>
  </si>
  <si>
    <t>МУТС эрсдэлийн системтэй, ангилж тооцдог.</t>
  </si>
  <si>
    <t>МУТС эрсдэлийн системтэй ч ангилал байхгүй.</t>
  </si>
  <si>
    <t>МУТС эрсдэлийн системгүй ч гар аргаар тооцдог.</t>
  </si>
  <si>
    <r>
      <rPr>
        <sz val="11"/>
        <color theme="1"/>
        <rFont val="Calibri"/>
        <family val="2"/>
        <scheme val="minor"/>
      </rPr>
      <t>Байхгүй</t>
    </r>
    <r>
      <rPr>
        <sz val="11"/>
        <color theme="1"/>
        <rFont val="Calibri"/>
        <family val="2"/>
        <scheme val="minor"/>
      </rPr>
      <t>.</t>
    </r>
  </si>
  <si>
    <t>Өндөр эрсдэлтэй  бүтээгдэхүүн болон Өндөр эрсдэлтэй хэрэглэгчдийг ангилдаг уу? Хэрхэн ангилдаг вэ?</t>
  </si>
  <si>
    <t>Ангилсан, олон улсын аргачлалаар.</t>
  </si>
  <si>
    <t>Ангилсан, өөрсдийн аргачлалаар.</t>
  </si>
  <si>
    <t>Зөвхөн хэрэглэгчдийг нас, хүйс, боловсрол зэргээр ангилдаг.</t>
  </si>
  <si>
    <t>Бүтээгдэхүүнээ ангилсан, харилцагчдийг ангилаагүй.</t>
  </si>
  <si>
    <r>
      <rPr>
        <sz val="11"/>
        <color theme="1"/>
        <rFont val="Calibri"/>
        <family val="2"/>
        <scheme val="minor"/>
      </rPr>
      <t>Тийм ангилал байхгүй</t>
    </r>
    <r>
      <rPr>
        <sz val="11"/>
        <color theme="1"/>
        <rFont val="Calibri"/>
        <family val="2"/>
        <scheme val="minor"/>
      </rPr>
      <t>.</t>
    </r>
  </si>
  <si>
    <t>Тийм. Эрсдэлийг маш нарийвчлан харгалзан үздэг.</t>
  </si>
  <si>
    <r>
      <rPr>
        <sz val="11"/>
        <color theme="1"/>
        <rFont val="Calibri"/>
        <family val="2"/>
        <scheme val="minor"/>
      </rPr>
      <t>Өөрсдийн гаргасан аргачлалын хүрээнд эрсдэлийг үнэлдэг</t>
    </r>
    <r>
      <rPr>
        <sz val="11"/>
        <color theme="1"/>
        <rFont val="Calibri"/>
        <family val="2"/>
        <scheme val="minor"/>
      </rPr>
      <t>.</t>
    </r>
  </si>
  <si>
    <r>
      <rPr>
        <sz val="11"/>
        <color theme="1"/>
        <rFont val="Calibri"/>
        <family val="2"/>
        <scheme val="minor"/>
      </rPr>
      <t>Нарийвчлан тооцдоггүй ч эрсдэлийг үнэлдэг</t>
    </r>
    <r>
      <rPr>
        <sz val="11"/>
        <color theme="1"/>
        <rFont val="Calibri"/>
        <family val="2"/>
        <scheme val="minor"/>
      </rPr>
      <t>.</t>
    </r>
  </si>
  <si>
    <r>
      <rPr>
        <sz val="12"/>
        <color theme="1"/>
        <rFont val="Times New Roman"/>
        <family val="1"/>
      </rPr>
      <t>Эрсдэлийг тодорхойлохыг хичээдэг боловч тодорхойлох боломжгүй байдаг</t>
    </r>
    <r>
      <rPr>
        <sz val="12"/>
        <color theme="1"/>
        <rFont val="Times New Roman"/>
        <family val="1"/>
      </rPr>
      <t>.</t>
    </r>
  </si>
  <si>
    <r>
      <rPr>
        <sz val="12"/>
        <color theme="1"/>
        <rFont val="Times New Roman"/>
        <family val="1"/>
      </rPr>
      <t>Үгүй</t>
    </r>
    <r>
      <rPr>
        <sz val="12"/>
        <color theme="1"/>
        <rFont val="Times New Roman"/>
        <family val="1"/>
      </rPr>
      <t>.</t>
    </r>
  </si>
  <si>
    <t>Бодлого, дүрэм, журам байдаг. Өөрсдийн тогтоосон аргачлалаар эрсдэлийн үнэлгээг хийдэг.</t>
  </si>
  <si>
    <t>Эрсдэлийн үнэлгээ хийдэг боловч үүнтэй холбоотой бодлого, дүрэм, журам байхгүй.</t>
  </si>
  <si>
    <t>Эрсдэлийг тооцдоггүй ч бодлого, дүрэм, журам байдаг.</t>
  </si>
  <si>
    <t>Тийм зүйл байхгүй.</t>
  </si>
  <si>
    <r>
      <t>Бодлого, дүрэм, журам байдаг. Олон улсын тогтоосон аргачлалаар эрсдэлийн үнэлгээг хийдэг</t>
    </r>
    <r>
      <rPr>
        <sz val="12"/>
        <color theme="1"/>
        <rFont val="Times New Roman"/>
        <family val="1"/>
      </rPr>
      <t>.</t>
    </r>
  </si>
  <si>
    <t>МУТС-тэй холбоотойгоор улирал бүр мэдээлэл хүргүүлдэг.</t>
  </si>
  <si>
    <t>МУТС-тэй холбоотойгоор хагас жилд 1 удаа мэдээлэл хүргүүлдэг.</t>
  </si>
  <si>
    <t>МУТС-тэй холбоотойгоор жилд 1 удаа мэдээлэл хүргүүлдэг.</t>
  </si>
  <si>
    <r>
      <rPr>
        <sz val="12"/>
        <color theme="1"/>
        <rFont val="Times New Roman"/>
        <family val="1"/>
      </rPr>
      <t>МУТС-тэй холбоотой мэдээлэл хүргүүлэх гэж байгаа. /хэрэгжих шатандаа байгаа/</t>
    </r>
    <r>
      <rPr>
        <sz val="12"/>
        <color theme="1"/>
        <rFont val="Times New Roman"/>
        <family val="1"/>
      </rPr>
      <t>.</t>
    </r>
  </si>
  <si>
    <r>
      <rPr>
        <sz val="7"/>
        <color theme="1"/>
        <rFont val="Times New Roman"/>
        <family val="1"/>
      </rPr>
      <t xml:space="preserve"> </t>
    </r>
    <r>
      <rPr>
        <sz val="12"/>
        <color theme="1"/>
        <rFont val="Times New Roman"/>
        <family val="1"/>
      </rPr>
      <t>МУТС-тэй холбоотой мэдээлэл байхгүй</t>
    </r>
    <r>
      <rPr>
        <sz val="12"/>
        <color theme="1"/>
        <rFont val="Times New Roman"/>
        <family val="1"/>
      </rPr>
      <t>.</t>
    </r>
  </si>
  <si>
    <t>Хэрвээ дотоод аудит МУТСТ үйл ажиллагаатай холбоотой хяналт, шалгалт хийдэг бол ямар давтамжтай хийдэг вэ? Хамгийн сүүлд дотоод аудитын хэлтэс хэзээ шалгалт хийсэн бэ? Сүүлд хийгдсэн үнэлгээ, шалгалтын хамрах хүрээ, түүний үр дүнг тайлбарлана уу.</t>
  </si>
  <si>
    <t>Дотоод аудитын нэгж хэдэн хүнтэй вэ? Дотоод аудит МУТСТ-тэй холбоотой үйл ажиллагаанд хэр их цаг зарцуулж ажилладаг вэ?</t>
  </si>
  <si>
    <t>Дотоод аудитын үр дүнг тайлагнах, хянах системээ тодорхойлно уу. Хэн энэхүү тайланг хүлээн авдаг вэ? Эдгээр тайлангуудын аль нэгэнд нь МУТС асуудал багтсан уу?</t>
  </si>
  <si>
    <t>Дотоод аудитын хэлтэс, нэгж байгаа, хяналт тавьдаг.</t>
  </si>
  <si>
    <r>
      <rPr>
        <sz val="12"/>
        <color theme="1"/>
        <rFont val="Times New Roman"/>
        <family val="1"/>
      </rPr>
      <t>Дотоод аудитын хэлтэс, нэгж байхгүй ч хяналт байгаа</t>
    </r>
    <r>
      <rPr>
        <sz val="12"/>
        <color theme="1"/>
        <rFont val="Times New Roman"/>
        <family val="1"/>
      </rPr>
      <t>.</t>
    </r>
  </si>
  <si>
    <r>
      <rPr>
        <sz val="12"/>
        <color theme="1"/>
        <rFont val="Times New Roman"/>
        <family val="1"/>
      </rPr>
      <t>Дотоод аудитын хэлтэс, нэгж байхгүй ч хөтөлбөр, дүрэм журам, бодлого байгаа. Үйл ажиллагааны хяналт байхгүй</t>
    </r>
    <r>
      <rPr>
        <sz val="12"/>
        <color theme="1"/>
        <rFont val="Times New Roman"/>
        <family val="1"/>
      </rPr>
      <t>.</t>
    </r>
  </si>
  <si>
    <r>
      <rPr>
        <sz val="12"/>
        <color theme="1"/>
        <rFont val="Times New Roman"/>
        <family val="1"/>
      </rPr>
      <t xml:space="preserve">Дотоод аудитын хэлтэс, нэгж байгаа, хөтөлбөр, дүрэм журам, бодлого, үйл ажиллагааны хяналт байхгүй </t>
    </r>
    <r>
      <rPr>
        <sz val="12"/>
        <color theme="1"/>
        <rFont val="Times New Roman"/>
        <family val="1"/>
      </rPr>
      <t>.</t>
    </r>
  </si>
  <si>
    <r>
      <rPr>
        <sz val="12"/>
        <color theme="1"/>
        <rFont val="Times New Roman"/>
        <family val="1"/>
      </rPr>
      <t>Дотоод аудитын хэлтэс, нэгж байхгүй</t>
    </r>
    <r>
      <rPr>
        <sz val="12"/>
        <color theme="1"/>
        <rFont val="Times New Roman"/>
        <family val="1"/>
      </rPr>
      <t>.</t>
    </r>
  </si>
  <si>
    <r>
      <rPr>
        <sz val="7"/>
        <color theme="1"/>
        <rFont val="Times New Roman"/>
        <family val="1"/>
      </rPr>
      <t xml:space="preserve"> </t>
    </r>
    <r>
      <rPr>
        <sz val="12"/>
        <color theme="1"/>
        <rFont val="Times New Roman"/>
        <family val="1"/>
      </rPr>
      <t>Сард 1 удаа бол</t>
    </r>
    <r>
      <rPr>
        <sz val="12"/>
        <color theme="1"/>
        <rFont val="Times New Roman"/>
        <family val="1"/>
      </rPr>
      <t>.</t>
    </r>
  </si>
  <si>
    <r>
      <rPr>
        <sz val="12"/>
        <color theme="1"/>
        <rFont val="Times New Roman"/>
        <family val="1"/>
      </rPr>
      <t>Улиралд 1 удаа</t>
    </r>
    <r>
      <rPr>
        <sz val="12"/>
        <color theme="1"/>
        <rFont val="Times New Roman"/>
        <family val="1"/>
      </rPr>
      <t>.</t>
    </r>
  </si>
  <si>
    <r>
      <rPr>
        <sz val="12"/>
        <color theme="1"/>
        <rFont val="Times New Roman"/>
        <family val="1"/>
      </rPr>
      <t>Жилд 2 удаа</t>
    </r>
    <r>
      <rPr>
        <sz val="12"/>
        <color theme="1"/>
        <rFont val="Times New Roman"/>
        <family val="1"/>
      </rPr>
      <t>.</t>
    </r>
  </si>
  <si>
    <r>
      <rPr>
        <sz val="12"/>
        <color theme="1"/>
        <rFont val="Times New Roman"/>
        <family val="1"/>
      </rPr>
      <t>Жилд 1 удаа</t>
    </r>
    <r>
      <rPr>
        <sz val="12"/>
        <color theme="1"/>
        <rFont val="Times New Roman"/>
        <family val="1"/>
      </rPr>
      <t>.</t>
    </r>
  </si>
  <si>
    <r>
      <rPr>
        <sz val="12"/>
        <color theme="1"/>
        <rFont val="Times New Roman"/>
        <family val="1"/>
      </rPr>
      <t>2 жилд 1 удаа</t>
    </r>
    <r>
      <rPr>
        <sz val="12"/>
        <color theme="1"/>
        <rFont val="Times New Roman"/>
        <family val="1"/>
      </rPr>
      <t>.</t>
    </r>
  </si>
  <si>
    <r>
      <rPr>
        <sz val="12"/>
        <color theme="1"/>
        <rFont val="Times New Roman"/>
        <family val="1"/>
      </rPr>
      <t xml:space="preserve">Дотоод аудитын нэгж байгаа. Хангалттай цаг зарцуулдаг </t>
    </r>
    <r>
      <rPr>
        <sz val="12"/>
        <color theme="1"/>
        <rFont val="Times New Roman"/>
        <family val="1"/>
      </rPr>
      <t>.</t>
    </r>
  </si>
  <si>
    <r>
      <rPr>
        <sz val="12"/>
        <color theme="1"/>
        <rFont val="Times New Roman"/>
        <family val="1"/>
      </rPr>
      <t>Дотоод аудитын нэгж байгаа. Шаардлагатай цагийг зарцуулдаг</t>
    </r>
    <r>
      <rPr>
        <sz val="12"/>
        <color theme="1"/>
        <rFont val="Times New Roman"/>
        <family val="1"/>
      </rPr>
      <t>.</t>
    </r>
  </si>
  <si>
    <r>
      <rPr>
        <sz val="12"/>
        <color theme="1"/>
        <rFont val="Times New Roman"/>
        <family val="1"/>
      </rPr>
      <t>Дотоод аудитын нэгж байгаа. Энэ талаар анхаарч ажилладаг</t>
    </r>
    <r>
      <rPr>
        <sz val="12"/>
        <color theme="1"/>
        <rFont val="Times New Roman"/>
        <family val="1"/>
      </rPr>
      <t>.</t>
    </r>
  </si>
  <si>
    <r>
      <t>Дотоод аудитын нэгж байгаа ч МУТС-тэй холбоотой үйл ажиллагааг шалгадаггүй</t>
    </r>
    <r>
      <rPr>
        <sz val="12"/>
        <color theme="1"/>
        <rFont val="Times New Roman"/>
        <family val="1"/>
      </rPr>
      <t>.</t>
    </r>
  </si>
  <si>
    <r>
      <rPr>
        <sz val="12"/>
        <color theme="1"/>
        <rFont val="Times New Roman"/>
        <family val="1"/>
      </rPr>
      <t>Огт цаг гаргадаггүй. Дотоод аудитын нэгж байхгүй</t>
    </r>
    <r>
      <rPr>
        <sz val="12"/>
        <color theme="1"/>
        <rFont val="Times New Roman"/>
        <family val="1"/>
      </rPr>
      <t>.</t>
    </r>
  </si>
  <si>
    <t>Дотоод аудит байгаа. МУТС-тэй холбоотой асуудал хангалттай хэмжээнд багтсан.</t>
  </si>
  <si>
    <t>Дотоод аудит байгаа. МУТС-тэй холбоотой асуудал шаардлагатай хэмжээнд багтсан.</t>
  </si>
  <si>
    <t>Дотоод аудит байгаа. МУТС-тэй холбоотой асуудал бага хэмжээнд багтсан.</t>
  </si>
  <si>
    <t>Дотоод аудит байгаа хэдий ч  МУТС-тэй холбоотой асуудал багтаагүй.</t>
  </si>
  <si>
    <t>Дотоод аудит байхгүй. Эсвэл МУТС-тэй холбоотой асуудал багтаагүй.</t>
  </si>
  <si>
    <t>Тийм. МУТС үйл ажиллагааны эрсдэлгүй гэсэн дүгнэлт гарсан.</t>
  </si>
  <si>
    <t>Тийм. МУТС үйл ажиллагааны эрсдэл үүсэж болзошгүй гэсэн дүгнэлт гарсан.</t>
  </si>
  <si>
    <t>Тийм. МУТС үйл ажиллагааны эрсдэлтэй гэсэн дүгнэлт гарсан.</t>
  </si>
  <si>
    <t>Үгүй. Гэхдээ гадаад аудит оруулахаар төлөвлөж байгаа. Эсвэл Тийм. МУТС үйл ажиллагааны өндөр эрсдэлтэй гэсэн дүгнэлт гарсан.</t>
  </si>
  <si>
    <t>Үгүй.</t>
  </si>
  <si>
    <t>МУТСТ үйл ажиллагаанд гадаад аудитаар хяналт хийлгэж байсан уу? Хэрэв тийм бол уг хяналт, шалгалтын үр дүнгийн талаар мэдээлэл өгнө үү.</t>
  </si>
  <si>
    <t>IV. Дотоод хяналт ба дотоод, гадаад аудит</t>
  </si>
  <si>
    <t>Тайлан гаргадаггүй.</t>
  </si>
  <si>
    <t>Тайланг зөвхөн шаардсан үед гаргадаг.</t>
  </si>
  <si>
    <t>Тайланг тогтсон хугацаанд гаргадаг хэдий ч тайланг мэдээлж, танилцуулдаггүй.</t>
  </si>
  <si>
    <t>Тайлагнах нь тодорхой хэдий ч тогтсон хугацаа байхгүй.</t>
  </si>
  <si>
    <t>Тайлагнах нь тодорхой, тогтмол тайлагнадаг.</t>
  </si>
  <si>
    <r>
      <rPr>
        <sz val="8"/>
        <color theme="1"/>
        <rFont val="Times New Roman"/>
        <family val="1"/>
      </rPr>
      <t>Тайлангийн үр дүнг бичсэн, үр дүнд МУТСТ-тэй холбоотой хэрэгжүүлсэн үйл ажиллагаа, хэрэгжилт, үр дүнг багтаасан хэдий ч хэрэгжүүлсэн үйл ажиллагаа нь хангалттай түвшинд байж чадаагүй</t>
    </r>
    <r>
      <rPr>
        <sz val="8"/>
        <color theme="1"/>
        <rFont val="Times New Roman"/>
        <family val="1"/>
      </rPr>
      <t>.</t>
    </r>
  </si>
  <si>
    <r>
      <rPr>
        <sz val="8"/>
        <color theme="1"/>
        <rFont val="Times New Roman"/>
        <family val="1"/>
      </rPr>
      <t>Тайлангийн үр дүнг бичсэн хэдий ч хэрэгжүүлсэн үйл ажиллагаа нь МУТСТ чиг үүрэгтэй бүрэн нийцээгүй, үйл ажиллагааны хэрэгжилт, үр дүн хангалттай бус байсан</t>
    </r>
    <r>
      <rPr>
        <sz val="8"/>
        <color theme="1"/>
        <rFont val="Times New Roman"/>
        <family val="1"/>
      </rPr>
      <t>.</t>
    </r>
  </si>
  <si>
    <r>
      <rPr>
        <sz val="8"/>
        <color theme="1"/>
        <rFont val="Times New Roman"/>
        <family val="1"/>
      </rPr>
      <t>Тайлангийн үр дүнг бичсэн хэдий МУТСТ-тэй холбоотой хэрэгжүүлсэн үйл ажиллагаа нь үр ашиг багатай, үр дүн муутай байсан</t>
    </r>
    <r>
      <rPr>
        <sz val="8"/>
        <color theme="1"/>
        <rFont val="Times New Roman"/>
        <family val="1"/>
      </rPr>
      <t>.</t>
    </r>
  </si>
  <si>
    <r>
      <rPr>
        <sz val="8"/>
        <color theme="1"/>
        <rFont val="Times New Roman"/>
        <family val="1"/>
      </rPr>
      <t>Тайлангийн үр дүнг бичээгүй буюу тайлан гаргадаггүй</t>
    </r>
    <r>
      <rPr>
        <sz val="8"/>
        <color theme="1"/>
        <rFont val="Times New Roman"/>
        <family val="1"/>
      </rPr>
      <t>.</t>
    </r>
  </si>
  <si>
    <t>3 үүргийг зөв тодорхойлсон, хэрэгжүүлдэг үйл ажиллагааг зохих түвшинд дурдсан.</t>
  </si>
  <si>
    <r>
      <t>2 үүргийг зөв тодорхойлон, эдгээр үүргийн дагуу хэрэгжүүлдэг үйл ажиллагааг зохих түвшинд дурдсан</t>
    </r>
    <r>
      <rPr>
        <sz val="8"/>
        <color theme="1"/>
        <rFont val="Times New Roman"/>
        <family val="1"/>
      </rPr>
      <t>.</t>
    </r>
  </si>
  <si>
    <t>Аль нэг чиг үүргийг зөв тодорхойлсон.</t>
  </si>
  <si>
    <r>
      <t>Эдгээр үүргүүдийг тодорхойлж чадаагүй</t>
    </r>
    <r>
      <rPr>
        <sz val="8"/>
        <color theme="1"/>
        <rFont val="Times New Roman"/>
        <family val="1"/>
      </rPr>
      <t>.</t>
    </r>
  </si>
  <si>
    <t>VI. Сургалт, хүний нөөц</t>
  </si>
  <si>
    <r>
      <rPr>
        <sz val="12"/>
        <color theme="1"/>
        <rFont val="Times New Roman"/>
        <family val="1"/>
      </rPr>
      <t>МУТСТ-тэй чиглэлээр сургалтын хөтөлбөртэй</t>
    </r>
    <r>
      <rPr>
        <sz val="12"/>
        <color theme="1"/>
        <rFont val="Times New Roman"/>
        <family val="1"/>
      </rPr>
      <t>.</t>
    </r>
  </si>
  <si>
    <r>
      <rPr>
        <sz val="12"/>
        <color theme="1"/>
        <rFont val="Times New Roman"/>
        <family val="1"/>
      </rPr>
      <t>Сургалтын хөтөлбөртөө МУТС-тэй чиглэлээр сургалтыг оруулсан</t>
    </r>
    <r>
      <rPr>
        <sz val="12"/>
        <color theme="1"/>
        <rFont val="Times New Roman"/>
        <family val="1"/>
      </rPr>
      <t>.</t>
    </r>
  </si>
  <si>
    <t>МУТСТ чиглэлээр сургалтын хөтөлбөргүй хэдий ч, сургалт зохион байгуулдаг.</t>
  </si>
  <si>
    <t>Сургалтын хөтөлбөртэй хэдий ч МУТСТ чиглэлээр сургалт зохион байгуулдаггүй.</t>
  </si>
  <si>
    <t>Сургалтын хөтөлбөргүй, сургалт явуулдаггүй.</t>
  </si>
  <si>
    <t xml:space="preserve">Ажилтнуудад зориулсан МУТС сургалтын хөтөлбөр байдаг уу?  </t>
  </si>
  <si>
    <r>
      <rPr>
        <sz val="12"/>
        <color theme="1"/>
        <rFont val="Times New Roman"/>
        <family val="1"/>
      </rPr>
      <t>Давтамж өндөр, сүүлийн 1 сарын хугацаанд сургалт зохион байгуулсан</t>
    </r>
    <r>
      <rPr>
        <sz val="12"/>
        <color theme="1"/>
        <rFont val="Times New Roman"/>
        <family val="1"/>
      </rPr>
      <t>.</t>
    </r>
  </si>
  <si>
    <r>
      <rPr>
        <sz val="12"/>
        <color theme="1"/>
        <rFont val="Times New Roman"/>
        <family val="1"/>
      </rPr>
      <t>Давтамж өндөр, сүүлийн 3 сарын хугацаанд сургалт зохион байгуулсан</t>
    </r>
    <r>
      <rPr>
        <sz val="12"/>
        <color theme="1"/>
        <rFont val="Times New Roman"/>
        <family val="1"/>
      </rPr>
      <t>.</t>
    </r>
  </si>
  <si>
    <r>
      <rPr>
        <sz val="12"/>
        <color theme="1"/>
        <rFont val="Times New Roman"/>
        <family val="1"/>
      </rPr>
      <t>Давтамж өндөр, сүүлийн 6 сарын хугацаанд сургалт зохион байгуулсан</t>
    </r>
    <r>
      <rPr>
        <sz val="12"/>
        <color theme="1"/>
        <rFont val="Times New Roman"/>
        <family val="1"/>
      </rPr>
      <t>.</t>
    </r>
  </si>
  <si>
    <t>Давтамж бага, сүүлийн 1 жилийн хугацаанд зохион байгуулсан.</t>
  </si>
  <si>
    <t>Давтамж бага, сүүлийн 1 жилээс дээш хугацаанд зохион байгуулаагүй.</t>
  </si>
  <si>
    <r>
      <rPr>
        <sz val="12"/>
        <color theme="1"/>
        <rFont val="Times New Roman"/>
        <family val="1"/>
      </rPr>
      <t>Чиглэл бүрээр сургалтыг зохион байгуулдаг, шинэ ажилчдад зориулсан сургалтыг тухай бүрд нь тогтмол зохион байгуулдаг</t>
    </r>
    <r>
      <rPr>
        <sz val="12"/>
        <color theme="1"/>
        <rFont val="Times New Roman"/>
        <family val="1"/>
      </rPr>
      <t>.</t>
    </r>
  </si>
  <si>
    <t>Шинэ ажилчдад зориулан тогтмол сургалт явуулдаг хэдий ч үйл ажиллагааны чиглэл бүрээр ялгаатай  зохион байгуулдаггүй.</t>
  </si>
  <si>
    <r>
      <rPr>
        <sz val="12"/>
        <color theme="1"/>
        <rFont val="Times New Roman"/>
        <family val="1"/>
      </rPr>
      <t>Зарим тохиолдолд үйл ажиллагааны чиглэл болон, шинэ ажилчдад зориулан сургалт явуулдаг</t>
    </r>
    <r>
      <rPr>
        <sz val="12"/>
        <color theme="1"/>
        <rFont val="Times New Roman"/>
        <family val="1"/>
      </rPr>
      <t>.</t>
    </r>
  </si>
  <si>
    <t>Сургалт зохион байгуулдаг хэдий ч үйл ажиллагааны чиглэл, шинэ ажилчдад зориулсан сургалт байдаггүй.</t>
  </si>
  <si>
    <t>ТУЗ, удирдлагуудад зориулан тогтмол сургалт явуулдаг, сургалтын мэдээллийг өгсөн.</t>
  </si>
  <si>
    <t>ТУЗ, удирдлагуудад зориулан сургалт зохион байгуулж байсан.</t>
  </si>
  <si>
    <t>ТУЗ-д сургалт зохион байгуулж байгаагүй ч удирдлагууд тогтмол сургалтад хамрагддаг.</t>
  </si>
  <si>
    <t>ТУЗ-д сургалт зохион байгуулж байгаагүй ч, удирдлагуудад сургалт зохион байгуулж байсан.</t>
  </si>
  <si>
    <r>
      <rPr>
        <sz val="12"/>
        <color theme="1"/>
        <rFont val="Times New Roman"/>
        <family val="1"/>
      </rPr>
      <t>ТУЗ, удирдлагууд сургалтад хамрагдаагүй буюу мэдээлэл өгөөгүй</t>
    </r>
    <r>
      <rPr>
        <sz val="12"/>
        <color theme="1"/>
        <rFont val="Times New Roman"/>
        <family val="1"/>
      </rPr>
      <t>.</t>
    </r>
  </si>
  <si>
    <t>Сургалт хэр хугацааны давтамжтай явагддаг вэ? Хамгийн сүүлд хэзээ сургалт зохион байгуулсан бэ?</t>
  </si>
  <si>
    <t>МУТСТ үйл ажиллагааны сургалт ажилчдын хариуцсан үйл ажиллагааны төрлөөр өөр өөр байдаг уу? Шинэ ажилчдыг сургалтад хэрхэн хамруулдаг вэ?</t>
  </si>
  <si>
    <t>Төлөөлөн удирдах зөвлөл болон байгууллагын удирдлагууд МУТСТ үйл ажиллагааны сургалтад хамрагдсан уу? Сургалтын талаар товч мэдээлэл өгнө үү.</t>
  </si>
  <si>
    <t>Өнгөрсөн жилийн МУТСТ үйл ажиллагааны сургалтын төсөв хэд байсан бэ? Энэ жилийн төсөв хэд вэ?</t>
  </si>
  <si>
    <r>
      <rPr>
        <sz val="12"/>
        <color theme="1"/>
        <rFont val="Times New Roman"/>
        <family val="1"/>
      </rPr>
      <t>МУТСТ-тэй холбоотой сургалтын төсвийг хангалттай  гаргадаг</t>
    </r>
    <r>
      <rPr>
        <sz val="12"/>
        <color theme="1"/>
        <rFont val="Times New Roman"/>
        <family val="1"/>
      </rPr>
      <t>.</t>
    </r>
  </si>
  <si>
    <t>МУТСТ чиглэлээр гаргасан төсвийг хангалттай хэмжээнд батлаагүй.</t>
  </si>
  <si>
    <t>МУТСТ үйл ажиллагааны төсвөөс эсхүл, сургалтын төсвөөс санхүүжүүлдэг.</t>
  </si>
  <si>
    <r>
      <rPr>
        <sz val="12"/>
        <color theme="1"/>
        <rFont val="Times New Roman"/>
        <family val="1"/>
      </rPr>
      <t>Сургалтыг зохион байгуулах тухай бүр санхүүжилтийг шийддэг</t>
    </r>
    <r>
      <rPr>
        <sz val="12"/>
        <color theme="1"/>
        <rFont val="Times New Roman"/>
        <family val="1"/>
      </rPr>
      <t>.</t>
    </r>
  </si>
  <si>
    <t>Сургалтад төсөв хуваарилаагүй, санхүүжилтийг шийдэж чаддаггүй.</t>
  </si>
  <si>
    <t>Бүрэн автоматчилагдсан сэжигтэй үйл ажиллагааг илрүүлэх дотоод системтэй.</t>
  </si>
  <si>
    <t>Сэжигтэй үйл ажиллагааг илрүүлдэг гар ажиллагаа орсон системтэй.</t>
  </si>
  <si>
    <t>Сэжигтэй үйл ажиллагаа илрүүлэх системтэй болохоор судалж /туршиж/ байгаа.</t>
  </si>
  <si>
    <t>Сэжигтэй үйл ажиллагааг илрүүлэх систем хэрэгжүүлэх шаардлагагүй гэж үздэг. Энэ талаарх асуудлыг дотооддоо шийдвэрлэдэг.</t>
  </si>
  <si>
    <t>Сэжигтэй үйл ажиллагааг илрүүлэх талаар ямар ч үйл ажиллагаа явуулдаггүй.</t>
  </si>
  <si>
    <t>Бүх салбар, охин компанид сэжигтэй гүйлгээг хянах тайлагнах бүрэн автоматчилагдсан систем ажилладаг.</t>
  </si>
  <si>
    <t>Бүх салбар, охин компанид сэжигтэй гүйлгээг хянах нэгж ажилладаг.</t>
  </si>
  <si>
    <r>
      <t>Зөвхөн өндөр дүнтэй гүйлгээ их явагддаг салбар, охин компанид хянах, тайлагнах системтэй</t>
    </r>
    <r>
      <rPr>
        <sz val="11"/>
        <color theme="1"/>
        <rFont val="Times New Roman"/>
        <family val="1"/>
      </rPr>
      <t>.</t>
    </r>
  </si>
  <si>
    <r>
      <t>Зөвхөн төв оффист сэжигтэй гүйлгээг хянах, тайлагнах систем ажиллуулдаг</t>
    </r>
    <r>
      <rPr>
        <sz val="11"/>
        <color theme="1"/>
        <rFont val="Times New Roman"/>
        <family val="1"/>
      </rPr>
      <t>.</t>
    </r>
  </si>
  <si>
    <t>Салбар, охин компаниуд дээр сэжигтэй үйл ажиллагааг хянах, тайлагнах систем ажиллуулдаггүй.</t>
  </si>
  <si>
    <r>
      <t>Сэжигтэй гүйлгээний талаарх мэдээллийг зөвхөн холбогдох нэгж мэддэг бөгөөд цааш задруулахгүй байх үүргийг компанийн дүрэм журамд оруулсан</t>
    </r>
    <r>
      <rPr>
        <sz val="11"/>
        <color theme="1"/>
        <rFont val="Times New Roman"/>
        <family val="1"/>
      </rPr>
      <t>.</t>
    </r>
  </si>
  <si>
    <r>
      <t>Сэжигтэй гүйлгээний талаарх мэдээллийг холбогдох нэгжээс гадна байгууллагын ажилчдад мэдэгддэг бөгөөд цааш задруулахгүй байх үүрэгтэй</t>
    </r>
    <r>
      <rPr>
        <sz val="11"/>
        <color theme="1"/>
        <rFont val="Times New Roman"/>
        <family val="1"/>
      </rPr>
      <t>.</t>
    </r>
  </si>
  <si>
    <r>
      <t>Байгууллагын ажилчид сэжигтэй гүйлгээний талаарх мэдээллийг цааш задруулахгүй байх үүрэгтэй боловч үүнийг хянах боломжгүй байдаг</t>
    </r>
    <r>
      <rPr>
        <sz val="11"/>
        <color theme="1"/>
        <rFont val="Times New Roman"/>
        <family val="1"/>
      </rPr>
      <t>.</t>
    </r>
  </si>
  <si>
    <r>
      <t>Байгууллагын ажилчид сэжигтэй гүйлгээний талаарх мэдээллийг цааш задруулахгүй байх үүрэггүй ч компанийн удирдлагаас анхааруулан сануулдаг</t>
    </r>
    <r>
      <rPr>
        <sz val="11"/>
        <color theme="1"/>
        <rFont val="Times New Roman"/>
        <family val="1"/>
      </rPr>
      <t>.</t>
    </r>
  </si>
  <si>
    <r>
      <t>Сэжигтэй гүйлгээний талаарх мэдээллийг задруулахаас урьдчилан сэргийлэх тал дээр ямар нэгэн арга хэмжээ авдаггүй</t>
    </r>
    <r>
      <rPr>
        <sz val="11"/>
        <color theme="1"/>
        <rFont val="Times New Roman"/>
        <family val="1"/>
      </rPr>
      <t>.</t>
    </r>
  </si>
  <si>
    <r>
      <rPr>
        <sz val="12"/>
        <color theme="1"/>
        <rFont val="Times New Roman"/>
        <family val="1"/>
      </rPr>
      <t>Харилцагч бүрээр өөр байдаг</t>
    </r>
    <r>
      <rPr>
        <sz val="12"/>
        <color theme="1"/>
        <rFont val="Times New Roman"/>
        <family val="1"/>
      </rPr>
      <t>.</t>
    </r>
  </si>
  <si>
    <t>Улс төрийн хамааралтай этгээд, гадаадын иргэн, хуулийн этгээд зэрэг тодорхой харилцагчдын хувьд ялгаатай.</t>
  </si>
  <si>
    <t>Өндөр дүнтэй гүйлгээ хийж буй харилцагчдын хувьд хянах, шалгах механизмтай.</t>
  </si>
  <si>
    <t>Бүх харилцагчдын хувьд ижил байдаг.</t>
  </si>
  <si>
    <t>Харилцагчдыг хянан шалгах, тайлагнах механизм байдаггүй.</t>
  </si>
  <si>
    <r>
      <rPr>
        <sz val="12"/>
        <color theme="1"/>
        <rFont val="Times New Roman"/>
        <family val="1"/>
      </rPr>
      <t>Сэжигтэй гүйлгээ хийгдэхээс сэргийлэх зорилгоор харилцагч бүрийн дансны мэдээлэл, гүйлгээг хянадаг</t>
    </r>
    <r>
      <rPr>
        <sz val="12"/>
        <color theme="1"/>
        <rFont val="Times New Roman"/>
        <family val="1"/>
      </rPr>
      <t>.</t>
    </r>
  </si>
  <si>
    <t>Ашгийн бус байгууллага, улс төрийн хамааралтай этгээд, гадаадын иргэн, хуулийн этгээд зэрэг харилцагчдын дансны мэдээлэл, гүйлгээг хянадаг.</t>
  </si>
  <si>
    <t>Зөвхөн өндөр дүнтэй гүйлгээ хийж байгаа гадаадын иргэн, хуулийн этгээдийн дансны мэдээлэл, гүйлгээг хянадаг.</t>
  </si>
  <si>
    <r>
      <rPr>
        <sz val="12"/>
        <color theme="1"/>
        <rFont val="Times New Roman"/>
        <family val="1"/>
      </rPr>
      <t>Харилцагчдын дансны мэдээлэл, гүйлгээг хянадаггүй</t>
    </r>
    <r>
      <rPr>
        <sz val="12"/>
        <color theme="1"/>
        <rFont val="Times New Roman"/>
        <family val="1"/>
      </rPr>
      <t>.</t>
    </r>
  </si>
  <si>
    <t>Зөвхөн өндөр дүнтэй гүйлгээ хийж байгаа харилцагчдын дансны мэдээллийг хянадаг.</t>
  </si>
  <si>
    <r>
      <rPr>
        <sz val="12"/>
        <color theme="1"/>
        <rFont val="Times New Roman"/>
        <family val="1"/>
      </rPr>
      <t>Сэжигтэй гүйлгээ илэрсэн тохиолдолд уг гүйлгээг даруй зогсоож, тэр даруй Санхүү мэдээллийн албанд мэдээлдэг. Холбогдох баримтыг баримтжуулан авч үлддэг</t>
    </r>
    <r>
      <rPr>
        <sz val="12"/>
        <color theme="1"/>
        <rFont val="Times New Roman"/>
        <family val="1"/>
      </rPr>
      <t>.</t>
    </r>
  </si>
  <si>
    <t>Сэжигтэй гүйлгээ илэрсэн тохиолдолд уг гүйлгээг даруй зогсоож, тэр даруй Санхүү мэдээллийн албанд мэдээлдэг. Холбогдох баримтыг баримтжуулан авч үлддэггүй.</t>
  </si>
  <si>
    <r>
      <rPr>
        <sz val="12"/>
        <color theme="1"/>
        <rFont val="Times New Roman"/>
        <family val="1"/>
      </rPr>
      <t>Сэжигтэй гүйлгээ илэрсэн тохиолдолд уг гүйлгээг даруй зогсоогоод баримтыг баримтжуулан авч үлддэг</t>
    </r>
    <r>
      <rPr>
        <sz val="12"/>
        <color theme="1"/>
        <rFont val="Times New Roman"/>
        <family val="1"/>
      </rPr>
      <t>. /Санхүү мэдээллийн албанд мэдээлдэггүй/</t>
    </r>
  </si>
  <si>
    <r>
      <rPr>
        <sz val="12"/>
        <color theme="1"/>
        <rFont val="Times New Roman"/>
        <family val="1"/>
      </rPr>
      <t>Сэжигтэй гүйлгээ илэрсэн тохиолдолд уг гүйлгээг даруй зогсоогоод холбогдох баримтыг баримтжуулан авч үлддэггүй</t>
    </r>
    <r>
      <rPr>
        <sz val="12"/>
        <color theme="1"/>
        <rFont val="Times New Roman"/>
        <family val="1"/>
      </rPr>
      <t>. /Санхүү мэдээллийн албанд мэдээлдэггүй</t>
    </r>
  </si>
  <si>
    <r>
      <rPr>
        <sz val="12"/>
        <color theme="1"/>
        <rFont val="Times New Roman"/>
        <family val="1"/>
      </rPr>
      <t>Сэжигтэй гүйлгээг тодорхойлох боломжгүй байдаг тул арга хэмжээ авдаггүй</t>
    </r>
    <r>
      <rPr>
        <sz val="12"/>
        <color theme="1"/>
        <rFont val="Times New Roman"/>
        <family val="1"/>
      </rPr>
      <t>.</t>
    </r>
  </si>
  <si>
    <t>Ямар нэгэн сэжигтэй үйлдлүүдийг бусад хамааралгүй этгээдүүд (зөвшөөрөлгүй нам, эвсэл гэх мэт)-д задруулахаас урьдчилан сэргийлэхийн тулд ямар аюулгүй байдлын арга хэмжээ авч ажилладаг вэ?</t>
  </si>
  <si>
    <t>Харилцагчдыг хянан шалгах, тайлагнах механизмууд бүх хэрэглэгчдийн хувьд ижил байдаг уу?</t>
  </si>
  <si>
    <t>Данс, гүйлгээ, шилжүүлгийг сэжигтэй гэж тодорхойлсон тохиолдолд Санхүү мэдээллийн албанд хэрхэн мэдээлдэг вэ? Холбогдох баримтыг баримтжуулан хадгалдаг уу?</t>
  </si>
  <si>
    <t>Ажилчид шударгаар сэжигтэй гүйлгээг мэдээлж буй эсэх дээр хяналт тавьдаг уу?</t>
  </si>
  <si>
    <t>Баримт бичгийг хадгалах/бүртгэх бодлого байдаг уу? Товч мэдээлэл өгнө үү.</t>
  </si>
  <si>
    <t>Баримт бичгийг хэрхэн хадгалж, ямар аюулгүй байдлын арга хэмжээ авдаг вэ? Цаасан, цахим хэлбэрээр, ажлын байрандаа, ажлын байрнаас өөр газар хадгалдаг гэх мэт.</t>
  </si>
  <si>
    <t>МУТС-тэй холбоотой өгөгдөлд хандах, олж авах, үзэх, ашиглах үйл явцыг тайлбарлана уу. 5 жилийн өмнө үйлчлүүлсэн харилцагчийн холбогдох мэдээллийг олж авахад хэр хугацаа шаардагдах вэ? Үүнийг туршиж үзсэн үү?</t>
  </si>
  <si>
    <t>Харилцагчийн өгөгдлийг авах талаар эрх бүхий байгууллагууд (жишээ нь, Санхүү мэдээллийн алба)-аас хүсэлт гаргаж байсан уу, хэр хугацаанд хариу өгдөг вэ?</t>
  </si>
  <si>
    <t>Ажилтан бүрд сэжигтэй гүйлгээг мэдээлэх үүргийг байгууллагын дүрэм, журамд тусгасан ба холбогдох ажилтан /ТУЗ байж болно/ үргэлж хяналт тавьдаг.</t>
  </si>
  <si>
    <t>Ажилтан бүрд сэжигтэй гүйлгээг мэдээлэх үүргийг байгууллагын дүрэм, журамд тусгасан байдаг.</t>
  </si>
  <si>
    <r>
      <rPr>
        <sz val="12"/>
        <color theme="1"/>
        <rFont val="Times New Roman"/>
        <family val="1"/>
      </rPr>
      <t>Байгууллага дотор бусад үйл ажиллагааг авч хэрэгжүүлдэг</t>
    </r>
    <r>
      <rPr>
        <sz val="12"/>
        <color theme="1"/>
        <rFont val="Times New Roman"/>
        <family val="1"/>
      </rPr>
      <t>. /мэдээллийн самбар, тусдаа систем г.м/</t>
    </r>
  </si>
  <si>
    <t>Ажилтан бүрээс асуудаг ч хяналтыг цаг тухай бүрд нь тавьж чаддаггүй.</t>
  </si>
  <si>
    <t>Ямар ч хяналт тавьдаггүй. Ямар ч үүрэг оноогоогүй.</t>
  </si>
  <si>
    <t>МУТСТ үйл ажиллагааны хяналт шалгалт, бодлого, журмыг мөрддөггүй ажилчдад ногдуулах захиргааны шийтгэл байдаг уу? Сүүлийн 3 жилд ийм асуудал гарсан уу?</t>
  </si>
  <si>
    <t>Хууль болон байгууллагын дотоод дүрэм, журмын дагуу шийтгэл ногдуулдаг.</t>
  </si>
  <si>
    <t>Байгууллагын дотоод дүрэм, журмын дагуу шийтгэл ногдуулдаг.</t>
  </si>
  <si>
    <r>
      <rPr>
        <sz val="12"/>
        <color theme="1"/>
        <rFont val="Times New Roman"/>
        <family val="1"/>
      </rPr>
      <t>Дүрэм, журмаар зохицуулдаггүй ч асуудал гаргасан ажилтнуудад ТУЗ-с шийтгэл ногдуулдаг</t>
    </r>
    <r>
      <rPr>
        <sz val="12"/>
        <color theme="1"/>
        <rFont val="Times New Roman"/>
        <family val="1"/>
      </rPr>
      <t>.</t>
    </r>
  </si>
  <si>
    <r>
      <rPr>
        <sz val="12"/>
        <color theme="1"/>
        <rFont val="Times New Roman"/>
        <family val="1"/>
      </rPr>
      <t>Дүрэм, журамдаа тусгахаар ажиллаж байгаа</t>
    </r>
    <r>
      <rPr>
        <sz val="12"/>
        <color theme="1"/>
        <rFont val="Times New Roman"/>
        <family val="1"/>
      </rPr>
      <t>.</t>
    </r>
  </si>
  <si>
    <t>Ямар ч шийтгэл ногдуулдаггүй.</t>
  </si>
  <si>
    <r>
      <t>Баримт бичгийг бүртгэж, ажилтан бүр тусдаа хадгалдаг</t>
    </r>
    <r>
      <rPr>
        <sz val="12"/>
        <color theme="1"/>
        <rFont val="Times New Roman"/>
        <family val="1"/>
      </rPr>
      <t>.</t>
    </r>
  </si>
  <si>
    <r>
      <rPr>
        <sz val="12"/>
        <color theme="1"/>
        <rFont val="Times New Roman"/>
        <family val="1"/>
      </rPr>
      <t>Баримт бичгийг хадгалдаг учир бүртгэх шаардлагагүй гэж үздэг</t>
    </r>
    <r>
      <rPr>
        <sz val="12"/>
        <color theme="1"/>
        <rFont val="Times New Roman"/>
        <family val="1"/>
      </rPr>
      <t>.</t>
    </r>
  </si>
  <si>
    <r>
      <rPr>
        <sz val="12"/>
        <color theme="1"/>
        <rFont val="Times New Roman"/>
        <family val="1"/>
      </rPr>
      <t>Баримт бичгийг бүртгэдэг боловч хадгалдаггүй</t>
    </r>
    <r>
      <rPr>
        <sz val="12"/>
        <color theme="1"/>
        <rFont val="Times New Roman"/>
        <family val="1"/>
      </rPr>
      <t>.</t>
    </r>
  </si>
  <si>
    <r>
      <rPr>
        <sz val="12"/>
        <color theme="1"/>
        <rFont val="Times New Roman"/>
        <family val="1"/>
      </rPr>
      <t>Баримт бичгийг хадгалж, бүртгэдэггүй</t>
    </r>
    <r>
      <rPr>
        <sz val="12"/>
        <color theme="1"/>
        <rFont val="Times New Roman"/>
        <family val="1"/>
      </rPr>
      <t>.</t>
    </r>
  </si>
  <si>
    <r>
      <rPr>
        <sz val="12"/>
        <color theme="1"/>
        <rFont val="Times New Roman"/>
        <family val="1"/>
      </rPr>
      <t>Баримт бичгийг цаасан хэлбэрээр нэгдсэн нэг газар аюулгүй хадгалдаг</t>
    </r>
    <r>
      <rPr>
        <sz val="12"/>
        <color theme="1"/>
        <rFont val="Times New Roman"/>
        <family val="1"/>
      </rPr>
      <t xml:space="preserve">. </t>
    </r>
  </si>
  <si>
    <r>
      <rPr>
        <sz val="12"/>
        <color theme="1"/>
        <rFont val="Times New Roman"/>
        <family val="1"/>
      </rPr>
      <t>Цахим хэлбэрээр нэгдсэн файл үүсгэн вирус халдаахгүйгээр хадгалдаг</t>
    </r>
    <r>
      <rPr>
        <sz val="12"/>
        <color theme="1"/>
        <rFont val="Times New Roman"/>
        <family val="1"/>
      </rPr>
      <t>.</t>
    </r>
  </si>
  <si>
    <t>Ажлын байрандаа ажилтан бүрийн ширээнд хадгалагддаг.</t>
  </si>
  <si>
    <t>Ажлын байрнаас өөр газар эмх цэгцгүй хадгалдаг.</t>
  </si>
  <si>
    <t>Баримт бичгийг хадгалдаггүй.</t>
  </si>
  <si>
    <r>
      <rPr>
        <sz val="12"/>
        <color theme="1"/>
        <rFont val="Times New Roman"/>
        <family val="1"/>
      </rPr>
      <t>Байгууллага байгуулагдахаас эхлээд бүх үйлчлүүлсэн харилцагчдын мэдээллийг хайхад ямар ч асуудалгүй хурдан гаргаж чаддаг</t>
    </r>
    <r>
      <rPr>
        <sz val="12"/>
        <color theme="1"/>
        <rFont val="Times New Roman"/>
        <family val="1"/>
      </rPr>
      <t>.</t>
    </r>
  </si>
  <si>
    <t>Тусдаа баримт бичиг хариуцсан ажилтантай тул тухайн ажилтнаас зөвшөөрөл авч гаргуулдаг/хугацаа шаардана/.</t>
  </si>
  <si>
    <r>
      <t>Ажилчин бүрд мэдээлэл хадгалагддаг тул тухайн ажилтантай холбогдож мэдээллийг олдог</t>
    </r>
    <r>
      <rPr>
        <sz val="12"/>
        <color theme="1"/>
        <rFont val="Times New Roman"/>
        <family val="1"/>
      </rPr>
      <t>. /хэн ямар файл хариуцан хадгалсан нь тодорхойгүй байдаг/</t>
    </r>
  </si>
  <si>
    <r>
      <rPr>
        <sz val="7"/>
        <color theme="1"/>
        <rFont val="Times New Roman"/>
        <family val="1"/>
      </rPr>
      <t xml:space="preserve"> </t>
    </r>
    <r>
      <rPr>
        <sz val="12"/>
        <color theme="1"/>
        <rFont val="Times New Roman"/>
        <family val="1"/>
      </rPr>
      <t>5 жилийн өмнөх мэдээллийг олоход маш хүндрэлтэй. Системд оруулаагүй байдаг</t>
    </r>
    <r>
      <rPr>
        <sz val="12"/>
        <color theme="1"/>
        <rFont val="Times New Roman"/>
        <family val="1"/>
      </rPr>
      <t>.</t>
    </r>
  </si>
  <si>
    <r>
      <rPr>
        <sz val="12"/>
        <color theme="1"/>
        <rFont val="Times New Roman"/>
        <family val="1"/>
      </rPr>
      <t>Хүсэлт гаргахад хүсэлтийг тухай бүрд нь хурдан шийдвэрлэн гаргаж өгдөг/гаргаж өгөх боломжтой</t>
    </r>
    <r>
      <rPr>
        <sz val="12"/>
        <color theme="1"/>
        <rFont val="Times New Roman"/>
        <family val="1"/>
      </rPr>
      <t>.</t>
    </r>
  </si>
  <si>
    <r>
      <rPr>
        <sz val="12"/>
        <color theme="1"/>
        <rFont val="Times New Roman"/>
        <family val="1"/>
      </rPr>
      <t>Хүсэлтийг шийдвэрлэхэд ажлын 3 өдөр шаарддаг</t>
    </r>
    <r>
      <rPr>
        <sz val="12"/>
        <color theme="1"/>
        <rFont val="Times New Roman"/>
        <family val="1"/>
      </rPr>
      <t xml:space="preserve">. </t>
    </r>
  </si>
  <si>
    <r>
      <rPr>
        <sz val="12"/>
        <color theme="1"/>
        <rFont val="Times New Roman"/>
        <family val="1"/>
      </rPr>
      <t>Хүсэлтийг шийдвэрлэхэд ажлын 5 өдөр шаарддаг</t>
    </r>
    <r>
      <rPr>
        <sz val="12"/>
        <color theme="1"/>
        <rFont val="Times New Roman"/>
        <family val="1"/>
      </rPr>
      <t>.</t>
    </r>
  </si>
  <si>
    <r>
      <rPr>
        <sz val="12"/>
        <color theme="1"/>
        <rFont val="Times New Roman"/>
        <family val="1"/>
      </rPr>
      <t>Хүсэлтийг шийдвэрлэн гаргах өгөх боломжтой ч ажлын 5 өдрөөс илүү их хугацаа шаарддаг</t>
    </r>
    <r>
      <rPr>
        <sz val="12"/>
        <color theme="1"/>
        <rFont val="Times New Roman"/>
        <family val="1"/>
      </rPr>
      <t>.</t>
    </r>
  </si>
  <si>
    <r>
      <rPr>
        <sz val="12"/>
        <color theme="1"/>
        <rFont val="Times New Roman"/>
        <family val="1"/>
      </rPr>
      <t>Харилцагчийн мэдээллийг гаргаж өгөх ямар ч боломжгүй. Харилцагчийн мэдээллийн сан үүсгээгүй</t>
    </r>
    <r>
      <rPr>
        <sz val="12"/>
        <color theme="1"/>
        <rFont val="Times New Roman"/>
        <family val="1"/>
      </rPr>
      <t>.</t>
    </r>
  </si>
  <si>
    <t>БҮТЦИЙН ЭРСДЭЛ</t>
  </si>
  <si>
    <t>Байгууллагын хэмжээ /нийт хөрөнгө/</t>
  </si>
  <si>
    <t>Үйл ажиллагаа эрхэлсэн жил</t>
  </si>
  <si>
    <t>БИЗНЕСИЙН ЭРСДЭЛ</t>
  </si>
  <si>
    <t>ХЭРЭГЛЭГЧИЙН ЭРСДЭЛ</t>
  </si>
  <si>
    <t xml:space="preserve">Дотоодын иргэн </t>
  </si>
  <si>
    <t>ГҮЙЛГЭЭНИЙ ЭРСДЭЛ</t>
  </si>
  <si>
    <t>Хөдөө, орон нутгийн салбар</t>
  </si>
  <si>
    <t>АГУУЛГА</t>
  </si>
  <si>
    <t>№</t>
  </si>
  <si>
    <t>БҮТЭЭГДЭХҮҮН, ҮЙЛЧИЛГЭЭНИЙ ЭРСДЭЛ</t>
  </si>
  <si>
    <t>ХҮРГЭХ СУВГИЙН ЭРСДЭЛ</t>
  </si>
  <si>
    <t>II. ЧАНАРЫН ҮНЭЛГЭЭ</t>
  </si>
  <si>
    <t>I. ТООН АСУУЛГА</t>
  </si>
  <si>
    <r>
      <t>ДҮН /</t>
    </r>
    <r>
      <rPr>
        <sz val="11"/>
        <color rgb="FF000000"/>
        <rFont val="Times New Roman"/>
        <family val="1"/>
      </rPr>
      <t>төгрөгөөр/</t>
    </r>
  </si>
  <si>
    <t xml:space="preserve">Сайн байна уу, </t>
  </si>
  <si>
    <t>Мөнгө угаах болон терроризмыг санхүүжүүлэх үйл ажиллагаа цаг хугацаа өнгөрөх тусам илүү боловсронгуй болж, олон тооны хохирогчид бий болсоор байна. Энэ үйл ажиллагааг саармагжуулах гол үйл ажиллагаа бол МУТС тэмцэх тогтолцоог өөрийн байгууллагад нутагшуулж, хэрэгжүүлж хэвших юм. Нөгөө талаас зохицуулагч байгууллага нь мэдээлэх үүрэгтэй этгээдийн МУТСТ урьдчилан сэргийлэх тогтолцоог үнэлж, бий болох эрсдэлийг бууруулах арга хэмжээ авахыг даалгах нь зайлшгүй хэрэгжүүлэх ажил юм. Иймд Хорооноос Олон Улсын Валютын Сангийн зөвлөхүүдтэй хамтран боловсруулсан МУТС эрсдэлийн үнэлгээний асуулгыг боловсрууллаа. Эрсдэлийн үнэлгээний тайлан гаргахад дараах зүйлсийг анхаарна уу. Үүнд:</t>
  </si>
  <si>
    <t>ЭРСДЭЛИЙН ҮНЭЛГЭЭНИЙ АСУУЛГАД ХАРИУЛАХ ЗААВАРЧИЛГАА</t>
  </si>
  <si>
    <t>1. Асуулгуудын ихэнхи буюу чанарын асуулгууд нь сонгох хариулттай тул та аль нэг хариултыг заавал сонгох шаардлагатай.</t>
  </si>
  <si>
    <t xml:space="preserve">2. Сонгох хариулт бүтэн харагдахгүй нөхцөлд та тухайн хариултыг дарж бүтнээр нь унших боломжтой.  </t>
  </si>
  <si>
    <t>Дүн</t>
  </si>
  <si>
    <t>Жин</t>
  </si>
  <si>
    <t>Компанийн засаглал</t>
  </si>
  <si>
    <t>МУТС-тэй тэмцэх чиглэлээр хэрэгжүүлж буй арга хэмжээ</t>
  </si>
  <si>
    <t>Эрсдэлийн менежмент</t>
  </si>
  <si>
    <t>Дотоод хяналт ба дотоод, гадаад аудит</t>
  </si>
  <si>
    <t>Комплаенс</t>
  </si>
  <si>
    <t>Сургалт, хүний нөөц</t>
  </si>
  <si>
    <t>Тайлагнал ба тэмдэглэл</t>
  </si>
  <si>
    <t>ЧАНАРЫН АСУУЛГА</t>
  </si>
  <si>
    <t>Үнэлгээ</t>
  </si>
  <si>
    <t>Risk Scale</t>
  </si>
  <si>
    <t>Scale</t>
  </si>
  <si>
    <t>From</t>
  </si>
  <si>
    <t>To</t>
  </si>
  <si>
    <t>Very low</t>
  </si>
  <si>
    <t>Low</t>
  </si>
  <si>
    <t>Medium</t>
  </si>
  <si>
    <t>High</t>
  </si>
  <si>
    <t>Very high</t>
  </si>
  <si>
    <t>Дүн I</t>
  </si>
  <si>
    <t>Жин II</t>
  </si>
  <si>
    <t>Жин III</t>
  </si>
  <si>
    <t>НИЙТ ОНОО</t>
  </si>
  <si>
    <t>ЭРСДЭЛИЙН ТҮВШИН</t>
  </si>
  <si>
    <t>БҮТЭЭГДЭХҮҮН, ҮЙЛЧИЛГЭЭНИЙ ЭРСДЭЛ /үйлчилгээний гүйлгээний дүн/</t>
  </si>
  <si>
    <t>ХҮРГЭХ СУВГИЙН ЭРСДЭЛ /гүйлгээний дүн/</t>
  </si>
  <si>
    <r>
      <t xml:space="preserve">Эзэмшлийн төрөл                                                                                            </t>
    </r>
    <r>
      <rPr>
        <b/>
        <sz val="10"/>
        <color theme="1"/>
        <rFont val="Times New Roman"/>
        <family val="1"/>
      </rPr>
      <t>1) Хөрөнгийн бирж-д хувьцаагаа нээлттэй арилжаалсан                                                                         2) Хувь хүний эзэмшил                                                                                                    3) Хуулийн этгээдийн эзэмшил                                                                           4) Гадаадын хөрөнгө оруулалттай                                                                                    5) Улс төрийн хамаарал бүхий этгээдийн эзэмшил</t>
    </r>
  </si>
  <si>
    <t>ГАЗАР ЗҮЙН БАЙРШЛЫН ЭРСДЭЛ</t>
  </si>
  <si>
    <t>Улаанбаатар</t>
  </si>
  <si>
    <t>Хөдөө, орон нутаг</t>
  </si>
  <si>
    <t>10-аас дээш жил</t>
  </si>
  <si>
    <t>8 жил - 10 жил</t>
  </si>
  <si>
    <t>6 жил - 8 жил</t>
  </si>
  <si>
    <t>2 жил - 6 жил</t>
  </si>
  <si>
    <t>2 жил хүртэлх</t>
  </si>
  <si>
    <t xml:space="preserve">Гадаадын иргэн </t>
  </si>
  <si>
    <t>Гадаадын хуулийн этгээд</t>
  </si>
  <si>
    <t>Улс төрийн хамаарал бүхий этгээд</t>
  </si>
  <si>
    <t>Эдийн засгийн чөлөөт бүс</t>
  </si>
  <si>
    <t>ФАТФ-аас хориглосон улсууд</t>
  </si>
  <si>
    <t>Бусад улсууд</t>
  </si>
  <si>
    <t>Үйлчилгээний төв</t>
  </si>
  <si>
    <t>Салбар, зуучлагч</t>
  </si>
  <si>
    <t>Гар утсанд суурилсан</t>
  </si>
  <si>
    <t>Хадгаламжийн хэмжээ</t>
  </si>
  <si>
    <t>Зээлийн хэмжээ</t>
  </si>
  <si>
    <t>ЗААВАРЧИЛГАА:</t>
  </si>
  <si>
    <r>
      <rPr>
        <b/>
        <sz val="11"/>
        <color theme="1"/>
        <rFont val="Times New Roman"/>
        <family val="1"/>
      </rPr>
      <t xml:space="preserve">Эзэмшлийн хэлбэр: </t>
    </r>
    <r>
      <rPr>
        <sz val="11"/>
        <color theme="1"/>
        <rFont val="Times New Roman"/>
        <family val="1"/>
      </rPr>
      <t>Эзэмшлийн төрлөөс нь хамааруулан тухайн байгууллагын эрсдэлийг үнэлнэ</t>
    </r>
    <r>
      <rPr>
        <b/>
        <sz val="11"/>
        <color theme="1"/>
        <rFont val="Times New Roman"/>
        <family val="1"/>
      </rPr>
      <t>.</t>
    </r>
    <r>
      <rPr>
        <sz val="11"/>
        <color theme="1"/>
        <rFont val="Times New Roman"/>
        <family val="1"/>
      </rPr>
      <t xml:space="preserve"> </t>
    </r>
  </si>
  <si>
    <r>
      <rPr>
        <b/>
        <sz val="11"/>
        <color theme="1"/>
        <rFont val="Times New Roman"/>
        <family val="1"/>
      </rPr>
      <t xml:space="preserve">Үйл ажиллагаа эрхэлсэн жил: </t>
    </r>
    <r>
      <rPr>
        <sz val="11"/>
        <color theme="1"/>
        <rFont val="Times New Roman"/>
        <family val="1"/>
      </rPr>
      <t xml:space="preserve">Олон жил тогтвортой үйл ажиллагаа явуулсан байгууллага нь МУТС эрсдэл багатай байна гэсэн таамаглалд суурилан үнэлнэ. </t>
    </r>
  </si>
  <si>
    <r>
      <rPr>
        <b/>
        <sz val="11"/>
        <color theme="1"/>
        <rFont val="Times New Roman"/>
        <family val="1"/>
      </rPr>
      <t>Хүргэлтийн сувгийн эрсдэл:</t>
    </r>
    <r>
      <rPr>
        <sz val="11"/>
        <color theme="1"/>
        <rFont val="Times New Roman"/>
        <family val="1"/>
      </rPr>
      <t xml:space="preserve"> Уг эрсдэлийг тооцохдоо байгууллагын үйлчилгээг хүргэж буй сувгаар нь үйлчилгээний төвөөр, салбар, зуучлагчаар, интернетээр, болон мобайл банкаар хэмээн ангилж эрсдэлийг тооцно.</t>
    </r>
  </si>
  <si>
    <r>
      <rPr>
        <b/>
        <sz val="11"/>
        <color theme="1"/>
        <rFont val="Times New Roman"/>
        <family val="1"/>
      </rPr>
      <t>Байгууллагын хэмжээ</t>
    </r>
    <r>
      <rPr>
        <sz val="11"/>
        <color theme="1"/>
        <rFont val="Times New Roman"/>
        <family val="1"/>
      </rPr>
      <t xml:space="preserve">: Тухайн байгууллагын хэмжээ, үйл ажиллагааны цар хүрээ том байх тусам МУТС эрсдэл нэмэгдэнэ гэсэн таамаглалд үндэслэн эрсдэлийг тооцно. </t>
    </r>
  </si>
  <si>
    <r>
      <rPr>
        <b/>
        <sz val="11"/>
        <color theme="1"/>
        <rFont val="Times New Roman"/>
        <family val="1"/>
      </rPr>
      <t>Хэрэглэгчдийн эрсдэл:</t>
    </r>
    <r>
      <rPr>
        <sz val="11"/>
        <color theme="1"/>
        <rFont val="Times New Roman"/>
        <family val="1"/>
      </rPr>
      <t xml:space="preserve"> Мөнгө угаах үйл ажиллагаанд хэрэглэгчдийн талаас нөлөөлж болох эрсдэлийг тооцохдоо хадгаламж, зээлийн хоршоодын гишүүдийг ангилан үнэлнэ.</t>
    </r>
  </si>
  <si>
    <r>
      <rPr>
        <b/>
        <sz val="11"/>
        <color theme="1"/>
        <rFont val="Times New Roman"/>
        <family val="1"/>
      </rPr>
      <t xml:space="preserve">Газар зүйн байршлын эрсдэл: </t>
    </r>
    <r>
      <rPr>
        <sz val="11"/>
        <color theme="1"/>
        <rFont val="Times New Roman"/>
        <family val="1"/>
      </rPr>
      <t>Газар зүйн эрсдэлийг тооцохдоо хадгаламж, зээлийн хоршоодын үзүүлсэн үйлчилгээ буюу олгосон зээл нь газар зүйн байршлаар хэрхэн тарж буй дээр үндэслэн тооцно.</t>
    </r>
  </si>
  <si>
    <r>
      <rPr>
        <b/>
        <sz val="11"/>
        <color theme="1"/>
        <rFont val="Times New Roman"/>
        <family val="1"/>
      </rPr>
      <t>Бүтээгдэхүүн, үйлчилгээний эрсдэл:</t>
    </r>
    <r>
      <rPr>
        <sz val="11"/>
        <color theme="1"/>
        <rFont val="Times New Roman"/>
        <family val="1"/>
      </rPr>
      <t xml:space="preserve"> Уг эрсдэлийг тооцохдоо тухайн хоршооны хадгаламжийн хэмжээ болон зээлийн хэмжээнд үндэслэн тооцно.</t>
    </r>
  </si>
  <si>
    <t>ЕРӨНХИЙ АСУУЛГА</t>
  </si>
  <si>
    <t>ХАРИУЛТ</t>
  </si>
  <si>
    <t>Байгууллагын нэр</t>
  </si>
  <si>
    <t>Гүйцэтгэх захиралын нэр</t>
  </si>
  <si>
    <t>Комплаенсын ажилтны нэр</t>
  </si>
  <si>
    <t>Комплаенсын ажилтан томилсон тушаалын дугаар</t>
  </si>
  <si>
    <t xml:space="preserve">Комплаенсын ажилтан өөрчлөгдөж байсан эсэх? </t>
  </si>
  <si>
    <t>5а.</t>
  </si>
  <si>
    <t>Хэрэв тийм бол өмнөх комплаенсын ажилтны нэрийг нөхнө үү?</t>
  </si>
  <si>
    <t>Танай байгууллага УБЕГ-т эцсийн өмчлөгчийн мэдээллээ бүртгүүлсэн эсэх?</t>
  </si>
  <si>
    <t>Байхгүй</t>
  </si>
  <si>
    <t>Өмнө нь байсан</t>
  </si>
  <si>
    <t>Мэдэхгүй</t>
  </si>
  <si>
    <t>Байгаа</t>
  </si>
  <si>
    <t xml:space="preserve">Байдаггүй </t>
  </si>
  <si>
    <t>Байдаг</t>
  </si>
  <si>
    <t>Бүртгүүлсэн</t>
  </si>
  <si>
    <t>Бүртгүүлээгүй</t>
  </si>
  <si>
    <t>V. Тайлагнал ба тэмдэглэл</t>
  </si>
  <si>
    <r>
      <t>ХАДГАЛАМЖ ЗЭЭЛИЙН ХОРШООНЫ САЛБАРЫН МЭДЭЭЛЭХ ҮҮРЭГТЭЙ ЭТГЭЭДИЙН МӨНГӨ УГААХ БОЛОН ТЕРРОРИЗМЫГ САНХҮҮЖҮҮЛЭХТЭЙ ТЭМЦЭХ ҮЙЛ АЖИЛЛАГААНЫ ТООН БОЛОН ЧАНАРЫН ӨГӨГДӨЛ ЦУГЛУУЛАХ МАЯГТ /</t>
    </r>
    <r>
      <rPr>
        <sz val="12"/>
        <color theme="1"/>
        <rFont val="Times New Roman"/>
        <family val="1"/>
      </rPr>
      <t>Хавсралт 2/</t>
    </r>
  </si>
  <si>
    <t>Тийм</t>
  </si>
  <si>
    <t>Үгүй</t>
  </si>
  <si>
    <t>ХЭРЭГЛЭГЧИЙН ЭРСДЭЛ  /Гишүүдийн тоог бөглөнө/</t>
  </si>
  <si>
    <t xml:space="preserve">Дотоодын иргэн/гишүүдийн тоо </t>
  </si>
  <si>
    <t>Дотоодын хуулийн этгээд/гишүүдийн тоо</t>
  </si>
  <si>
    <t>Гадаадын иргэн/гишүүдийн тоо</t>
  </si>
  <si>
    <t>Гадаадын хуулийн этгээд/гишүүдийн тоо</t>
  </si>
  <si>
    <t>Улс төрийн хамаарал бүхий этгээд/гишүүдийн тоо</t>
  </si>
  <si>
    <t>Сургалт зохион байгуулдаггүй болно.</t>
  </si>
  <si>
    <t>Байгууллага дотроо баримт бичгийг бүртгэж хадгалан, нэгдсэн мэдээллийн сан үүсгэдэг болно.</t>
  </si>
  <si>
    <t>Архиваас шүүн харах шаардлага гардаг./хугацаа их шаардана/</t>
  </si>
  <si>
    <t>Өөрсдийн аргачлалын дагуу тогтмол/жилд 6 удаа/ хийдэг.</t>
  </si>
  <si>
    <r>
      <rPr>
        <b/>
        <i/>
        <sz val="11"/>
        <color rgb="FFFF0000"/>
        <rFont val="Times New Roman"/>
        <family val="1"/>
      </rPr>
      <t>ЗААВАЛ БӨГЛӨХ</t>
    </r>
    <r>
      <rPr>
        <i/>
        <sz val="11"/>
        <color theme="1"/>
        <rFont val="Times New Roman"/>
        <family val="1"/>
      </rPr>
      <t xml:space="preserve">: VI. Бусад (Энэхүү бүлэг нь эрдэлийн үнэлгээний оноонд </t>
    </r>
    <r>
      <rPr>
        <b/>
        <i/>
        <sz val="11"/>
        <color theme="1"/>
        <rFont val="Times New Roman"/>
        <family val="1"/>
      </rPr>
      <t>нөлөөлөхгүй</t>
    </r>
    <r>
      <rPr>
        <i/>
        <sz val="11"/>
        <color theme="1"/>
        <rFont val="Times New Roman"/>
        <family val="1"/>
      </rPr>
      <t>)</t>
    </r>
  </si>
  <si>
    <r>
      <rPr>
        <b/>
        <sz val="11"/>
        <color theme="1"/>
        <rFont val="Times New Roman"/>
        <family val="1"/>
      </rPr>
      <t>Ашгийн бус байгууллага гэж дараах этгээдийг ойлгож болно</t>
    </r>
    <r>
      <rPr>
        <sz val="11"/>
        <color theme="1"/>
        <rFont val="Times New Roman"/>
        <family val="1"/>
      </rPr>
      <t>: Өөрсдийн ашиг сонирхол, үзэл бодлын үүднээс сайн дурын үндсэн дээр байгуулагдан үйл ажиллагаагаа төрөөс хараат бус, өөрийгөө удирдах зарчмаар явуулдаг ашгийн төлөө бус байгууллага болон Иргэний хуулийн 36.2-т заасан чиг үүрэг бүхий сан (үүнд буяны, шашны, соёлын, боловсролын, нийгмийн, нийгэмлэгийн зорилгоор эсвэл бусад төрлийн “сайн үйлс” -ийн үйл ажиллагаа эрхлэх зорилгоор үйл ажиллагаа явуулдаг этгээд орно. Тухайлбал сүм, хийд гэх мэт)</t>
    </r>
  </si>
  <si>
    <t>Ашгийн бус байгууллагын гишүүнлчэлийн талаар мэдээлэл, тайлбар дэлгэрэнгүй оруулна уу</t>
  </si>
  <si>
    <t>Ашгийн бус байгууллага нь ямар төрлийн санхүүгийн үйлчилгээ авсан/авдаг вэ? 
/Ж.ш зээлийн үйлчилгээ, мөнгөн гуйвуулгын үйлчилгээ, даатгалын үйлчилгээ, үнэт цаас худалдан авах гэх мэт/</t>
  </si>
  <si>
    <t>Харилцагчийг таньж мэдэх хүрээнд ашгийн бус байгууллагад тусгайлсан хяналт тавьдаг эсэх?
/Хэрэв тусгайлсан хяналт тавьдаг бол энэ талаар дэлгэрэнгүй бичнэ үү/</t>
  </si>
  <si>
    <t>Харилцагчаас үүсэх эрсдэлийн хүрээнд ашгийн бус байгууллагын эрсдэлийн түвшинг хэрхэн тодорхойлдог вэ?
/бага, дунджаас доош, дундаж, дунджаас дээш, өндөр гэх мэт/</t>
  </si>
  <si>
    <t>Танай ХЗХ-ны гишүүнээр ашгийн бус байгууллага байдаг эсэх? 
/Байгаа тохиолдолд хэдэн ашгийн бус байгууллага гишүүнээр элссэн байгаа вэ/</t>
  </si>
  <si>
    <r>
      <t>Танай ХЗХ-ны удирдах албан тушаалтан, үүсгэн байгуулагч нь ашгийн бус байгууллагын гишүүнчлэлтэй эсэх 
/</t>
    </r>
    <r>
      <rPr>
        <sz val="11"/>
        <color rgb="FFFF0000"/>
        <rFont val="Times New Roman"/>
        <family val="1"/>
      </rPr>
      <t>Хэрэв энэ асуултад үгүй гэж хариулсан бол 3 дугаар асуулгыг бөглөх шаардлагагүй</t>
    </r>
    <r>
      <rPr>
        <sz val="11"/>
        <color theme="1"/>
        <rFont val="Times New Roman"/>
        <family val="1"/>
      </rPr>
      <t xml:space="preserve"> /</t>
    </r>
  </si>
  <si>
    <r>
      <t>Танай ХЗХ-ноос ашгийн бус байгууллага санхүүгийн үйлчилгээ авдаг уу? /</t>
    </r>
    <r>
      <rPr>
        <sz val="11"/>
        <color rgb="FFFF0000"/>
        <rFont val="Times New Roman"/>
        <family val="1"/>
      </rPr>
      <t xml:space="preserve">Хэрэв энэ асуултад үгүй гэж хариулсан бол 5-8 дугаар асуулгыг бөглөх шаардлагагүй </t>
    </r>
    <r>
      <rPr>
        <sz val="11"/>
        <color theme="1"/>
        <rFont val="Times New Roman"/>
        <family val="1"/>
      </rPr>
      <t>/</t>
    </r>
  </si>
  <si>
    <r>
      <t xml:space="preserve">2020-2022 оны хугацаанд ашгийн бус байгууллагад үзүүлсэн үйлчилгээний нийт үнийн дүнг оруулна уу? </t>
    </r>
    <r>
      <rPr>
        <sz val="11"/>
        <color rgb="FFFF0000"/>
        <rFont val="Times New Roman"/>
        <family val="1"/>
      </rPr>
      <t>/тоон утга оруулна уу/</t>
    </r>
  </si>
  <si>
    <r>
      <t xml:space="preserve">2020-2022 оны хугацаанд хэдэн ашгийн бус байгууллага танай ХЗХ-гоор үйлчлүүлсэн бэ? </t>
    </r>
    <r>
      <rPr>
        <sz val="11"/>
        <color rgb="FFFF0000"/>
        <rFont val="Times New Roman"/>
        <family val="1"/>
      </rPr>
      <t>/тоон утга оруулна уу/</t>
    </r>
  </si>
  <si>
    <t xml:space="preserve">Тайланг үнэн зөв гаргасан: </t>
  </si>
  <si>
    <t>Танай ХЗХ МУТС-тэй тэмцэх зорилготой дүрэм, журамтай юу?</t>
  </si>
  <si>
    <t>Танай ХЗХ МУТС-тэй тэмцэх хөтөлбөр хэрэгжүүлдэг үү?</t>
  </si>
  <si>
    <t>Танай ХЗХ төлөөлөн удирдах зөвлөл гишүүдээсээ МУТС-тэй тэмцэх асуудал хариуцсан хүн томилсон уу?</t>
  </si>
  <si>
    <t>Танай ХЗХ МУТСТ хөтөлбөрийн тайланг төлөөлөн удирдах зөвлөлдөө танилцуулдаг уу?</t>
  </si>
  <si>
    <t>Танай ХЗХ ёс зүйн дүрэм боловсруулж ажилладаг уу? Уг дүрэмд МУТСТ-тэй холбоотой асуудал тусгагдсан уу?</t>
  </si>
  <si>
    <t>Танай ХЗХ хэрэглэгчийн гүйлгээг илрүүлэх, шинжлэх, хянах, холбогдох мэдээлэл өгөх систем байгаа юу? Уг систем сэжигтэй гүйлгээг илрүүлэх (улаан туг, дохио зэрэг) үзүүлэлттэй юу? Тийм бол эдгээр үзүүлэлтүүдийн статистик мэдээллийг хавсаргана уу.</t>
  </si>
  <si>
    <t>Танай ХЗХ-ны ТУЗ, удирдлагууд, албан хаагчдын боловсрол, ажлын туршлагыг 1-5 онооны хооронд дүгнэнэ үү?  /1=сайн/</t>
  </si>
  <si>
    <t>Танай ХЗХ-д гэмт хэрэгт холбогдуулан шалгагдаж байсан, эсхүл ял шийтгэл эдэлж байсан албан хаагч байдаг эсэх?</t>
  </si>
  <si>
    <t>Танай ХЗХ-ны талаар олон нийтийн мэдээллийн хэрэгслээр сөрөг агуулгатай мэдээ байдаг эсэх?</t>
  </si>
  <si>
    <r>
      <t>Танай ХЗХ-д харилцагчийг танихтай холбоотой дүрэм, журам байгаа юу? /</t>
    </r>
    <r>
      <rPr>
        <sz val="11"/>
        <color rgb="FFFF0000"/>
        <rFont val="Times New Roman"/>
        <family val="1"/>
      </rPr>
      <t>Энэхүү асуултад байхгүй гэж хариулсан бол 2-7, 9 асуултуудад хариулах шаардлагагүй/</t>
    </r>
  </si>
  <si>
    <t>Харилцагчийг таних МУТСТ дүрэм журамд дараах шаардлагуудыг оруулсан уу? Үүнд: 
• Бизнесийн харилцаа/гүйлгээний зорилгын талаарх мэдээллийг бүртгэх.
• Улс төрд нөлөө этгээд, бусад өндөр эрсдэлтэй харилцагч болон гүйлгээ зэрэгт харилцагчийг таних тусгай процессийг ашиглах.
• Улс төрд нөлөө бүхий этгээд болон өндөр эрсдэлтэй харилцагчдын гүйлгээг зохицуулах үүрэгтэй ажилтан томилох.
• Харилцагчдын мэдээллийг шинэчилж байх. 
• Харилцагчдын болон гүйлгээний бүртгэл хөтлөх, хянах
• Сэжигтэй гүйлгээг байгууллага дотроо болон бусад байгууллагуудад тайлагнах</t>
  </si>
  <si>
    <t>Танай байгууллагаар үйлчлүүлж буй харилцагч дундын зуучлагч эсвэл оролцогч талын итгэмжлэгдсэн төлөөлөгч байх үед бенефициар өмчлөгчийн талаарх дараах мэдээллийг авдаг уу? Үүнд:
• Эрх зүйн харилцаа болон эрх мэдэл, тухайлбал итгэмжлэлийн эрх болон түүнтэй төстэй эрхүүд.
• Бенефициар өмчлөгчийн хөрөнгийн эх үүсвэрийн талаарх мэдээлэл.
• Төлөөлж буй компанийн эзэмшигч, удирдлагын тодорхойлолт.</t>
  </si>
  <si>
    <t>Шинэ харилцагчийг таних, баталгаажуулах үйл ажиллагаанд дараах шаардлагуудыг тусгасан уу? Үүнд: 
• Баталгаажуулалтын баримт бичгийн шалгалт.
• Шинэ хэрэглэгчидтэй нүүр тулсан уулзалт хийх.
• Бие даасан эх сурвалжтай мэдээллээр хангах.
• Өндөр эрсдэлтэй бизнестэй холбоотой эсхүл эрсдэлтэй гэгдэх орнуудын эрсдэлтэй харилцагчдыг нарийвчлан шалгах.
• Компанийн хувьд бизнес, байршил, санхүүгийн тайлан, хүлээгдэж буй гүйлгээ зэргийн мэдээллийг авах.</t>
  </si>
  <si>
    <t xml:space="preserve">Танай ХЗХ ямар төрлийн харилцагчидтай хамтран ажиллахаас татгалздаг вэ? </t>
  </si>
  <si>
    <t>Мөнгөн шилжүүлэг хийгдэх үед харилцагчдаас тухайн мөнгөний эх үүсвэр бүрээр дараах мэдээллийг авдаг уу? Үүнд: 
• Эх үүсвэрийн мэдээлэл /хувь хүн, хуулийн этгээдийн нэр хаяг/
• Шилжүүлгийн хэмжээ.
• Шилжүүлэг хийх тов.
• Төлбөрийн зааварчилгаа.
• Хүлээн авагчийн банкны тодорхойлолт.
• Хүлээн авагчийн нэр, хаяг.
• Шилжүүлгийн зорилго.</t>
  </si>
  <si>
    <t>Танай ХЗХ эрсдэлийн менежментийг хэрэгжүүлэх хэлтэс эсвэл нэгж байдаг уу? Эрсдэлийн менежментийн үйл ажиллагаанд  МУТС-тэй холбоотой эрсдэлийн асуудлуудыг оруулдаг уу?</t>
  </si>
  <si>
    <t>Танай ХЗХ МУТС үйл ажиллагаанд эрсдэлийн үнэлгээ хийдэг үү? Хэрэв тийм бол үнэлгээний хамрах хүрээ, давтамж ямар байдаг вэ? Үнэлгээг хэрхэн хийдэг вэ?</t>
  </si>
  <si>
    <t>Танай ХЗХ МУТС эрсдэлийн ангиллын системтэй юу? Хэрэв тийм бол уг системийн талаар мэдээлэл өгнө үү.</t>
  </si>
  <si>
    <t>Танай ХЗХ бизнесийн үйл ажиллагаагаа өргөжүүлэх (шинэ салбар, шинэ зах зээл (дотоодын болон гадаадын)) тохиолдолд МУТС үйл ажиллагааны эрсдэлийг харгалзан үздэг үү?</t>
  </si>
  <si>
    <r>
      <t xml:space="preserve">Танай ХЗХ-д дотоод аудитын хэлтэс/нэгж бий юу? Дотоод аудитаас МУТСТ үйл ажиллагаатай холбоотой хэрэгжүүлж буй хөтөлбөр, дүрэм, журам, бодлого, үйл ажиллагаанд хяналт тавьдаг уу? </t>
    </r>
    <r>
      <rPr>
        <sz val="11"/>
        <color rgb="FFFF0000"/>
        <rFont val="Times New Roman"/>
        <family val="1"/>
      </rPr>
      <t>/Энэхүү асуултад байхгүй гэж хариулсан бол 2-4 асуултуудад хариулах шаардлагагүй/</t>
    </r>
  </si>
  <si>
    <t>Танай ХЗХ сэжигтэй үйл ажиллагааг илрүүлж, мэдээлэх дотоод системтэй юу? Хэрэв тийм бол гар ажиллагаатай юу, автоматжуулсан уу?</t>
  </si>
  <si>
    <r>
      <t xml:space="preserve">Танай ХЗХ-ны салбар, охин компанид сэжигтэй үйл ажиллагааг хянах, тайлагнах системтэй байдаг уу? </t>
    </r>
    <r>
      <rPr>
        <sz val="11"/>
        <color rgb="FFFF0000"/>
        <rFont val="Times New Roman"/>
        <family val="1"/>
      </rPr>
      <t>/Хэрэв салбар, охин комданигүй бол бөглөхгүй/</t>
    </r>
  </si>
  <si>
    <t>Танай ХЗХ сэжигтэй гүйлгээ хийхээс урьдчилан сэргийлэхийн тулд ашгийн бус байгууллагууд, улс төрийн хамааралтай этгээд, гадаадын иргэн, хуулийн этгээдийн дансны мэдээлэл, гүйлгээг хянадаг уу?</t>
  </si>
  <si>
    <t>Танай ХЗХ МУТС-тэй тэмцэх дүрэм, журамдаа харилцагчийг таних, баталгаажуулах хэсэгт доорх этгээдүүдийг тусгасан байдаг уу? Үүнд:                                                                                                                                    (1) Дотоодын иргэн                                                                                                        (2) Гадаадын иргэн                                                                                                     (3) Хуулийн этгээд                                                                                                        (4) Итгэлцлийн/хуулийн/шашны/буяны байгууллага                                 (5) НҮБ-ын Аюулгүй зөвлөлөөс гаргасан хориг арга хэмжээний жагсаалтад орсон хувь хүн, хуулий этгээд                                                        (6) Улс төрд нөлөө бүхий этгээд                                                                            (7) Ашгийн бус байгууллага                                                                                    (8) Бусад</t>
  </si>
  <si>
    <t>ОООО/СС/ӨӨ</t>
  </si>
  <si>
    <t>Тогтмол ашигладаг албан имэйл хаяг</t>
  </si>
  <si>
    <t>Улаанбаатар хотод үзүүлсэн үйлчилгээ буюу олгосон зээл /өссөн дүнгээр/</t>
  </si>
  <si>
    <t>Хөдөө, орон нутагт үзүүлсэн үйлчилгээ буюу олгосон зээл /өссөн дүнгээр/</t>
  </si>
  <si>
    <t>Эдийн засгийн чөлөөт бүсэд үзүүлсэн үйлчилгээ буюу олгосон зээл /өссөн дүнгээр/</t>
  </si>
  <si>
    <t>Бусад улсуудад үзүүлсэн үйлчилгээ буюу олгосон зээл /өссөн дүнгээр/</t>
  </si>
  <si>
    <t>ФАТФ-аас хориглосон улсуудад үзүүлсэн үйлчилгээ буюу олгосон зээл /өссөн дүнгээр/</t>
  </si>
  <si>
    <t>Хадгаламжийн хэмжээ /өссөн дүнгээр/</t>
  </si>
  <si>
    <t>Зээлийн хэмжээ /өссөн дүнгээр/</t>
  </si>
  <si>
    <t>Үйлчилгээний төвөөр дамжуулан үзүүлсэн үйлчилгээ буюу олгосон зээлийн дүн /өссөн дүнгээр/</t>
  </si>
  <si>
    <t>Гар утсанд суурилсан/ мобайл апп-р  дамжуулан үзүүлсэн үйлчилгээ буюу олгосон зээлийн дүн /өссөн дүнгээр/</t>
  </si>
  <si>
    <t>Салбар, зуучлагчаар дамжуулан үзүүлсэн үйлчилгээ буюу олгосон зээлийн дүн /өссөн дүнгээр/</t>
  </si>
  <si>
    <t>V. Комплаенс</t>
  </si>
  <si>
    <t>Тухайн байгууллага Комплаенс ажилтантай, МУТСТ чиглэлээр ажилладаг .</t>
  </si>
  <si>
    <t>Тайлангийн үр дүнг бичсэн, үр дүнд МУТСТ-тэй холбоотой хэрэгжүүлсэн үйл ажиллагаа, хэрэгжилт, үр дүнг багтаасан, хэрэгжүүлсэн үйл ажиллагаа Комплаенс ажилтны чиг үүрэгт бүрэн нийцсэн, үр ашигтай хэрэгжсэн.</t>
  </si>
  <si>
    <t>3 үүргийг тодорхойлсон, Комплаенс ажилтны мөрдөж ажилладаг бусад чиг үүргүүдийг тодорхойлсон.</t>
  </si>
  <si>
    <t>Комплаенс ажилтны чиг үүргийг тодорхойлсон, төлөвлөгөөг боловсруулан ажилладаг.</t>
  </si>
  <si>
    <t xml:space="preserve">Комплаенс ажилтантай хэдий ч МУТСТ чиглэлээр гүйцэтгэх үүргийг нарийн тодорхойлоогүй </t>
  </si>
  <si>
    <t>Комплаенс ажилтны чиг үүргийг тодорхойлсон,  төлөвлөгөөгүй хэдий ч тодорхой хугацааг Комплаенс ажилтны үүрэгт зарцуулдаг.</t>
  </si>
  <si>
    <t>Комплаенс ажилтангүй хэдий ч МУТСТ чиглэлээр ажиллах Комплаенс ажилтны чиг үүргийг хариуцсан ажилтан байгаа</t>
  </si>
  <si>
    <t>Комплаенс ажилтны чиг үүргийг тодорхойлсон,  төлөвлөгөөгүй, МУТСТ-тэй холбоотой Комплаенс ажилтны үүргийг гүйцэтгэх чиглэл авсан хэдий ч үйл ажиллагаа идэвхтэй явуулдаггүй.</t>
  </si>
  <si>
    <t xml:space="preserve">Комплаенс ажилтныг томилоогүй </t>
  </si>
  <si>
    <t>Комплаенс ажилтны хариуцдаг бусад чиг үүргийг тодорхойлоогүй, МУТСТ чиг үүргийн хүрээнд идэвхтэй үйл ажиллагаа явуулдаггүй.</t>
  </si>
  <si>
    <t>Комплаенс ажилтан томилсон МУТСТ мэдээлэл, чиг үүргийг тодорхойлсон.</t>
  </si>
  <si>
    <t>Комплаенс ажилтан томилсон холбогдох мэдээлэл, чиг үүргийг тодорхойлсон.</t>
  </si>
  <si>
    <t>Танай ХЗХ МУТСТ-тэй холбоотой комплаенс ажилтан томилсон уу? Хэрэв тийм бол нэр, албан тушаал, мэргэжлийн ур чадвар, чиг үүргийг тодорхойлно уу. /комплаенс ажилтныг томилоогүй тохиолдолд уг бүлгийн асуулгуудыг асуух шаардлагагүй/</t>
  </si>
  <si>
    <t>МУТСТ үйл ажиллагааны комплаенсын асуудал хариуцсан ажилтан МУТСТ үйл ажиллагаанаас өөр үйл ажиллагаатай холбоотой үүрэг гүйцэтгэдэг үү? Хэрэв тийм бол, өөр ямар чиг үүргээр ажилладгийг тодорхой бичнэ үү, хэр цаг хугацааг МУТСТ асуудалд зарцуулдаг вэ?</t>
  </si>
  <si>
    <t>МУТСТ үйл ажиллагааны комплаенсын асуудал хариуцсан ажилтан тайлангаа хэнд, хэр хугацааны давтамжтай мэдээлдэг вэ?</t>
  </si>
  <si>
    <t>МУТС-ийн комплаенсын асуудал хариуцсан ажилтны бэлтгэсэн сүүлийн тайлангийн үр дүнг товч бичнэ үү.</t>
  </si>
  <si>
    <t>МУТС-ийн комплаенсын асуудал хариуцсан ажилтны (a) сэжигтэй үйл ажиллагааг хянах, тайлагнах; (b) сургалт зохион байгуулах; (в) эрсдэлийн систем ба хяналтыг бий болгох, (d) бусад зэрэг үүргүүдийг тайлбарлан, эдгээр чиг үүргийн дагуу гүйцэтгэдэг ажил үүргийг бичнэ үү.</t>
  </si>
  <si>
    <r>
      <t xml:space="preserve">Эзэмшлийн төрөл                                                                                            
</t>
    </r>
    <r>
      <rPr>
        <b/>
        <sz val="10"/>
        <color theme="1"/>
        <rFont val="Times New Roman"/>
        <family val="1"/>
      </rPr>
      <t>1) Хөрөнгийн бирж-д хувьцаагаа нээлттэй арилжаалсан                                                                         2) Хувь хүний эзэмшил                                                                                                    3) Хуулийн этгээдийн эзэмшил                                                                           4) Гадаадын хөрөнгө оруулалттай                                                                                    5) Улс төрийн хамаарал бүхий этгээдийн эзэмшил</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</si>
</sst>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29" x14ac:knownFonts="1">
    <font>
      <sz val="11"/>
      <color theme="1"/>
      <name val="Calibri"/>
      <family val="2"/>
      <scheme val="minor"/>
    </font>
    <font>
      <b/>
      <sz val="12"/>
      <color theme="1"/>
      <name val="Times New Roman"/>
      <family val="1"/>
    </font>
    <font>
      <sz val="12"/>
      <color theme="1"/>
      <name val="Times New Roman"/>
      <family val="1"/>
    </font>
    <font>
      <b/>
      <sz val="11"/>
      <color rgb="FF000000"/>
      <name val="Times New Roman"/>
      <family val="1"/>
    </font>
    <font>
      <sz val="11"/>
      <color rgb="FF000000"/>
      <name val="Times New Roman"/>
      <family val="1"/>
    </font>
    <font>
      <sz val="11"/>
      <color theme="1"/>
      <name val="Times New Roman"/>
      <family val="1"/>
    </font>
    <font>
      <sz val="7"/>
      <color theme="1"/>
      <name val="Times New Roman"/>
      <family val="1"/>
    </font>
    <font>
      <i/>
      <sz val="11"/>
      <color theme="1"/>
      <name val="Times New Roman"/>
      <family val="1"/>
    </font>
    <font>
      <sz val="11"/>
      <color rgb="FFFF0000"/>
      <name val="Times New Roman"/>
      <family val="1"/>
    </font>
    <font>
      <sz val="11"/>
      <name val="Times New Roman"/>
      <family val="1"/>
    </font>
    <font>
      <sz val="11"/>
      <color theme="0"/>
      <name val="Times New Roman"/>
      <family val="1"/>
    </font>
    <font>
      <sz val="11"/>
      <color theme="1"/>
      <name val="Wingdings"/>
      <charset val="2"/>
    </font>
    <font>
      <sz val="8"/>
      <color theme="1"/>
      <name val="Times New Roman"/>
      <family val="1"/>
    </font>
    <font>
      <sz val="11"/>
      <color theme="1"/>
      <name val="Calibri"/>
      <family val="2"/>
      <scheme val="minor"/>
    </font>
    <font>
      <sz val="10"/>
      <color theme="1"/>
      <name val="Times New Roman"/>
      <family val="1"/>
    </font>
    <font>
      <b/>
      <sz val="10"/>
      <color theme="1"/>
      <name val="Times New Roman"/>
      <family val="1"/>
    </font>
    <font>
      <i/>
      <sz val="11"/>
      <color rgb="FF000000"/>
      <name val="Times New Roman"/>
      <family val="1"/>
    </font>
    <font>
      <b/>
      <i/>
      <sz val="11"/>
      <color theme="1"/>
      <name val="Times New Roman"/>
      <family val="1"/>
    </font>
    <font>
      <sz val="10"/>
      <color rgb="FF000000"/>
      <name val="Times New Roman"/>
      <family val="1"/>
    </font>
    <font>
      <b/>
      <sz val="11"/>
      <color rgb="FFFF0000"/>
      <name val="Times New Roman"/>
      <family val="1"/>
    </font>
    <font>
      <b/>
      <sz val="11"/>
      <color theme="1"/>
      <name val="Times New Roman"/>
      <family val="1"/>
    </font>
    <font>
      <b/>
      <sz val="11"/>
      <name val="Calibri"/>
      <family val="2"/>
      <scheme val="minor"/>
    </font>
    <font>
      <sz val="11"/>
      <name val="Calibri"/>
      <family val="2"/>
      <scheme val="minor"/>
    </font>
    <font>
      <i/>
      <sz val="10"/>
      <color theme="1"/>
      <name val="Times New Roman"/>
      <family val="1"/>
    </font>
    <font>
      <i/>
      <sz val="9"/>
      <color theme="1"/>
      <name val="Times New Roman"/>
      <family val="1"/>
    </font>
    <font>
      <sz val="9"/>
      <color theme="1"/>
      <name val="Times New Roman"/>
      <family val="1"/>
    </font>
    <font>
      <b/>
      <sz val="12"/>
      <name val="Times New Roman"/>
      <family val="1"/>
    </font>
    <font>
      <sz val="12"/>
      <name val="Times New Roman"/>
      <family val="1"/>
    </font>
    <font>
      <b/>
      <i/>
      <sz val="11"/>
      <color rgb="FFFF0000"/>
      <name val="Times New Roman"/>
      <family val="1"/>
    </font>
  </fonts>
  <fills count="14">
    <fill>
      <patternFill patternType="none"/>
    </fill>
    <fill>
      <patternFill patternType="gray125"/>
    </fill>
    <fill>
      <patternFill patternType="solid">
        <fgColor theme="0" tint="-4.9989318521683403E-2"/>
        <bgColor indexed="64"/>
      </patternFill>
    </fill>
    <fill>
      <patternFill patternType="solid">
        <fgColor theme="4" tint="0.79998168889431442"/>
        <bgColor indexed="64"/>
      </patternFill>
    </fill>
    <fill>
      <patternFill patternType="solid">
        <fgColor rgb="FFFFFFFF"/>
        <bgColor indexed="64"/>
      </patternFill>
    </fill>
    <fill>
      <patternFill patternType="solid">
        <fgColor theme="4" tint="0.59999389629810485"/>
        <bgColor indexed="64"/>
      </patternFill>
    </fill>
    <fill>
      <patternFill patternType="solid">
        <fgColor theme="4"/>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theme="9" tint="0.79998168889431442"/>
        <bgColor indexed="64"/>
      </patternFill>
    </fill>
    <fill>
      <patternFill patternType="solid">
        <fgColor theme="3" tint="0.79998168889431442"/>
        <bgColor indexed="64"/>
      </patternFill>
    </fill>
    <fill>
      <patternFill patternType="solid">
        <fgColor rgb="FFFFC000"/>
        <bgColor indexed="64"/>
      </patternFill>
    </fill>
    <fill>
      <patternFill patternType="solid">
        <fgColor theme="9" tint="0.59999389629810485"/>
        <bgColor indexed="64"/>
      </patternFill>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s>
  <cellStyleXfs count="2">
    <xf numFmtId="0" fontId="0" fillId="0" borderId="0"/>
    <xf numFmtId="43" fontId="13" fillId="0" borderId="0" applyFont="0" applyFill="0" applyBorder="0" applyAlignment="0" applyProtection="0"/>
  </cellStyleXfs>
  <cellXfs count="194">
    <xf numFmtId="0" fontId="0" fillId="0" borderId="0" xfId="0"/>
    <xf numFmtId="0" fontId="5" fillId="0" borderId="0" xfId="0" applyFont="1"/>
    <xf numFmtId="0" fontId="5" fillId="0" borderId="1" xfId="0" applyFont="1" applyBorder="1" applyAlignment="1">
      <alignment horizontal="center" vertical="center"/>
    </xf>
    <xf numFmtId="0" fontId="5" fillId="0" borderId="1" xfId="0" applyFont="1" applyBorder="1"/>
    <xf numFmtId="0" fontId="16" fillId="0" borderId="1" xfId="0" applyFont="1" applyBorder="1" applyAlignment="1">
      <alignment horizontal="center" vertical="center" wrapText="1"/>
    </xf>
    <xf numFmtId="0" fontId="5" fillId="5" borderId="0" xfId="0" applyFont="1" applyFill="1"/>
    <xf numFmtId="0" fontId="20" fillId="0" borderId="1" xfId="0" applyFont="1" applyBorder="1"/>
    <xf numFmtId="9" fontId="5" fillId="0" borderId="1" xfId="0" applyNumberFormat="1" applyFont="1" applyBorder="1" applyAlignment="1">
      <alignment horizontal="center" vertical="center"/>
    </xf>
    <xf numFmtId="43" fontId="22" fillId="11" borderId="1" xfId="1" applyFont="1" applyFill="1" applyBorder="1" applyAlignment="1">
      <alignment horizontal="center" vertical="center" wrapText="1"/>
    </xf>
    <xf numFmtId="0" fontId="20" fillId="0" borderId="1" xfId="0" applyFont="1" applyBorder="1" applyAlignment="1">
      <alignment horizontal="center" vertical="center"/>
    </xf>
    <xf numFmtId="0" fontId="20" fillId="3" borderId="1" xfId="0" applyFont="1" applyFill="1" applyBorder="1" applyAlignment="1">
      <alignment horizontal="center" vertical="center"/>
    </xf>
    <xf numFmtId="9" fontId="20" fillId="3" borderId="1" xfId="0" applyNumberFormat="1" applyFont="1" applyFill="1" applyBorder="1" applyAlignment="1">
      <alignment horizontal="center" vertical="center"/>
    </xf>
    <xf numFmtId="0" fontId="5" fillId="3" borderId="0" xfId="0" applyFont="1" applyFill="1"/>
    <xf numFmtId="0" fontId="20" fillId="2" borderId="1" xfId="0" applyFont="1" applyFill="1" applyBorder="1" applyAlignment="1">
      <alignment horizontal="center" vertical="center"/>
    </xf>
    <xf numFmtId="9" fontId="20" fillId="2" borderId="1" xfId="0" applyNumberFormat="1" applyFont="1" applyFill="1" applyBorder="1" applyAlignment="1">
      <alignment horizontal="center" vertical="center"/>
    </xf>
    <xf numFmtId="0" fontId="20" fillId="2" borderId="1" xfId="0" applyFont="1" applyFill="1" applyBorder="1" applyAlignment="1">
      <alignment horizontal="center"/>
    </xf>
    <xf numFmtId="9" fontId="5" fillId="7" borderId="1" xfId="0" applyNumberFormat="1" applyFont="1" applyFill="1" applyBorder="1" applyAlignment="1">
      <alignment horizontal="center" vertical="center"/>
    </xf>
    <xf numFmtId="10" fontId="5" fillId="7" borderId="1" xfId="0" applyNumberFormat="1" applyFont="1" applyFill="1" applyBorder="1" applyAlignment="1">
      <alignment horizontal="center" vertical="center"/>
    </xf>
    <xf numFmtId="0" fontId="20" fillId="3" borderId="4" xfId="0" applyFont="1" applyFill="1" applyBorder="1" applyAlignment="1">
      <alignment horizontal="center" vertical="center"/>
    </xf>
    <xf numFmtId="9" fontId="20" fillId="3" borderId="4" xfId="0" applyNumberFormat="1" applyFont="1" applyFill="1" applyBorder="1" applyAlignment="1">
      <alignment horizontal="center" vertical="center"/>
    </xf>
    <xf numFmtId="0" fontId="5" fillId="0" borderId="0" xfId="0" applyFont="1" applyAlignment="1">
      <alignment horizontal="center" vertical="center"/>
    </xf>
    <xf numFmtId="0" fontId="5" fillId="0" borderId="0" xfId="0" applyFont="1" applyAlignment="1">
      <alignment vertical="center"/>
    </xf>
    <xf numFmtId="0" fontId="21" fillId="11" borderId="1" xfId="0" applyFont="1" applyFill="1" applyBorder="1" applyAlignment="1">
      <alignment horizontal="center" vertical="center" wrapText="1"/>
    </xf>
    <xf numFmtId="0" fontId="21" fillId="11" borderId="1" xfId="0" applyFont="1" applyFill="1" applyBorder="1" applyAlignment="1">
      <alignment horizontal="center" vertical="center"/>
    </xf>
    <xf numFmtId="9" fontId="5" fillId="10" borderId="1" xfId="0" applyNumberFormat="1" applyFont="1" applyFill="1" applyBorder="1"/>
    <xf numFmtId="9" fontId="5" fillId="8" borderId="1" xfId="0" applyNumberFormat="1" applyFont="1" applyFill="1" applyBorder="1"/>
    <xf numFmtId="9" fontId="5" fillId="0" borderId="1" xfId="0" applyNumberFormat="1" applyFont="1" applyBorder="1"/>
    <xf numFmtId="9" fontId="5" fillId="6" borderId="1" xfId="0" applyNumberFormat="1" applyFont="1" applyFill="1" applyBorder="1" applyAlignment="1">
      <alignment horizontal="center" vertical="center"/>
    </xf>
    <xf numFmtId="0" fontId="14" fillId="4" borderId="2" xfId="0" applyFont="1" applyFill="1" applyBorder="1" applyAlignment="1">
      <alignment horizontal="left" vertical="center" wrapText="1"/>
    </xf>
    <xf numFmtId="0" fontId="14" fillId="4" borderId="3" xfId="0" applyFont="1" applyFill="1" applyBorder="1" applyAlignment="1">
      <alignment horizontal="left" vertical="center" wrapText="1"/>
    </xf>
    <xf numFmtId="0" fontId="5" fillId="13" borderId="0" xfId="0" applyFont="1" applyFill="1"/>
    <xf numFmtId="0" fontId="5" fillId="13" borderId="0" xfId="0" applyFont="1" applyFill="1" applyAlignment="1">
      <alignment vertical="top" wrapText="1"/>
    </xf>
    <xf numFmtId="0" fontId="5" fillId="13" borderId="0" xfId="0" applyFont="1" applyFill="1" applyAlignment="1">
      <alignment horizontal="left" vertical="center" wrapText="1"/>
    </xf>
    <xf numFmtId="0" fontId="5" fillId="13" borderId="0" xfId="0" applyFont="1" applyFill="1" applyAlignment="1">
      <alignment horizontal="center" vertical="center"/>
    </xf>
    <xf numFmtId="0" fontId="12" fillId="13" borderId="0" xfId="0" applyFont="1" applyFill="1"/>
    <xf numFmtId="0" fontId="1" fillId="13" borderId="0" xfId="0" applyFont="1" applyFill="1" applyAlignment="1">
      <alignment vertical="center" wrapText="1"/>
    </xf>
    <xf numFmtId="0" fontId="16" fillId="13" borderId="1" xfId="0" applyFont="1" applyFill="1" applyBorder="1" applyAlignment="1">
      <alignment horizontal="center" vertical="center" wrapText="1"/>
    </xf>
    <xf numFmtId="0" fontId="3" fillId="13" borderId="1" xfId="0" applyFont="1" applyFill="1" applyBorder="1" applyAlignment="1">
      <alignment horizontal="center" vertical="center" wrapText="1"/>
    </xf>
    <xf numFmtId="0" fontId="5" fillId="13" borderId="1" xfId="0" applyFont="1" applyFill="1" applyBorder="1" applyAlignment="1">
      <alignment horizontal="center" vertical="center"/>
    </xf>
    <xf numFmtId="0" fontId="8" fillId="13" borderId="0" xfId="0" applyFont="1" applyFill="1" applyAlignment="1">
      <alignment horizontal="center" vertical="center"/>
    </xf>
    <xf numFmtId="0" fontId="14" fillId="13" borderId="0" xfId="0" applyFont="1" applyFill="1"/>
    <xf numFmtId="0" fontId="5" fillId="13" borderId="1" xfId="0" applyFont="1" applyFill="1" applyBorder="1" applyAlignment="1">
      <alignment horizontal="left" vertical="center" wrapText="1"/>
    </xf>
    <xf numFmtId="0" fontId="5" fillId="13" borderId="1" xfId="0" applyFont="1" applyFill="1" applyBorder="1"/>
    <xf numFmtId="0" fontId="14" fillId="13" borderId="2" xfId="0" applyFont="1" applyFill="1" applyBorder="1" applyAlignment="1">
      <alignment horizontal="left" vertical="center" wrapText="1"/>
    </xf>
    <xf numFmtId="0" fontId="14" fillId="13" borderId="3" xfId="0" applyFont="1" applyFill="1" applyBorder="1" applyAlignment="1">
      <alignment horizontal="left" vertical="center" wrapText="1"/>
    </xf>
    <xf numFmtId="0" fontId="5" fillId="13" borderId="1" xfId="0" applyFont="1" applyFill="1" applyBorder="1" applyAlignment="1">
      <alignment horizontal="left" vertical="top" wrapText="1"/>
    </xf>
    <xf numFmtId="0" fontId="3" fillId="13" borderId="0" xfId="0" applyFont="1" applyFill="1" applyAlignment="1">
      <alignment vertical="center" wrapText="1"/>
    </xf>
    <xf numFmtId="0" fontId="7" fillId="13" borderId="0" xfId="0" applyFont="1" applyFill="1" applyAlignment="1">
      <alignment horizontal="center" vertical="center"/>
    </xf>
    <xf numFmtId="0" fontId="10" fillId="13" borderId="0" xfId="0" applyFont="1" applyFill="1"/>
    <xf numFmtId="0" fontId="2" fillId="13" borderId="0" xfId="0" applyFont="1" applyFill="1" applyAlignment="1">
      <alignment horizontal="justify" vertical="center"/>
    </xf>
    <xf numFmtId="0" fontId="5" fillId="13" borderId="4" xfId="0" applyFont="1" applyFill="1" applyBorder="1" applyAlignment="1">
      <alignment horizontal="center" vertical="center"/>
    </xf>
    <xf numFmtId="0" fontId="5" fillId="13" borderId="0" xfId="0" applyFont="1" applyFill="1" applyAlignment="1">
      <alignment horizontal="justify" vertical="center"/>
    </xf>
    <xf numFmtId="0" fontId="0" fillId="13" borderId="0" xfId="0" applyFill="1"/>
    <xf numFmtId="0" fontId="5" fillId="13" borderId="0" xfId="0" applyFont="1" applyFill="1" applyAlignment="1">
      <alignment horizontal="left" vertical="center"/>
    </xf>
    <xf numFmtId="0" fontId="0" fillId="13" borderId="0" xfId="0" applyFill="1" applyAlignment="1">
      <alignment horizontal="justify" vertical="center"/>
    </xf>
    <xf numFmtId="0" fontId="8" fillId="13" borderId="1" xfId="0" applyFont="1" applyFill="1" applyBorder="1" applyAlignment="1">
      <alignment horizontal="center" vertical="center"/>
    </xf>
    <xf numFmtId="0" fontId="11" fillId="13" borderId="0" xfId="0" applyFont="1" applyFill="1" applyAlignment="1">
      <alignment horizontal="justify" vertical="center"/>
    </xf>
    <xf numFmtId="0" fontId="0" fillId="13" borderId="0" xfId="0" applyFill="1" applyAlignment="1">
      <alignment horizontal="left" vertical="center"/>
    </xf>
    <xf numFmtId="0" fontId="0" fillId="13" borderId="0" xfId="0" applyFill="1" applyAlignment="1">
      <alignment horizontal="center" vertical="center"/>
    </xf>
    <xf numFmtId="0" fontId="2" fillId="13" borderId="0" xfId="0" applyFont="1" applyFill="1" applyAlignment="1">
      <alignment horizontal="left" vertical="center"/>
    </xf>
    <xf numFmtId="0" fontId="12" fillId="13" borderId="0" xfId="0" applyFont="1" applyFill="1" applyAlignment="1">
      <alignment horizontal="justify" vertical="center"/>
    </xf>
    <xf numFmtId="0" fontId="1" fillId="13" borderId="0" xfId="0" applyFont="1" applyFill="1" applyAlignment="1">
      <alignment horizontal="center" vertical="center" wrapText="1"/>
    </xf>
    <xf numFmtId="0" fontId="1" fillId="13" borderId="1" xfId="0" applyFont="1" applyFill="1" applyBorder="1" applyAlignment="1">
      <alignment horizontal="center" vertical="center" wrapText="1"/>
    </xf>
    <xf numFmtId="0" fontId="9" fillId="13" borderId="0" xfId="0" applyFont="1" applyFill="1"/>
    <xf numFmtId="0" fontId="9" fillId="13" borderId="0" xfId="0" applyFont="1" applyFill="1" applyAlignment="1">
      <alignment horizontal="center" vertical="center"/>
    </xf>
    <xf numFmtId="0" fontId="26" fillId="13" borderId="0" xfId="0" applyFont="1" applyFill="1" applyAlignment="1">
      <alignment vertical="center" wrapText="1"/>
    </xf>
    <xf numFmtId="0" fontId="26" fillId="13" borderId="0" xfId="0" applyFont="1" applyFill="1" applyAlignment="1">
      <alignment horizontal="center" vertical="center" wrapText="1"/>
    </xf>
    <xf numFmtId="0" fontId="9" fillId="13" borderId="0" xfId="0" applyFont="1" applyFill="1" applyAlignment="1">
      <alignment vertical="center"/>
    </xf>
    <xf numFmtId="0" fontId="9" fillId="13" borderId="0" xfId="0" applyFont="1" applyFill="1" applyAlignment="1">
      <alignment horizontal="justify" vertical="center"/>
    </xf>
    <xf numFmtId="0" fontId="27" fillId="13" borderId="0" xfId="0" applyFont="1" applyFill="1" applyAlignment="1">
      <alignment horizontal="justify" vertical="center"/>
    </xf>
    <xf numFmtId="0" fontId="27" fillId="13" borderId="0" xfId="0" applyFont="1" applyFill="1"/>
    <xf numFmtId="0" fontId="5" fillId="5" borderId="0" xfId="0" applyFont="1" applyFill="1" applyAlignment="1">
      <alignment horizontal="left" vertical="center" wrapText="1"/>
    </xf>
    <xf numFmtId="0" fontId="19" fillId="5" borderId="0" xfId="0" applyFont="1" applyFill="1" applyAlignment="1">
      <alignment horizontal="left" vertical="center"/>
    </xf>
    <xf numFmtId="0" fontId="19" fillId="5" borderId="0" xfId="0" applyFont="1" applyFill="1" applyAlignment="1">
      <alignment horizontal="center" vertical="center"/>
    </xf>
    <xf numFmtId="0" fontId="5" fillId="5" borderId="0" xfId="0" applyFont="1" applyFill="1" applyAlignment="1">
      <alignment horizontal="left" vertical="center"/>
    </xf>
    <xf numFmtId="0" fontId="5" fillId="13" borderId="1" xfId="0" applyFont="1" applyFill="1" applyBorder="1" applyAlignment="1">
      <alignment horizontal="left" vertical="center" wrapText="1"/>
    </xf>
    <xf numFmtId="0" fontId="7" fillId="3" borderId="2" xfId="0" applyFont="1" applyFill="1" applyBorder="1" applyAlignment="1">
      <alignment horizontal="center"/>
    </xf>
    <xf numFmtId="0" fontId="5" fillId="3" borderId="5" xfId="0" applyFont="1" applyFill="1" applyBorder="1" applyAlignment="1">
      <alignment horizontal="center"/>
    </xf>
    <xf numFmtId="0" fontId="5" fillId="3" borderId="3" xfId="0" applyFont="1" applyFill="1" applyBorder="1" applyAlignment="1">
      <alignment horizontal="center"/>
    </xf>
    <xf numFmtId="0" fontId="5" fillId="13" borderId="2" xfId="0" applyFont="1" applyFill="1" applyBorder="1" applyAlignment="1">
      <alignment horizontal="center" vertical="center" wrapText="1"/>
    </xf>
    <xf numFmtId="0" fontId="5" fillId="13" borderId="3" xfId="0" applyFont="1" applyFill="1" applyBorder="1" applyAlignment="1">
      <alignment horizontal="center" vertical="center" wrapText="1"/>
    </xf>
    <xf numFmtId="0" fontId="5" fillId="13" borderId="2" xfId="0" applyFont="1" applyFill="1" applyBorder="1" applyAlignment="1">
      <alignment horizontal="left" vertical="center" wrapText="1"/>
    </xf>
    <xf numFmtId="0" fontId="5" fillId="13" borderId="3" xfId="0" applyFont="1" applyFill="1" applyBorder="1" applyAlignment="1">
      <alignment horizontal="left" vertical="center" wrapText="1"/>
    </xf>
    <xf numFmtId="0" fontId="7" fillId="3" borderId="5" xfId="0" applyFont="1" applyFill="1" applyBorder="1" applyAlignment="1">
      <alignment horizontal="center"/>
    </xf>
    <xf numFmtId="0" fontId="7" fillId="3" borderId="3" xfId="0" applyFont="1" applyFill="1" applyBorder="1" applyAlignment="1">
      <alignment horizontal="center"/>
    </xf>
    <xf numFmtId="0" fontId="5" fillId="3" borderId="2" xfId="0" applyFont="1" applyFill="1" applyBorder="1" applyAlignment="1">
      <alignment horizontal="center" wrapText="1"/>
    </xf>
    <xf numFmtId="0" fontId="5" fillId="3" borderId="5" xfId="0" applyFont="1" applyFill="1" applyBorder="1" applyAlignment="1">
      <alignment horizontal="center" wrapText="1"/>
    </xf>
    <xf numFmtId="0" fontId="5" fillId="3" borderId="3" xfId="0" applyFont="1" applyFill="1" applyBorder="1" applyAlignment="1">
      <alignment horizontal="center" wrapText="1"/>
    </xf>
    <xf numFmtId="0" fontId="7" fillId="3" borderId="2" xfId="0" applyFont="1" applyFill="1" applyBorder="1" applyAlignment="1">
      <alignment horizontal="center" vertical="center"/>
    </xf>
    <xf numFmtId="0" fontId="5" fillId="3" borderId="5" xfId="0" applyFont="1" applyFill="1" applyBorder="1" applyAlignment="1">
      <alignment horizontal="center" vertical="center"/>
    </xf>
    <xf numFmtId="0" fontId="5" fillId="3" borderId="3" xfId="0" applyFont="1" applyFill="1" applyBorder="1" applyAlignment="1">
      <alignment horizontal="center" vertical="center"/>
    </xf>
    <xf numFmtId="0" fontId="5" fillId="13" borderId="1" xfId="0" applyFont="1" applyFill="1" applyBorder="1" applyAlignment="1">
      <alignment horizontal="center" vertical="center" wrapText="1"/>
    </xf>
    <xf numFmtId="0" fontId="7" fillId="3" borderId="1" xfId="0" applyFont="1" applyFill="1" applyBorder="1" applyAlignment="1">
      <alignment horizontal="center" vertical="center"/>
    </xf>
    <xf numFmtId="0" fontId="5" fillId="3" borderId="1" xfId="0" applyFont="1" applyFill="1" applyBorder="1" applyAlignment="1">
      <alignment horizontal="center" vertical="center"/>
    </xf>
    <xf numFmtId="0" fontId="7" fillId="3" borderId="5" xfId="0" applyFont="1" applyFill="1" applyBorder="1" applyAlignment="1">
      <alignment horizontal="center" vertical="center"/>
    </xf>
    <xf numFmtId="0" fontId="7" fillId="3" borderId="3" xfId="0" applyFont="1" applyFill="1" applyBorder="1" applyAlignment="1">
      <alignment horizontal="center" vertical="center"/>
    </xf>
    <xf numFmtId="0" fontId="7" fillId="13" borderId="1" xfId="0" applyFont="1" applyFill="1" applyBorder="1" applyAlignment="1">
      <alignment horizontal="left"/>
    </xf>
    <xf numFmtId="0" fontId="5" fillId="13" borderId="2" xfId="0" applyFont="1" applyFill="1" applyBorder="1" applyAlignment="1">
      <alignment horizontal="center" vertical="center"/>
    </xf>
    <xf numFmtId="0" fontId="5" fillId="13" borderId="3" xfId="0" applyFont="1" applyFill="1" applyBorder="1" applyAlignment="1">
      <alignment horizontal="center" vertical="center"/>
    </xf>
    <xf numFmtId="0" fontId="14" fillId="13" borderId="2" xfId="0" applyFont="1" applyFill="1" applyBorder="1" applyAlignment="1">
      <alignment horizontal="left" vertical="center" wrapText="1"/>
    </xf>
    <xf numFmtId="0" fontId="14" fillId="13" borderId="3" xfId="0" applyFont="1" applyFill="1" applyBorder="1" applyAlignment="1">
      <alignment horizontal="left" vertical="center" wrapText="1"/>
    </xf>
    <xf numFmtId="0" fontId="1" fillId="13" borderId="0" xfId="0" applyFont="1" applyFill="1" applyAlignment="1">
      <alignment horizontal="center" vertical="center" wrapText="1"/>
    </xf>
    <xf numFmtId="0" fontId="17" fillId="13" borderId="6" xfId="0" applyFont="1" applyFill="1" applyBorder="1" applyAlignment="1">
      <alignment horizontal="center"/>
    </xf>
    <xf numFmtId="0" fontId="5" fillId="13" borderId="6" xfId="0" applyFont="1" applyFill="1" applyBorder="1" applyAlignment="1">
      <alignment horizontal="center"/>
    </xf>
    <xf numFmtId="0" fontId="5" fillId="3" borderId="1" xfId="0" applyFont="1" applyFill="1" applyBorder="1" applyAlignment="1">
      <alignment horizontal="center"/>
    </xf>
    <xf numFmtId="0" fontId="7" fillId="13" borderId="1" xfId="0" applyFont="1" applyFill="1" applyBorder="1" applyAlignment="1">
      <alignment horizontal="left" vertical="center"/>
    </xf>
    <xf numFmtId="0" fontId="18" fillId="13" borderId="2" xfId="0" applyFont="1" applyFill="1" applyBorder="1" applyAlignment="1">
      <alignment horizontal="left" vertical="center" wrapText="1"/>
    </xf>
    <xf numFmtId="0" fontId="18" fillId="13" borderId="3" xfId="0" applyFont="1" applyFill="1" applyBorder="1" applyAlignment="1">
      <alignment horizontal="left" vertical="center" wrapText="1"/>
    </xf>
    <xf numFmtId="0" fontId="17" fillId="3" borderId="0" xfId="0" applyFont="1" applyFill="1" applyAlignment="1">
      <alignment horizontal="center" vertical="center"/>
    </xf>
    <xf numFmtId="0" fontId="7" fillId="3" borderId="0" xfId="0" applyFont="1" applyFill="1" applyAlignment="1">
      <alignment horizontal="center" vertical="center"/>
    </xf>
    <xf numFmtId="0" fontId="3" fillId="13" borderId="1" xfId="0" applyFont="1" applyFill="1" applyBorder="1" applyAlignment="1">
      <alignment horizontal="center" vertical="center" wrapText="1"/>
    </xf>
    <xf numFmtId="0" fontId="2" fillId="13" borderId="2" xfId="0" applyFont="1" applyFill="1" applyBorder="1" applyAlignment="1">
      <alignment horizontal="left" vertical="center" wrapText="1"/>
    </xf>
    <xf numFmtId="0" fontId="1" fillId="13" borderId="3" xfId="0" applyFont="1" applyFill="1" applyBorder="1" applyAlignment="1">
      <alignment horizontal="left" vertical="center" wrapText="1"/>
    </xf>
    <xf numFmtId="0" fontId="2" fillId="13" borderId="3" xfId="0" applyFont="1" applyFill="1" applyBorder="1" applyAlignment="1">
      <alignment horizontal="left" vertical="center" wrapText="1"/>
    </xf>
    <xf numFmtId="0" fontId="5" fillId="13" borderId="4" xfId="0" applyFont="1" applyFill="1" applyBorder="1" applyAlignment="1">
      <alignment horizontal="left" vertical="center"/>
    </xf>
    <xf numFmtId="0" fontId="5" fillId="13" borderId="1" xfId="0" applyFont="1" applyFill="1" applyBorder="1" applyAlignment="1">
      <alignment horizontal="center" vertical="center"/>
    </xf>
    <xf numFmtId="0" fontId="0" fillId="0" borderId="2" xfId="0" applyBorder="1" applyAlignment="1">
      <alignment horizontal="center"/>
    </xf>
    <xf numFmtId="0" fontId="0" fillId="0" borderId="3" xfId="0" applyBorder="1" applyAlignment="1">
      <alignment horizontal="center"/>
    </xf>
    <xf numFmtId="0" fontId="20" fillId="12" borderId="1" xfId="0" applyFont="1" applyFill="1" applyBorder="1" applyAlignment="1">
      <alignment horizontal="center" vertical="center"/>
    </xf>
    <xf numFmtId="0" fontId="20" fillId="0" borderId="8" xfId="0" applyFont="1" applyBorder="1" applyAlignment="1">
      <alignment horizontal="center" vertical="center"/>
    </xf>
    <xf numFmtId="0" fontId="20" fillId="0" borderId="9" xfId="0" applyFont="1" applyBorder="1" applyAlignment="1">
      <alignment horizontal="center" vertical="center"/>
    </xf>
    <xf numFmtId="0" fontId="20" fillId="0" borderId="4" xfId="0" applyFont="1" applyBorder="1" applyAlignment="1">
      <alignment horizontal="center" vertical="center"/>
    </xf>
    <xf numFmtId="9" fontId="5" fillId="8" borderId="1" xfId="0" applyNumberFormat="1" applyFont="1" applyFill="1" applyBorder="1" applyAlignment="1">
      <alignment horizontal="center" vertical="center"/>
    </xf>
    <xf numFmtId="0" fontId="5" fillId="8" borderId="1" xfId="0" applyFont="1" applyFill="1" applyBorder="1" applyAlignment="1">
      <alignment horizontal="center" vertical="center"/>
    </xf>
    <xf numFmtId="9" fontId="5" fillId="6" borderId="8" xfId="0" applyNumberFormat="1" applyFont="1" applyFill="1" applyBorder="1" applyAlignment="1">
      <alignment horizontal="center" vertical="center"/>
    </xf>
    <xf numFmtId="0" fontId="5" fillId="6" borderId="9" xfId="0" applyFont="1" applyFill="1" applyBorder="1" applyAlignment="1">
      <alignment horizontal="center" vertical="center"/>
    </xf>
    <xf numFmtId="0" fontId="5" fillId="6" borderId="4" xfId="0" applyFont="1" applyFill="1" applyBorder="1" applyAlignment="1">
      <alignment horizontal="center" vertical="center"/>
    </xf>
    <xf numFmtId="0" fontId="20" fillId="12" borderId="10" xfId="0" applyFont="1" applyFill="1" applyBorder="1" applyAlignment="1">
      <alignment horizontal="center" vertical="center"/>
    </xf>
    <xf numFmtId="0" fontId="20" fillId="12" borderId="13" xfId="0" applyFont="1" applyFill="1" applyBorder="1" applyAlignment="1">
      <alignment horizontal="center" vertical="center"/>
    </xf>
    <xf numFmtId="0" fontId="20" fillId="12" borderId="14" xfId="0" applyFont="1" applyFill="1" applyBorder="1" applyAlignment="1">
      <alignment horizontal="center" vertical="center"/>
    </xf>
    <xf numFmtId="0" fontId="20" fillId="12" borderId="7" xfId="0" applyFont="1" applyFill="1" applyBorder="1" applyAlignment="1">
      <alignment horizontal="center" vertical="center"/>
    </xf>
    <xf numFmtId="0" fontId="20" fillId="12" borderId="0" xfId="0" applyFont="1" applyFill="1" applyAlignment="1">
      <alignment horizontal="center" vertical="center"/>
    </xf>
    <xf numFmtId="0" fontId="20" fillId="12" borderId="15" xfId="0" applyFont="1" applyFill="1" applyBorder="1" applyAlignment="1">
      <alignment horizontal="center" vertical="center"/>
    </xf>
    <xf numFmtId="0" fontId="20" fillId="12" borderId="11" xfId="0" applyFont="1" applyFill="1" applyBorder="1" applyAlignment="1">
      <alignment horizontal="center" vertical="center"/>
    </xf>
    <xf numFmtId="0" fontId="20" fillId="12" borderId="6" xfId="0" applyFont="1" applyFill="1" applyBorder="1" applyAlignment="1">
      <alignment horizontal="center" vertical="center"/>
    </xf>
    <xf numFmtId="0" fontId="20" fillId="12" borderId="12" xfId="0" applyFont="1" applyFill="1" applyBorder="1" applyAlignment="1">
      <alignment horizontal="center" vertical="center"/>
    </xf>
    <xf numFmtId="0" fontId="5" fillId="0" borderId="1" xfId="0" applyFont="1" applyBorder="1" applyAlignment="1">
      <alignment horizontal="center"/>
    </xf>
    <xf numFmtId="0" fontId="23" fillId="0" borderId="10" xfId="0" applyFont="1" applyBorder="1" applyAlignment="1">
      <alignment horizontal="center" vertical="center"/>
    </xf>
    <xf numFmtId="0" fontId="23" fillId="0" borderId="13" xfId="0" applyFont="1" applyBorder="1" applyAlignment="1">
      <alignment horizontal="center" vertical="center"/>
    </xf>
    <xf numFmtId="0" fontId="23" fillId="0" borderId="14" xfId="0" applyFont="1" applyBorder="1" applyAlignment="1">
      <alignment horizontal="center" vertical="center"/>
    </xf>
    <xf numFmtId="0" fontId="23" fillId="0" borderId="11" xfId="0" applyFont="1" applyBorder="1" applyAlignment="1">
      <alignment horizontal="center" vertical="center"/>
    </xf>
    <xf numFmtId="0" fontId="23" fillId="0" borderId="6" xfId="0" applyFont="1" applyBorder="1" applyAlignment="1">
      <alignment horizontal="center" vertical="center"/>
    </xf>
    <xf numFmtId="0" fontId="23" fillId="0" borderId="12" xfId="0" applyFont="1" applyBorder="1" applyAlignment="1">
      <alignment horizontal="center" vertical="center"/>
    </xf>
    <xf numFmtId="9" fontId="5" fillId="10" borderId="8" xfId="0" applyNumberFormat="1" applyFont="1" applyFill="1" applyBorder="1" applyAlignment="1">
      <alignment horizontal="right" vertical="center"/>
    </xf>
    <xf numFmtId="9" fontId="5" fillId="10" borderId="4" xfId="0" applyNumberFormat="1" applyFont="1" applyFill="1" applyBorder="1" applyAlignment="1">
      <alignment horizontal="right" vertical="center"/>
    </xf>
    <xf numFmtId="0" fontId="5" fillId="0" borderId="8" xfId="0" applyFont="1" applyBorder="1" applyAlignment="1">
      <alignment horizontal="center"/>
    </xf>
    <xf numFmtId="0" fontId="5" fillId="0" borderId="4" xfId="0" applyFont="1" applyBorder="1" applyAlignment="1">
      <alignment horizont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23" fillId="0" borderId="1" xfId="0" applyFont="1" applyBorder="1" applyAlignment="1">
      <alignment horizontal="right" vertical="center"/>
    </xf>
    <xf numFmtId="0" fontId="24" fillId="0" borderId="1" xfId="0" applyFont="1" applyBorder="1" applyAlignment="1">
      <alignment horizontal="right"/>
    </xf>
    <xf numFmtId="0" fontId="20" fillId="0" borderId="1" xfId="0" applyFont="1" applyBorder="1" applyAlignment="1">
      <alignment horizontal="left"/>
    </xf>
    <xf numFmtId="0" fontId="23" fillId="0" borderId="1" xfId="0" applyFont="1" applyBorder="1" applyAlignment="1">
      <alignment horizontal="right" vertical="center" wrapText="1"/>
    </xf>
    <xf numFmtId="0" fontId="5" fillId="0" borderId="2" xfId="0" applyFont="1" applyBorder="1" applyAlignment="1">
      <alignment horizontal="center"/>
    </xf>
    <xf numFmtId="0" fontId="5" fillId="0" borderId="5" xfId="0" applyFont="1" applyBorder="1" applyAlignment="1">
      <alignment horizontal="center"/>
    </xf>
    <xf numFmtId="0" fontId="5" fillId="0" borderId="3" xfId="0" applyFont="1" applyBorder="1" applyAlignment="1">
      <alignment horizontal="center"/>
    </xf>
    <xf numFmtId="0" fontId="20" fillId="0" borderId="1" xfId="0" applyFont="1" applyBorder="1" applyAlignment="1">
      <alignment horizontal="left" vertical="center"/>
    </xf>
    <xf numFmtId="0" fontId="25" fillId="0" borderId="1" xfId="0" applyFont="1" applyBorder="1" applyAlignment="1">
      <alignment horizontal="right"/>
    </xf>
    <xf numFmtId="0" fontId="5" fillId="0" borderId="8" xfId="0" applyFont="1" applyBorder="1" applyAlignment="1">
      <alignment horizontal="right" vertical="center"/>
    </xf>
    <xf numFmtId="0" fontId="5" fillId="0" borderId="4" xfId="0" applyFont="1" applyBorder="1" applyAlignment="1">
      <alignment horizontal="right" vertical="center"/>
    </xf>
    <xf numFmtId="0" fontId="5" fillId="0" borderId="1" xfId="0" applyFont="1" applyBorder="1" applyAlignment="1">
      <alignment horizontal="center" vertical="center"/>
    </xf>
    <xf numFmtId="9" fontId="20" fillId="9" borderId="1" xfId="0" applyNumberFormat="1" applyFont="1" applyFill="1" applyBorder="1" applyAlignment="1">
      <alignment horizontal="center" vertical="center"/>
    </xf>
    <xf numFmtId="0" fontId="20" fillId="9" borderId="1" xfId="0" applyFont="1" applyFill="1" applyBorder="1" applyAlignment="1">
      <alignment horizontal="center" vertical="center"/>
    </xf>
    <xf numFmtId="9" fontId="20" fillId="8" borderId="1" xfId="0" applyNumberFormat="1" applyFont="1" applyFill="1" applyBorder="1" applyAlignment="1">
      <alignment horizontal="center" vertical="center"/>
    </xf>
    <xf numFmtId="0" fontId="20" fillId="8" borderId="1" xfId="0" applyFont="1" applyFill="1" applyBorder="1" applyAlignment="1">
      <alignment horizontal="center" vertical="center"/>
    </xf>
    <xf numFmtId="0" fontId="5" fillId="0" borderId="10" xfId="0" applyFont="1" applyBorder="1" applyAlignment="1">
      <alignment horizontal="center" vertical="center"/>
    </xf>
    <xf numFmtId="0" fontId="5" fillId="0" borderId="7" xfId="0" applyFont="1" applyBorder="1" applyAlignment="1">
      <alignment horizontal="center" vertical="center"/>
    </xf>
    <xf numFmtId="0" fontId="5" fillId="0" borderId="11" xfId="0" applyFont="1" applyBorder="1" applyAlignment="1">
      <alignment horizontal="center" vertical="center"/>
    </xf>
    <xf numFmtId="0" fontId="21" fillId="11" borderId="1" xfId="0" applyFont="1" applyFill="1" applyBorder="1" applyAlignment="1">
      <alignment horizontal="center" vertical="center" wrapText="1"/>
    </xf>
    <xf numFmtId="0" fontId="24" fillId="0" borderId="10" xfId="0" applyFont="1" applyBorder="1" applyAlignment="1">
      <alignment horizontal="center" vertical="center" wrapText="1"/>
    </xf>
    <xf numFmtId="0" fontId="24" fillId="0" borderId="13" xfId="0" applyFont="1" applyBorder="1" applyAlignment="1">
      <alignment horizontal="center" vertical="center" wrapText="1"/>
    </xf>
    <xf numFmtId="0" fontId="24" fillId="0" borderId="14" xfId="0" applyFont="1" applyBorder="1" applyAlignment="1">
      <alignment horizontal="center" vertical="center" wrapText="1"/>
    </xf>
    <xf numFmtId="0" fontId="24" fillId="0" borderId="11" xfId="0" applyFont="1" applyBorder="1" applyAlignment="1">
      <alignment horizontal="center" vertical="center" wrapText="1"/>
    </xf>
    <xf numFmtId="0" fontId="24" fillId="0" borderId="6" xfId="0" applyFont="1" applyBorder="1" applyAlignment="1">
      <alignment horizontal="center" vertical="center" wrapText="1"/>
    </xf>
    <xf numFmtId="0" fontId="24" fillId="0" borderId="12" xfId="0" applyFont="1" applyBorder="1" applyAlignment="1">
      <alignment horizontal="center" vertical="center" wrapText="1"/>
    </xf>
    <xf numFmtId="0" fontId="14" fillId="4" borderId="1" xfId="0" applyFont="1" applyFill="1" applyBorder="1" applyAlignment="1">
      <alignment horizontal="left" vertical="center"/>
    </xf>
    <xf numFmtId="0" fontId="5" fillId="3" borderId="2" xfId="0" applyFont="1" applyFill="1" applyBorder="1" applyAlignment="1">
      <alignment horizontal="center"/>
    </xf>
    <xf numFmtId="0" fontId="14" fillId="4" borderId="1" xfId="0" applyFont="1" applyFill="1" applyBorder="1" applyAlignment="1">
      <alignment horizontal="left" vertical="center" wrapText="1"/>
    </xf>
    <xf numFmtId="0" fontId="14" fillId="4" borderId="2" xfId="0" applyFont="1" applyFill="1" applyBorder="1" applyAlignment="1">
      <alignment horizontal="left" vertical="center" wrapText="1"/>
    </xf>
    <xf numFmtId="0" fontId="14" fillId="4" borderId="3" xfId="0" applyFont="1" applyFill="1" applyBorder="1" applyAlignment="1">
      <alignment horizontal="left" vertical="center" wrapText="1"/>
    </xf>
    <xf numFmtId="0" fontId="7" fillId="2" borderId="1" xfId="0" applyFont="1" applyFill="1" applyBorder="1" applyAlignment="1">
      <alignment horizontal="left"/>
    </xf>
    <xf numFmtId="0" fontId="3" fillId="0" borderId="1" xfId="0" applyFont="1" applyBorder="1" applyAlignment="1">
      <alignment horizontal="center" vertical="center" wrapText="1"/>
    </xf>
    <xf numFmtId="0" fontId="5" fillId="3" borderId="11" xfId="0" applyFont="1" applyFill="1" applyBorder="1" applyAlignment="1">
      <alignment horizontal="center"/>
    </xf>
    <xf numFmtId="0" fontId="5" fillId="3" borderId="6" xfId="0" applyFont="1" applyFill="1" applyBorder="1" applyAlignment="1">
      <alignment horizontal="center"/>
    </xf>
    <xf numFmtId="0" fontId="5" fillId="3" borderId="12" xfId="0" applyFont="1" applyFill="1" applyBorder="1" applyAlignment="1">
      <alignment horizontal="center"/>
    </xf>
    <xf numFmtId="0" fontId="7" fillId="2" borderId="1" xfId="0" applyFont="1" applyFill="1" applyBorder="1" applyAlignment="1">
      <alignment horizontal="left" vertical="center"/>
    </xf>
    <xf numFmtId="0" fontId="8" fillId="13" borderId="0" xfId="0" applyFont="1" applyFill="1" applyAlignment="1">
      <alignment vertical="center" wrapText="1"/>
    </xf>
    <xf numFmtId="0" fontId="20" fillId="13" borderId="0" xfId="0" applyFont="1" applyFill="1" applyAlignment="1">
      <alignment horizontal="center" vertical="center" wrapText="1"/>
    </xf>
    <xf numFmtId="4" fontId="5" fillId="13" borderId="1" xfId="0" applyNumberFormat="1" applyFont="1" applyFill="1" applyBorder="1" applyAlignment="1">
      <alignment horizontal="center" vertical="center" wrapText="1"/>
    </xf>
    <xf numFmtId="3" fontId="5" fillId="13" borderId="1" xfId="0" applyNumberFormat="1" applyFont="1" applyFill="1" applyBorder="1" applyAlignment="1">
      <alignment horizontal="center" vertical="center" wrapText="1"/>
    </xf>
    <xf numFmtId="3" fontId="5" fillId="13" borderId="2" xfId="0" applyNumberFormat="1" applyFont="1" applyFill="1" applyBorder="1" applyAlignment="1">
      <alignment horizontal="center" vertical="center" wrapText="1"/>
    </xf>
    <xf numFmtId="3" fontId="5" fillId="13" borderId="3" xfId="0" applyNumberFormat="1" applyFont="1" applyFill="1" applyBorder="1" applyAlignment="1">
      <alignment horizontal="center" vertical="center" wrapText="1"/>
    </xf>
    <xf numFmtId="4" fontId="5" fillId="13" borderId="2" xfId="0" applyNumberFormat="1" applyFont="1" applyFill="1" applyBorder="1" applyAlignment="1">
      <alignment horizontal="center" vertical="center" wrapText="1"/>
    </xf>
    <xf numFmtId="4" fontId="5" fillId="13" borderId="3" xfId="0" applyNumberFormat="1" applyFont="1" applyFill="1" applyBorder="1" applyAlignment="1">
      <alignment horizontal="center" vertical="center"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4"/>
  <sheetViews>
    <sheetView workbookViewId="0">
      <selection activeCell="A10" sqref="A10:L10"/>
    </sheetView>
  </sheetViews>
  <sheetFormatPr defaultColWidth="9.140625" defaultRowHeight="15" x14ac:dyDescent="0.25"/>
  <cols>
    <col min="1" max="1" width="5.85546875" style="1" customWidth="1"/>
    <col min="2" max="256" width="9.140625" style="1"/>
    <col min="257" max="257" width="5.85546875" style="1" customWidth="1"/>
    <col min="258" max="512" width="9.140625" style="1"/>
    <col min="513" max="513" width="5.85546875" style="1" customWidth="1"/>
    <col min="514" max="768" width="9.140625" style="1"/>
    <col min="769" max="769" width="5.85546875" style="1" customWidth="1"/>
    <col min="770" max="1024" width="9.140625" style="1"/>
    <col min="1025" max="1025" width="5.85546875" style="1" customWidth="1"/>
    <col min="1026" max="1280" width="9.140625" style="1"/>
    <col min="1281" max="1281" width="5.85546875" style="1" customWidth="1"/>
    <col min="1282" max="1536" width="9.140625" style="1"/>
    <col min="1537" max="1537" width="5.85546875" style="1" customWidth="1"/>
    <col min="1538" max="1792" width="9.140625" style="1"/>
    <col min="1793" max="1793" width="5.85546875" style="1" customWidth="1"/>
    <col min="1794" max="2048" width="9.140625" style="1"/>
    <col min="2049" max="2049" width="5.85546875" style="1" customWidth="1"/>
    <col min="2050" max="2304" width="9.140625" style="1"/>
    <col min="2305" max="2305" width="5.85546875" style="1" customWidth="1"/>
    <col min="2306" max="2560" width="9.140625" style="1"/>
    <col min="2561" max="2561" width="5.85546875" style="1" customWidth="1"/>
    <col min="2562" max="2816" width="9.140625" style="1"/>
    <col min="2817" max="2817" width="5.85546875" style="1" customWidth="1"/>
    <col min="2818" max="3072" width="9.140625" style="1"/>
    <col min="3073" max="3073" width="5.85546875" style="1" customWidth="1"/>
    <col min="3074" max="3328" width="9.140625" style="1"/>
    <col min="3329" max="3329" width="5.85546875" style="1" customWidth="1"/>
    <col min="3330" max="3584" width="9.140625" style="1"/>
    <col min="3585" max="3585" width="5.85546875" style="1" customWidth="1"/>
    <col min="3586" max="3840" width="9.140625" style="1"/>
    <col min="3841" max="3841" width="5.85546875" style="1" customWidth="1"/>
    <col min="3842" max="4096" width="9.140625" style="1"/>
    <col min="4097" max="4097" width="5.85546875" style="1" customWidth="1"/>
    <col min="4098" max="4352" width="9.140625" style="1"/>
    <col min="4353" max="4353" width="5.85546875" style="1" customWidth="1"/>
    <col min="4354" max="4608" width="9.140625" style="1"/>
    <col min="4609" max="4609" width="5.85546875" style="1" customWidth="1"/>
    <col min="4610" max="4864" width="9.140625" style="1"/>
    <col min="4865" max="4865" width="5.85546875" style="1" customWidth="1"/>
    <col min="4866" max="5120" width="9.140625" style="1"/>
    <col min="5121" max="5121" width="5.85546875" style="1" customWidth="1"/>
    <col min="5122" max="5376" width="9.140625" style="1"/>
    <col min="5377" max="5377" width="5.85546875" style="1" customWidth="1"/>
    <col min="5378" max="5632" width="9.140625" style="1"/>
    <col min="5633" max="5633" width="5.85546875" style="1" customWidth="1"/>
    <col min="5634" max="5888" width="9.140625" style="1"/>
    <col min="5889" max="5889" width="5.85546875" style="1" customWidth="1"/>
    <col min="5890" max="6144" width="9.140625" style="1"/>
    <col min="6145" max="6145" width="5.85546875" style="1" customWidth="1"/>
    <col min="6146" max="6400" width="9.140625" style="1"/>
    <col min="6401" max="6401" width="5.85546875" style="1" customWidth="1"/>
    <col min="6402" max="6656" width="9.140625" style="1"/>
    <col min="6657" max="6657" width="5.85546875" style="1" customWidth="1"/>
    <col min="6658" max="6912" width="9.140625" style="1"/>
    <col min="6913" max="6913" width="5.85546875" style="1" customWidth="1"/>
    <col min="6914" max="7168" width="9.140625" style="1"/>
    <col min="7169" max="7169" width="5.85546875" style="1" customWidth="1"/>
    <col min="7170" max="7424" width="9.140625" style="1"/>
    <col min="7425" max="7425" width="5.85546875" style="1" customWidth="1"/>
    <col min="7426" max="7680" width="9.140625" style="1"/>
    <col min="7681" max="7681" width="5.85546875" style="1" customWidth="1"/>
    <col min="7682" max="7936" width="9.140625" style="1"/>
    <col min="7937" max="7937" width="5.85546875" style="1" customWidth="1"/>
    <col min="7938" max="8192" width="9.140625" style="1"/>
    <col min="8193" max="8193" width="5.85546875" style="1" customWidth="1"/>
    <col min="8194" max="8448" width="9.140625" style="1"/>
    <col min="8449" max="8449" width="5.85546875" style="1" customWidth="1"/>
    <col min="8450" max="8704" width="9.140625" style="1"/>
    <col min="8705" max="8705" width="5.85546875" style="1" customWidth="1"/>
    <col min="8706" max="8960" width="9.140625" style="1"/>
    <col min="8961" max="8961" width="5.85546875" style="1" customWidth="1"/>
    <col min="8962" max="9216" width="9.140625" style="1"/>
    <col min="9217" max="9217" width="5.85546875" style="1" customWidth="1"/>
    <col min="9218" max="9472" width="9.140625" style="1"/>
    <col min="9473" max="9473" width="5.85546875" style="1" customWidth="1"/>
    <col min="9474" max="9728" width="9.140625" style="1"/>
    <col min="9729" max="9729" width="5.85546875" style="1" customWidth="1"/>
    <col min="9730" max="9984" width="9.140625" style="1"/>
    <col min="9985" max="9985" width="5.85546875" style="1" customWidth="1"/>
    <col min="9986" max="10240" width="9.140625" style="1"/>
    <col min="10241" max="10241" width="5.85546875" style="1" customWidth="1"/>
    <col min="10242" max="10496" width="9.140625" style="1"/>
    <col min="10497" max="10497" width="5.85546875" style="1" customWidth="1"/>
    <col min="10498" max="10752" width="9.140625" style="1"/>
    <col min="10753" max="10753" width="5.85546875" style="1" customWidth="1"/>
    <col min="10754" max="11008" width="9.140625" style="1"/>
    <col min="11009" max="11009" width="5.85546875" style="1" customWidth="1"/>
    <col min="11010" max="11264" width="9.140625" style="1"/>
    <col min="11265" max="11265" width="5.85546875" style="1" customWidth="1"/>
    <col min="11266" max="11520" width="9.140625" style="1"/>
    <col min="11521" max="11521" width="5.85546875" style="1" customWidth="1"/>
    <col min="11522" max="11776" width="9.140625" style="1"/>
    <col min="11777" max="11777" width="5.85546875" style="1" customWidth="1"/>
    <col min="11778" max="12032" width="9.140625" style="1"/>
    <col min="12033" max="12033" width="5.85546875" style="1" customWidth="1"/>
    <col min="12034" max="12288" width="9.140625" style="1"/>
    <col min="12289" max="12289" width="5.85546875" style="1" customWidth="1"/>
    <col min="12290" max="12544" width="9.140625" style="1"/>
    <col min="12545" max="12545" width="5.85546875" style="1" customWidth="1"/>
    <col min="12546" max="12800" width="9.140625" style="1"/>
    <col min="12801" max="12801" width="5.85546875" style="1" customWidth="1"/>
    <col min="12802" max="13056" width="9.140625" style="1"/>
    <col min="13057" max="13057" width="5.85546875" style="1" customWidth="1"/>
    <col min="13058" max="13312" width="9.140625" style="1"/>
    <col min="13313" max="13313" width="5.85546875" style="1" customWidth="1"/>
    <col min="13314" max="13568" width="9.140625" style="1"/>
    <col min="13569" max="13569" width="5.85546875" style="1" customWidth="1"/>
    <col min="13570" max="13824" width="9.140625" style="1"/>
    <col min="13825" max="13825" width="5.85546875" style="1" customWidth="1"/>
    <col min="13826" max="14080" width="9.140625" style="1"/>
    <col min="14081" max="14081" width="5.85546875" style="1" customWidth="1"/>
    <col min="14082" max="14336" width="9.140625" style="1"/>
    <col min="14337" max="14337" width="5.85546875" style="1" customWidth="1"/>
    <col min="14338" max="14592" width="9.140625" style="1"/>
    <col min="14593" max="14593" width="5.85546875" style="1" customWidth="1"/>
    <col min="14594" max="14848" width="9.140625" style="1"/>
    <col min="14849" max="14849" width="5.85546875" style="1" customWidth="1"/>
    <col min="14850" max="15104" width="9.140625" style="1"/>
    <col min="15105" max="15105" width="5.85546875" style="1" customWidth="1"/>
    <col min="15106" max="15360" width="9.140625" style="1"/>
    <col min="15361" max="15361" width="5.85546875" style="1" customWidth="1"/>
    <col min="15362" max="15616" width="9.140625" style="1"/>
    <col min="15617" max="15617" width="5.85546875" style="1" customWidth="1"/>
    <col min="15618" max="15872" width="9.140625" style="1"/>
    <col min="15873" max="15873" width="5.85546875" style="1" customWidth="1"/>
    <col min="15874" max="16128" width="9.140625" style="1"/>
    <col min="16129" max="16129" width="5.85546875" style="1" customWidth="1"/>
    <col min="16130" max="16384" width="9.140625" style="1"/>
  </cols>
  <sheetData>
    <row r="1" spans="1:12" x14ac:dyDescent="0.25">
      <c r="A1" s="5"/>
      <c r="B1" s="73" t="s">
        <v>331</v>
      </c>
      <c r="C1" s="73"/>
      <c r="D1" s="73"/>
      <c r="E1" s="73"/>
      <c r="F1" s="73"/>
      <c r="G1" s="73"/>
      <c r="H1" s="73"/>
      <c r="I1" s="73"/>
      <c r="J1" s="73"/>
      <c r="K1" s="73"/>
      <c r="L1" s="73"/>
    </row>
    <row r="2" spans="1:12" x14ac:dyDescent="0.25">
      <c r="A2" s="5"/>
      <c r="B2" s="74" t="s">
        <v>329</v>
      </c>
      <c r="C2" s="74"/>
      <c r="D2" s="74"/>
      <c r="E2" s="74"/>
      <c r="F2" s="74"/>
      <c r="G2" s="74"/>
      <c r="H2" s="74"/>
      <c r="I2" s="74"/>
      <c r="J2" s="74"/>
      <c r="K2" s="74"/>
      <c r="L2" s="74"/>
    </row>
    <row r="3" spans="1:12" ht="126" customHeight="1" x14ac:dyDescent="0.25">
      <c r="A3" s="71" t="s">
        <v>330</v>
      </c>
      <c r="B3" s="71"/>
      <c r="C3" s="71"/>
      <c r="D3" s="71"/>
      <c r="E3" s="71"/>
      <c r="F3" s="71"/>
      <c r="G3" s="71"/>
      <c r="H3" s="71"/>
      <c r="I3" s="71"/>
      <c r="J3" s="71"/>
      <c r="K3" s="71"/>
      <c r="L3" s="71"/>
    </row>
    <row r="4" spans="1:12" ht="30" customHeight="1" x14ac:dyDescent="0.25">
      <c r="A4" s="5"/>
      <c r="B4" s="71" t="s">
        <v>332</v>
      </c>
      <c r="C4" s="71"/>
      <c r="D4" s="71"/>
      <c r="E4" s="71"/>
      <c r="F4" s="71"/>
      <c r="G4" s="71"/>
      <c r="H4" s="71"/>
      <c r="I4" s="71"/>
      <c r="J4" s="71"/>
      <c r="K4" s="71"/>
      <c r="L4" s="71"/>
    </row>
    <row r="5" spans="1:12" ht="14.45" customHeight="1" x14ac:dyDescent="0.25">
      <c r="A5" s="5"/>
      <c r="B5" s="71" t="s">
        <v>333</v>
      </c>
      <c r="C5" s="71"/>
      <c r="D5" s="71"/>
      <c r="E5" s="71"/>
      <c r="F5" s="71"/>
      <c r="G5" s="71"/>
      <c r="H5" s="71"/>
      <c r="I5" s="71"/>
      <c r="J5" s="71"/>
      <c r="K5" s="71"/>
      <c r="L5" s="71"/>
    </row>
    <row r="6" spans="1:12" ht="14.45" customHeight="1" x14ac:dyDescent="0.25">
      <c r="A6" s="5"/>
      <c r="B6" s="71"/>
      <c r="C6" s="71"/>
      <c r="D6" s="71"/>
      <c r="E6" s="71"/>
      <c r="F6" s="71"/>
      <c r="G6" s="71"/>
      <c r="H6" s="71"/>
      <c r="I6" s="71"/>
      <c r="J6" s="71"/>
      <c r="K6" s="71"/>
      <c r="L6" s="71"/>
    </row>
    <row r="7" spans="1:12" ht="14.45" customHeight="1" x14ac:dyDescent="0.25">
      <c r="A7" s="72" t="s">
        <v>381</v>
      </c>
      <c r="B7" s="72"/>
      <c r="C7" s="72"/>
      <c r="D7" s="72"/>
      <c r="E7" s="72"/>
      <c r="F7" s="72"/>
      <c r="G7" s="72"/>
      <c r="H7" s="72"/>
      <c r="I7" s="72"/>
      <c r="J7" s="72"/>
      <c r="K7" s="72"/>
      <c r="L7" s="72"/>
    </row>
    <row r="8" spans="1:12" ht="39" customHeight="1" x14ac:dyDescent="0.25">
      <c r="A8" s="71" t="s">
        <v>385</v>
      </c>
      <c r="B8" s="71"/>
      <c r="C8" s="71"/>
      <c r="D8" s="71"/>
      <c r="E8" s="71"/>
      <c r="F8" s="71"/>
      <c r="G8" s="71"/>
      <c r="H8" s="71"/>
      <c r="I8" s="71"/>
      <c r="J8" s="71"/>
      <c r="K8" s="71"/>
      <c r="L8" s="71"/>
    </row>
    <row r="9" spans="1:12" ht="22.15" customHeight="1" x14ac:dyDescent="0.25">
      <c r="A9" s="71" t="s">
        <v>382</v>
      </c>
      <c r="B9" s="71"/>
      <c r="C9" s="71"/>
      <c r="D9" s="71"/>
      <c r="E9" s="71"/>
      <c r="F9" s="71"/>
      <c r="G9" s="71"/>
      <c r="H9" s="71"/>
      <c r="I9" s="71"/>
      <c r="J9" s="71"/>
      <c r="K9" s="71"/>
      <c r="L9" s="71"/>
    </row>
    <row r="10" spans="1:12" ht="34.15" customHeight="1" x14ac:dyDescent="0.25">
      <c r="A10" s="71" t="s">
        <v>383</v>
      </c>
      <c r="B10" s="71"/>
      <c r="C10" s="71"/>
      <c r="D10" s="71"/>
      <c r="E10" s="71"/>
      <c r="F10" s="71"/>
      <c r="G10" s="71"/>
      <c r="H10" s="71"/>
      <c r="I10" s="71"/>
      <c r="J10" s="71"/>
      <c r="K10" s="71"/>
      <c r="L10" s="71"/>
    </row>
    <row r="11" spans="1:12" ht="40.9" customHeight="1" x14ac:dyDescent="0.25">
      <c r="A11" s="71" t="s">
        <v>386</v>
      </c>
      <c r="B11" s="71"/>
      <c r="C11" s="71"/>
      <c r="D11" s="71"/>
      <c r="E11" s="71"/>
      <c r="F11" s="71"/>
      <c r="G11" s="71"/>
      <c r="H11" s="71"/>
      <c r="I11" s="71"/>
      <c r="J11" s="71"/>
      <c r="K11" s="71"/>
      <c r="L11" s="71"/>
    </row>
    <row r="12" spans="1:12" ht="44.45" customHeight="1" x14ac:dyDescent="0.25">
      <c r="A12" s="71" t="s">
        <v>387</v>
      </c>
      <c r="B12" s="71"/>
      <c r="C12" s="71"/>
      <c r="D12" s="71"/>
      <c r="E12" s="71"/>
      <c r="F12" s="71"/>
      <c r="G12" s="71"/>
      <c r="H12" s="71"/>
      <c r="I12" s="71"/>
      <c r="J12" s="71"/>
      <c r="K12" s="71"/>
      <c r="L12" s="71"/>
    </row>
    <row r="13" spans="1:12" ht="44.45" customHeight="1" x14ac:dyDescent="0.25">
      <c r="A13" s="71" t="s">
        <v>388</v>
      </c>
      <c r="B13" s="71"/>
      <c r="C13" s="71"/>
      <c r="D13" s="71"/>
      <c r="E13" s="71"/>
      <c r="F13" s="71"/>
      <c r="G13" s="71"/>
      <c r="H13" s="71"/>
      <c r="I13" s="71"/>
      <c r="J13" s="71"/>
      <c r="K13" s="71"/>
      <c r="L13" s="71"/>
    </row>
    <row r="14" spans="1:12" ht="34.9" customHeight="1" x14ac:dyDescent="0.25">
      <c r="A14" s="71" t="s">
        <v>384</v>
      </c>
      <c r="B14" s="71"/>
      <c r="C14" s="71"/>
      <c r="D14" s="71"/>
      <c r="E14" s="71"/>
      <c r="F14" s="71"/>
      <c r="G14" s="71"/>
      <c r="H14" s="71"/>
      <c r="I14" s="71"/>
      <c r="J14" s="71"/>
      <c r="K14" s="71"/>
      <c r="L14" s="71"/>
    </row>
  </sheetData>
  <mergeCells count="14">
    <mergeCell ref="B6:L6"/>
    <mergeCell ref="B1:L1"/>
    <mergeCell ref="B2:L2"/>
    <mergeCell ref="A3:L3"/>
    <mergeCell ref="B4:L4"/>
    <mergeCell ref="B5:L5"/>
    <mergeCell ref="A12:L12"/>
    <mergeCell ref="A13:L13"/>
    <mergeCell ref="A14:L14"/>
    <mergeCell ref="A7:L7"/>
    <mergeCell ref="A8:L8"/>
    <mergeCell ref="A9:L9"/>
    <mergeCell ref="A10:L10"/>
    <mergeCell ref="A11:L11"/>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EX127"/>
  <sheetViews>
    <sheetView tabSelected="1" zoomScaleNormal="100" workbookViewId="0">
      <selection activeCell="G122" sqref="G122"/>
    </sheetView>
  </sheetViews>
  <sheetFormatPr defaultColWidth="8.85546875" defaultRowHeight="15" x14ac:dyDescent="0.25"/>
  <cols>
    <col min="1" max="1" width="4.42578125" style="30" customWidth="1"/>
    <col min="2" max="2" width="4" style="30" customWidth="1"/>
    <col min="3" max="3" width="30.85546875" style="30" customWidth="1"/>
    <col min="4" max="4" width="30.140625" style="30" customWidth="1"/>
    <col min="5" max="5" width="28.28515625" style="32" customWidth="1"/>
    <col min="6" max="6" width="13" style="32" customWidth="1"/>
    <col min="7" max="7" width="13.28515625" style="30" customWidth="1"/>
    <col min="8" max="8" width="15.28515625" style="63" hidden="1" customWidth="1"/>
    <col min="9" max="9" width="18.140625" style="64" hidden="1" customWidth="1"/>
    <col min="10" max="10" width="24.140625" style="30" hidden="1" customWidth="1"/>
    <col min="11" max="11" width="31" style="30" hidden="1" customWidth="1"/>
    <col min="12" max="12" width="43.42578125" style="30" hidden="1" customWidth="1"/>
    <col min="13" max="13" width="50" style="33" hidden="1" customWidth="1"/>
    <col min="14" max="14" width="51.42578125" style="30" hidden="1" customWidth="1"/>
    <col min="15" max="15" width="53.7109375" style="30" hidden="1" customWidth="1"/>
    <col min="16" max="16" width="34.5703125" style="30" hidden="1" customWidth="1"/>
    <col min="17" max="17" width="15.28515625" style="30" hidden="1" customWidth="1"/>
    <col min="18" max="18" width="33.42578125" style="30" hidden="1" customWidth="1"/>
    <col min="19" max="19" width="43.28515625" style="30" hidden="1" customWidth="1"/>
    <col min="20" max="20" width="41.42578125" style="30" hidden="1" customWidth="1"/>
    <col min="21" max="21" width="65" style="30" hidden="1" customWidth="1"/>
    <col min="22" max="22" width="8.85546875" style="30" hidden="1" customWidth="1"/>
    <col min="23" max="23" width="36" style="30" hidden="1" customWidth="1"/>
    <col min="24" max="24" width="35.42578125" style="30" hidden="1" customWidth="1"/>
    <col min="25" max="26" width="40.7109375" style="30" hidden="1" customWidth="1"/>
    <col min="27" max="27" width="43.140625" style="30" hidden="1" customWidth="1"/>
    <col min="28" max="28" width="41.7109375" style="30" hidden="1" customWidth="1"/>
    <col min="29" max="29" width="37.7109375" style="30" hidden="1" customWidth="1"/>
    <col min="30" max="30" width="34.28515625" style="30" hidden="1" customWidth="1"/>
    <col min="31" max="31" width="46.7109375" style="30" hidden="1" customWidth="1"/>
    <col min="32" max="32" width="39.5703125" style="30" hidden="1" customWidth="1"/>
    <col min="33" max="33" width="33.140625" style="30" hidden="1" customWidth="1"/>
    <col min="34" max="34" width="36" style="30" hidden="1" customWidth="1"/>
    <col min="35" max="35" width="93.7109375" style="30" hidden="1" customWidth="1"/>
    <col min="36" max="36" width="36.28515625" style="30" hidden="1" customWidth="1"/>
    <col min="37" max="37" width="73.7109375" style="30" hidden="1" customWidth="1"/>
    <col min="38" max="38" width="72.7109375" style="30" hidden="1" customWidth="1"/>
    <col min="39" max="39" width="68.7109375" style="30" hidden="1" customWidth="1"/>
    <col min="40" max="40" width="37.7109375" style="30" hidden="1" customWidth="1"/>
    <col min="41" max="41" width="31.7109375" style="34" hidden="1" customWidth="1"/>
    <col min="42" max="42" width="31.5703125" style="34" hidden="1" customWidth="1"/>
    <col min="43" max="43" width="44.28515625" style="34" hidden="1" customWidth="1"/>
    <col min="44" max="44" width="30.140625" style="34" hidden="1" customWidth="1"/>
    <col min="45" max="45" width="45.28515625" style="30" hidden="1" customWidth="1"/>
    <col min="46" max="46" width="38.85546875" style="30" hidden="1" customWidth="1"/>
    <col min="47" max="47" width="55.28515625" style="30" hidden="1" customWidth="1"/>
    <col min="48" max="48" width="51.7109375" style="30" hidden="1" customWidth="1"/>
    <col min="49" max="49" width="43.42578125" style="30" hidden="1" customWidth="1"/>
    <col min="50" max="50" width="73.28515625" style="30" hidden="1" customWidth="1"/>
    <col min="51" max="51" width="68.28515625" style="30" hidden="1" customWidth="1"/>
    <col min="52" max="52" width="61.85546875" style="30" hidden="1" customWidth="1"/>
    <col min="53" max="53" width="46.42578125" style="30" hidden="1" customWidth="1"/>
    <col min="54" max="54" width="51.5703125" style="30" hidden="1" customWidth="1"/>
    <col min="55" max="55" width="67" style="30" hidden="1" customWidth="1"/>
    <col min="56" max="56" width="66.42578125" style="30" hidden="1" customWidth="1"/>
    <col min="57" max="57" width="41.5703125" style="30" hidden="1" customWidth="1"/>
    <col min="58" max="58" width="69.7109375" style="30" hidden="1" customWidth="1"/>
    <col min="59" max="59" width="32.28515625" style="30" hidden="1" customWidth="1"/>
    <col min="60" max="60" width="34.7109375" style="30" hidden="1" customWidth="1"/>
    <col min="61" max="61" width="49.42578125" style="30" hidden="1" customWidth="1"/>
    <col min="62" max="62" width="8.85546875" style="30" hidden="1" customWidth="1"/>
    <col min="63" max="63" width="27.28515625" style="30" hidden="1" customWidth="1"/>
    <col min="64" max="64" width="17.5703125" style="30" hidden="1" customWidth="1"/>
    <col min="65" max="65" width="13.28515625" style="30" hidden="1" customWidth="1"/>
    <col min="66" max="68" width="8.85546875" style="30" hidden="1" customWidth="1"/>
    <col min="69" max="69" width="8.85546875" style="48" hidden="1" customWidth="1"/>
    <col min="70" max="154" width="8.85546875" style="30" hidden="1" customWidth="1"/>
    <col min="155" max="185" width="0" style="30" hidden="1" customWidth="1"/>
    <col min="186" max="16384" width="8.85546875" style="30"/>
  </cols>
  <sheetData>
    <row r="2" spans="2:69" ht="20.45" customHeight="1" x14ac:dyDescent="0.25">
      <c r="C2" s="31"/>
      <c r="D2" s="31"/>
      <c r="E2" s="31"/>
    </row>
    <row r="3" spans="2:69" ht="92.45" customHeight="1" x14ac:dyDescent="0.25">
      <c r="C3" s="101" t="s">
        <v>408</v>
      </c>
      <c r="D3" s="101"/>
      <c r="E3" s="101"/>
      <c r="F3" s="101"/>
      <c r="G3" s="35"/>
      <c r="H3" s="65"/>
      <c r="I3" s="66"/>
      <c r="J3" s="35"/>
      <c r="K3" s="35"/>
      <c r="L3" s="35"/>
    </row>
    <row r="4" spans="2:69" ht="24.75" customHeight="1" x14ac:dyDescent="0.25">
      <c r="B4" s="108" t="s">
        <v>389</v>
      </c>
      <c r="C4" s="109"/>
      <c r="D4" s="109"/>
      <c r="E4" s="109"/>
      <c r="F4" s="187" t="s">
        <v>457</v>
      </c>
      <c r="G4" s="186" t="str">
        <f>IF(F4="ОООО/СС/ӨӨ","Огноо бөглөх","")</f>
        <v>Огноо бөглөх</v>
      </c>
      <c r="H4" s="65"/>
      <c r="I4" s="66"/>
      <c r="J4" s="35"/>
      <c r="K4" s="35"/>
      <c r="L4" s="35"/>
    </row>
    <row r="5" spans="2:69" ht="20.25" customHeight="1" x14ac:dyDescent="0.25">
      <c r="B5" s="36" t="s">
        <v>323</v>
      </c>
      <c r="C5" s="110" t="s">
        <v>322</v>
      </c>
      <c r="D5" s="110"/>
      <c r="E5" s="37" t="s">
        <v>390</v>
      </c>
      <c r="F5" s="61"/>
      <c r="G5" s="35"/>
      <c r="H5" s="65"/>
      <c r="I5" s="66"/>
      <c r="J5" s="35"/>
      <c r="K5" s="35"/>
      <c r="L5" s="35"/>
      <c r="BQ5" s="48" t="s">
        <v>409</v>
      </c>
    </row>
    <row r="6" spans="2:69" ht="20.25" customHeight="1" x14ac:dyDescent="0.25">
      <c r="B6" s="38">
        <v>1</v>
      </c>
      <c r="C6" s="111" t="s">
        <v>391</v>
      </c>
      <c r="D6" s="112"/>
      <c r="E6" s="62"/>
      <c r="F6" s="39" t="str">
        <f>+IF(E6&gt;0,"","Утга нөхөх")</f>
        <v>Утга нөхөх</v>
      </c>
      <c r="G6" s="35"/>
      <c r="H6" s="65"/>
      <c r="I6" s="66"/>
      <c r="J6" s="35"/>
      <c r="K6" s="35"/>
      <c r="L6" s="35"/>
      <c r="BQ6" s="48" t="s">
        <v>410</v>
      </c>
    </row>
    <row r="7" spans="2:69" ht="20.25" customHeight="1" x14ac:dyDescent="0.25">
      <c r="B7" s="38">
        <v>2</v>
      </c>
      <c r="C7" s="111" t="s">
        <v>392</v>
      </c>
      <c r="D7" s="112"/>
      <c r="E7" s="62"/>
      <c r="F7" s="39" t="str">
        <f t="shared" ref="F7:F12" si="0">+IF(E7&gt;0,"","Утга нөхөх")</f>
        <v>Утга нөхөх</v>
      </c>
      <c r="G7" s="35"/>
      <c r="H7" s="65"/>
      <c r="I7" s="66"/>
      <c r="J7" s="35"/>
      <c r="K7" s="35"/>
      <c r="L7" s="35"/>
    </row>
    <row r="8" spans="2:69" ht="20.25" customHeight="1" x14ac:dyDescent="0.25">
      <c r="B8" s="38">
        <v>3</v>
      </c>
      <c r="C8" s="111" t="s">
        <v>393</v>
      </c>
      <c r="D8" s="113"/>
      <c r="E8" s="62"/>
      <c r="F8" s="39" t="str">
        <f t="shared" si="0"/>
        <v>Утга нөхөх</v>
      </c>
      <c r="G8" s="35"/>
      <c r="H8" s="65"/>
      <c r="I8" s="66"/>
      <c r="J8" s="35"/>
      <c r="K8" s="35"/>
      <c r="L8" s="35"/>
    </row>
    <row r="9" spans="2:69" ht="20.25" customHeight="1" x14ac:dyDescent="0.25">
      <c r="B9" s="38">
        <v>4</v>
      </c>
      <c r="C9" s="111" t="s">
        <v>394</v>
      </c>
      <c r="D9" s="113"/>
      <c r="E9" s="62"/>
      <c r="F9" s="39" t="str">
        <f t="shared" si="0"/>
        <v>Утга нөхөх</v>
      </c>
      <c r="G9" s="35"/>
      <c r="H9" s="65"/>
      <c r="I9" s="66"/>
      <c r="J9" s="35"/>
      <c r="K9" s="35"/>
      <c r="L9" s="35"/>
    </row>
    <row r="10" spans="2:69" ht="20.25" customHeight="1" x14ac:dyDescent="0.25">
      <c r="B10" s="38">
        <v>5</v>
      </c>
      <c r="C10" s="111" t="s">
        <v>395</v>
      </c>
      <c r="D10" s="113"/>
      <c r="E10" s="62"/>
      <c r="F10" s="39" t="str">
        <f t="shared" si="0"/>
        <v>Утга нөхөх</v>
      </c>
      <c r="G10" s="35"/>
      <c r="H10" s="65"/>
      <c r="I10" s="66"/>
      <c r="J10" s="35"/>
      <c r="K10" s="35"/>
      <c r="L10" s="35"/>
    </row>
    <row r="11" spans="2:69" ht="31.5" customHeight="1" x14ac:dyDescent="0.25">
      <c r="B11" s="38" t="s">
        <v>396</v>
      </c>
      <c r="C11" s="111" t="s">
        <v>397</v>
      </c>
      <c r="D11" s="113"/>
      <c r="E11" s="62"/>
      <c r="F11" s="39" t="str">
        <f>+IF(AND(E10="Тийм",E11=0),"Утга нөхөх","")</f>
        <v/>
      </c>
      <c r="G11" s="35"/>
      <c r="H11" s="65"/>
      <c r="I11" s="66"/>
      <c r="J11" s="35"/>
      <c r="K11" s="35"/>
      <c r="L11" s="35"/>
    </row>
    <row r="12" spans="2:69" ht="24.75" customHeight="1" x14ac:dyDescent="0.25">
      <c r="B12" s="38">
        <v>6</v>
      </c>
      <c r="C12" s="111" t="s">
        <v>458</v>
      </c>
      <c r="D12" s="113"/>
      <c r="E12" s="62"/>
      <c r="F12" s="39" t="str">
        <f t="shared" si="0"/>
        <v>Утга нөхөх</v>
      </c>
      <c r="G12" s="35"/>
      <c r="H12" s="65"/>
      <c r="I12" s="66"/>
      <c r="J12" s="35"/>
      <c r="K12" s="35"/>
      <c r="L12" s="35"/>
    </row>
    <row r="13" spans="2:69" ht="12.75" customHeight="1" x14ac:dyDescent="0.25">
      <c r="C13" s="61"/>
      <c r="D13" s="61"/>
      <c r="E13" s="61"/>
      <c r="F13" s="61"/>
      <c r="G13" s="35"/>
      <c r="H13" s="65"/>
      <c r="I13" s="66"/>
      <c r="J13" s="35"/>
      <c r="K13" s="35"/>
      <c r="L13" s="35"/>
    </row>
    <row r="14" spans="2:69" x14ac:dyDescent="0.25">
      <c r="B14" s="102" t="s">
        <v>327</v>
      </c>
      <c r="C14" s="103"/>
      <c r="D14" s="103"/>
      <c r="E14" s="103"/>
    </row>
    <row r="15" spans="2:69" ht="18" customHeight="1" x14ac:dyDescent="0.25">
      <c r="B15" s="36" t="s">
        <v>323</v>
      </c>
      <c r="C15" s="110" t="s">
        <v>322</v>
      </c>
      <c r="D15" s="110"/>
      <c r="E15" s="37" t="s">
        <v>328</v>
      </c>
    </row>
    <row r="16" spans="2:69" ht="14.45" customHeight="1" x14ac:dyDescent="0.25">
      <c r="B16" s="104" t="s">
        <v>314</v>
      </c>
      <c r="C16" s="104"/>
      <c r="D16" s="104"/>
      <c r="E16" s="104"/>
    </row>
    <row r="17" spans="2:63" ht="32.450000000000003" customHeight="1" x14ac:dyDescent="0.25">
      <c r="B17" s="38">
        <v>1</v>
      </c>
      <c r="C17" s="99" t="s">
        <v>315</v>
      </c>
      <c r="D17" s="100"/>
      <c r="E17" s="188"/>
      <c r="F17" s="39" t="str">
        <f>+IF(E17&gt;0,"","Утга нөхөх")</f>
        <v>Утга нөхөх</v>
      </c>
      <c r="I17" s="64">
        <f>IF(AND(E17&gt;=1,E17&lt;=800000000),1, IF(AND(E17&gt;=800000001,E17&lt;=1000000000),2, IF(AND(E17&gt;=1000000001, E17&lt;=2500000000),3, IF(AND(E17&gt;=2500000001,E17&lt;=5000000000),4, IF(AND(E17&gt;5000000001),5,4)))))</f>
        <v>4</v>
      </c>
      <c r="BJ17" s="30">
        <v>1</v>
      </c>
      <c r="BK17" s="40" t="s">
        <v>365</v>
      </c>
    </row>
    <row r="18" spans="2:63" ht="84" customHeight="1" x14ac:dyDescent="0.25">
      <c r="B18" s="38">
        <v>2</v>
      </c>
      <c r="C18" s="99" t="s">
        <v>487</v>
      </c>
      <c r="D18" s="100"/>
      <c r="E18" s="41"/>
      <c r="F18" s="39" t="str">
        <f>+IF(E18&gt;0,"","Утга нөхөх")</f>
        <v>Утга нөхөх</v>
      </c>
      <c r="I18" s="64">
        <f>IF(E18=$BJ$17,1,IF(E18=$BJ$18,2,IF(E18=$BJ$19,3,IF(E18=$BJ$20,4,IF(E18=$BJ$21,5,4)))))</f>
        <v>4</v>
      </c>
      <c r="BJ18" s="30">
        <v>2</v>
      </c>
      <c r="BK18" s="40" t="s">
        <v>366</v>
      </c>
    </row>
    <row r="19" spans="2:63" x14ac:dyDescent="0.25">
      <c r="B19" s="38">
        <v>3</v>
      </c>
      <c r="C19" s="99" t="s">
        <v>316</v>
      </c>
      <c r="D19" s="100"/>
      <c r="E19" s="41"/>
      <c r="F19" s="39" t="str">
        <f>+IF(E19&gt;0,"","Утга нөхөх")</f>
        <v>Утга нөхөх</v>
      </c>
      <c r="I19" s="64">
        <f>IF(E19=$BK$17,1,IF(E19=$BK$18,2,IF(E19=$BK$19,3,IF(E19=$BK$20,4,IF(E19=$BK$21,5,4)))))</f>
        <v>4</v>
      </c>
      <c r="BJ19" s="30">
        <v>3</v>
      </c>
      <c r="BK19" s="40" t="s">
        <v>367</v>
      </c>
    </row>
    <row r="20" spans="2:63" ht="14.45" customHeight="1" x14ac:dyDescent="0.25">
      <c r="B20" s="104" t="s">
        <v>317</v>
      </c>
      <c r="C20" s="104"/>
      <c r="D20" s="104"/>
      <c r="E20" s="104"/>
      <c r="BJ20" s="30">
        <v>4</v>
      </c>
      <c r="BK20" s="40" t="s">
        <v>368</v>
      </c>
    </row>
    <row r="21" spans="2:63" x14ac:dyDescent="0.25">
      <c r="B21" s="96" t="s">
        <v>411</v>
      </c>
      <c r="C21" s="96"/>
      <c r="D21" s="96"/>
      <c r="E21" s="96"/>
      <c r="BJ21" s="30">
        <v>5</v>
      </c>
      <c r="BK21" s="40" t="s">
        <v>369</v>
      </c>
    </row>
    <row r="22" spans="2:63" x14ac:dyDescent="0.25">
      <c r="B22" s="42">
        <v>1</v>
      </c>
      <c r="C22" s="99" t="s">
        <v>412</v>
      </c>
      <c r="D22" s="100"/>
      <c r="E22" s="189"/>
      <c r="F22" s="39" t="str">
        <f>+IF(E22&gt;0,"","Утга нөхөх")</f>
        <v>Утга нөхөх</v>
      </c>
      <c r="I22" s="64">
        <f>IF(AND(E22&gt;=0, E22&lt;=50),1, IF(AND(E22&gt;=51,E22&lt;=100),2, IF(AND(E22&gt;=101, E22&lt;=500),3, IF(AND(E22&gt;=501,E22&lt;=1000),4, IF(AND(E22&gt;=1001),5)))))</f>
        <v>1</v>
      </c>
    </row>
    <row r="23" spans="2:63" x14ac:dyDescent="0.25">
      <c r="B23" s="42">
        <v>2</v>
      </c>
      <c r="C23" s="99" t="s">
        <v>413</v>
      </c>
      <c r="D23" s="100"/>
      <c r="E23" s="189"/>
      <c r="F23" s="39" t="str">
        <f>+IF(E26&gt;0,"","Утга нөхөх")</f>
        <v>Утга нөхөх</v>
      </c>
      <c r="I23" s="64">
        <f>IF(AND(E23&gt;=0, E23&lt;=50),1, IF(AND(E23&gt;=51,E23&lt;=100),2, IF(AND(E23&gt;=101, E23&lt;=500),3, IF(AND(E23&gt;=501,E23&lt;=1000),4, IF(AND(E23&gt;=1001),5)))))</f>
        <v>1</v>
      </c>
    </row>
    <row r="24" spans="2:63" x14ac:dyDescent="0.25">
      <c r="B24" s="42">
        <v>3</v>
      </c>
      <c r="C24" s="43" t="s">
        <v>414</v>
      </c>
      <c r="D24" s="44"/>
      <c r="E24" s="189"/>
      <c r="F24" s="39" t="str">
        <f t="shared" ref="F24:F26" si="1">+IF(E27&gt;0,"","Утга нөхөх")</f>
        <v>Утга нөхөх</v>
      </c>
      <c r="I24" s="64">
        <f>IF(AND(E24&gt;=0, E24&lt;=50),1, IF(AND(E24&gt;=51,E24&lt;=100),2, IF(AND(E24&gt;=101, E24&lt;=500),3, IF(AND(E24&gt;=501,E24&lt;=1000),4, IF(AND(E24&gt;=1001),5)))))</f>
        <v>1</v>
      </c>
    </row>
    <row r="25" spans="2:63" ht="25.5" x14ac:dyDescent="0.25">
      <c r="B25" s="42">
        <v>4</v>
      </c>
      <c r="C25" s="43" t="s">
        <v>415</v>
      </c>
      <c r="D25" s="44"/>
      <c r="E25" s="189"/>
      <c r="F25" s="39" t="str">
        <f t="shared" si="1"/>
        <v>Утга нөхөх</v>
      </c>
      <c r="I25" s="64">
        <f>IF(AND(E25&gt;=0, E25&lt;=50),1, IF(AND(E25&gt;=51,E25&lt;=100),2, IF(AND(E25&gt;=101, E25&lt;=500),3, IF(AND(E25&gt;=501,E25&lt;=1000),4, IF(AND(E25&gt;=1001),5)))))</f>
        <v>1</v>
      </c>
    </row>
    <row r="26" spans="2:63" x14ac:dyDescent="0.25">
      <c r="B26" s="42">
        <v>5</v>
      </c>
      <c r="C26" s="99" t="s">
        <v>416</v>
      </c>
      <c r="D26" s="100"/>
      <c r="E26" s="189"/>
      <c r="F26" s="39" t="str">
        <f t="shared" si="1"/>
        <v>Утга нөхөх</v>
      </c>
      <c r="I26" s="64">
        <f>IF(AND(E26&gt;=0, E26&lt;=50),1, IF(AND(E26&gt;=51,E26&lt;=100),2, IF(AND(E26&gt;=101, E26&lt;=500),3, IF(AND(E26&gt;=501,E26&lt;=1000),4, IF(AND(E26&gt;=1001),5)))))</f>
        <v>1</v>
      </c>
    </row>
    <row r="27" spans="2:63" x14ac:dyDescent="0.25">
      <c r="B27" s="96" t="s">
        <v>362</v>
      </c>
      <c r="C27" s="96"/>
      <c r="D27" s="96"/>
      <c r="E27" s="96"/>
      <c r="F27" s="39"/>
    </row>
    <row r="28" spans="2:63" ht="25.5" customHeight="1" x14ac:dyDescent="0.25">
      <c r="B28" s="42">
        <v>1</v>
      </c>
      <c r="C28" s="99" t="s">
        <v>459</v>
      </c>
      <c r="D28" s="100"/>
      <c r="E28" s="188"/>
      <c r="F28" s="39" t="str">
        <f t="shared" ref="F28:F32" si="2">+IF(E28&gt;0,"","Утга нөхөх")</f>
        <v>Утга нөхөх</v>
      </c>
      <c r="I28" s="64">
        <f>IF(AND(E28&gt;=0, E28&lt;=50000000),1, IF(AND(E28&gt;=50000001,E28&lt;=100000000),2, IF(AND(E28&gt;=100000001, E28&lt;=500000000),3, IF(AND(E28&gt;=500000001,E28&lt;=1000000000),4, IF(AND(E28&gt;=1000000001),5)))))</f>
        <v>1</v>
      </c>
    </row>
    <row r="29" spans="2:63" x14ac:dyDescent="0.25">
      <c r="B29" s="42">
        <v>2</v>
      </c>
      <c r="C29" s="99" t="s">
        <v>460</v>
      </c>
      <c r="D29" s="100"/>
      <c r="E29" s="188"/>
      <c r="F29" s="39" t="str">
        <f t="shared" si="2"/>
        <v>Утга нөхөх</v>
      </c>
      <c r="I29" s="64">
        <f>IF(AND(E29&gt;=0, E29&lt;=50000000),1, IF(AND(E29&gt;=50000001,E29&lt;=100000000),2, IF(AND(E29&gt;=100000001, E29&lt;=500000000),3, IF(AND(E29&gt;=500000001,E29&lt;=1000000000),4, IF(AND(E29&gt;=1000000001),5)))))</f>
        <v>1</v>
      </c>
    </row>
    <row r="30" spans="2:63" ht="24" customHeight="1" x14ac:dyDescent="0.25">
      <c r="B30" s="42">
        <v>3</v>
      </c>
      <c r="C30" s="99" t="s">
        <v>461</v>
      </c>
      <c r="D30" s="100"/>
      <c r="E30" s="188"/>
      <c r="F30" s="39" t="str">
        <f t="shared" si="2"/>
        <v>Утга нөхөх</v>
      </c>
      <c r="I30" s="64">
        <f>IF(AND(E30&gt;=0, E30&lt;=50000000),1, IF(AND(E30&gt;=50000001,E30&lt;=100000000),2, IF(AND(E30&gt;=100000001, E30&lt;=500000000),3, IF(AND(E30&gt;=500000001,E30&lt;=1000000000),4, IF(AND(E30&gt;=1000000001),5)))))</f>
        <v>1</v>
      </c>
    </row>
    <row r="31" spans="2:63" ht="24.75" customHeight="1" x14ac:dyDescent="0.25">
      <c r="B31" s="42">
        <v>4</v>
      </c>
      <c r="C31" s="99" t="s">
        <v>463</v>
      </c>
      <c r="D31" s="100"/>
      <c r="E31" s="188"/>
      <c r="F31" s="39" t="str">
        <f t="shared" si="2"/>
        <v>Утга нөхөх</v>
      </c>
      <c r="I31" s="64">
        <f>IF(AND(E31&gt;=0, E31&lt;=50000000),1, IF(AND(E31&gt;=50000001,E31&lt;=100000000),2, IF(AND(E31&gt;=100000001, E31&lt;=500000000),3, IF(AND(E31&gt;=500000001,E31&lt;=1000000000),4, IF(AND(E31&gt;=1000000001),5)))))</f>
        <v>1</v>
      </c>
    </row>
    <row r="32" spans="2:63" x14ac:dyDescent="0.25">
      <c r="B32" s="42">
        <v>5</v>
      </c>
      <c r="C32" s="99" t="s">
        <v>462</v>
      </c>
      <c r="D32" s="100"/>
      <c r="E32" s="188"/>
      <c r="F32" s="39" t="str">
        <f t="shared" si="2"/>
        <v>Утга нөхөх</v>
      </c>
      <c r="I32" s="64">
        <f>IF(AND(E32&gt;=0, E32&lt;=50000000),1, IF(AND(E32&gt;=50000001,E32&lt;=100000000),2, IF(AND(E32&gt;=100000001, E32&lt;=500000000),3, IF(AND(E32&gt;=500000001,E32&lt;=1000000000),4, IF(AND(E32&gt;=1000000001),5)))))</f>
        <v>1</v>
      </c>
    </row>
    <row r="33" spans="2:29" ht="14.45" customHeight="1" x14ac:dyDescent="0.25">
      <c r="B33" s="96" t="s">
        <v>359</v>
      </c>
      <c r="C33" s="96"/>
      <c r="D33" s="96"/>
      <c r="E33" s="96"/>
    </row>
    <row r="34" spans="2:29" x14ac:dyDescent="0.25">
      <c r="B34" s="42">
        <v>1</v>
      </c>
      <c r="C34" s="99" t="s">
        <v>464</v>
      </c>
      <c r="D34" s="100"/>
      <c r="E34" s="188"/>
      <c r="F34" s="39" t="str">
        <f t="shared" ref="F34:F35" si="3">+IF(E34&gt;0,"","Утга нөхөх")</f>
        <v>Утга нөхөх</v>
      </c>
      <c r="I34" s="64">
        <f>IF(AND(E34&gt;=0, E34&lt;=50000000),1, IF(AND(E34&gt;=50000001,E34&lt;=100000000),2, IF(AND(E34&gt;=100000001, E34&lt;=500000000),3, IF(AND(E34&gt;=500000001,E34&lt;=1000000000),4, IF(AND(E34&gt;=1000000001),5)))))</f>
        <v>1</v>
      </c>
    </row>
    <row r="35" spans="2:29" x14ac:dyDescent="0.25">
      <c r="B35" s="42">
        <v>2</v>
      </c>
      <c r="C35" s="99" t="s">
        <v>465</v>
      </c>
      <c r="D35" s="100"/>
      <c r="E35" s="188"/>
      <c r="F35" s="39" t="str">
        <f t="shared" si="3"/>
        <v>Утга нөхөх</v>
      </c>
      <c r="I35" s="64">
        <f>IF(AND(E35&gt;=0, E35&lt;=50000000),1, IF(AND(E35&gt;=50000001,E35&lt;=100000000),2, IF(AND(E35&gt;=100000001, E35&lt;=500000000),3, IF(AND(E35&gt;=500000001,E35&lt;=1000000000),4, IF(AND(E35&gt;=1000000001),5)))))</f>
        <v>1</v>
      </c>
    </row>
    <row r="36" spans="2:29" x14ac:dyDescent="0.25">
      <c r="B36" s="105" t="s">
        <v>360</v>
      </c>
      <c r="C36" s="105"/>
      <c r="D36" s="105"/>
      <c r="E36" s="105"/>
    </row>
    <row r="37" spans="2:29" ht="25.5" customHeight="1" x14ac:dyDescent="0.25">
      <c r="B37" s="42">
        <v>1</v>
      </c>
      <c r="C37" s="99" t="s">
        <v>466</v>
      </c>
      <c r="D37" s="100"/>
      <c r="E37" s="188"/>
      <c r="F37" s="39" t="str">
        <f t="shared" ref="F37:F42" si="4">+IF(E37&gt;0,"","Утга нөхөх")</f>
        <v>Утга нөхөх</v>
      </c>
      <c r="I37" s="64">
        <f>IF(AND(E37&gt;=0, E37&lt;=50000000),1, IF(AND(E37&gt;=50000001,E37&lt;=100000000),2, IF(AND(E37&gt;=100000001, E37&lt;=500000000),3, IF(AND(E37&gt;=500000001,E37&lt;=1000000000),4, IF(AND(E37&gt;=1000000001),5)))))</f>
        <v>1</v>
      </c>
    </row>
    <row r="38" spans="2:29" ht="30" customHeight="1" x14ac:dyDescent="0.25">
      <c r="B38" s="42">
        <v>2</v>
      </c>
      <c r="C38" s="99" t="s">
        <v>468</v>
      </c>
      <c r="D38" s="100"/>
      <c r="E38" s="188"/>
      <c r="F38" s="39" t="str">
        <f t="shared" si="4"/>
        <v>Утга нөхөх</v>
      </c>
      <c r="I38" s="64">
        <f>IF(AND(E38&gt;=0, E38&lt;=50000000),1, IF(AND(E38&gt;=50000001,E38&lt;=100000000),2, IF(AND(E38&gt;=100000001, E38&lt;=500000000),3, IF(AND(E38&gt;=500000001,E38&lt;=1000000000),4, IF(AND(E38&gt;=1000000001),5)))))</f>
        <v>1</v>
      </c>
    </row>
    <row r="39" spans="2:29" ht="26.25" customHeight="1" x14ac:dyDescent="0.25">
      <c r="B39" s="42">
        <v>3</v>
      </c>
      <c r="C39" s="99" t="s">
        <v>467</v>
      </c>
      <c r="D39" s="100"/>
      <c r="E39" s="188"/>
      <c r="F39" s="39" t="str">
        <f t="shared" si="4"/>
        <v>Утга нөхөх</v>
      </c>
      <c r="I39" s="64">
        <f>IF(AND(E39&gt;=0, E39&lt;=50000000),1, IF(AND(E39&gt;=50000001,E39&lt;=100000000),2, IF(AND(E39&gt;=100000001, E39&lt;=500000000),3, IF(AND(E39&gt;=500000001,E39&lt;=1000000000),4, IF(AND(E39&gt;=1000000001),5)))))</f>
        <v>1</v>
      </c>
    </row>
    <row r="40" spans="2:29" hidden="1" x14ac:dyDescent="0.25">
      <c r="B40" s="42"/>
      <c r="C40" s="99"/>
      <c r="D40" s="100"/>
      <c r="E40" s="41"/>
      <c r="F40" s="39"/>
    </row>
    <row r="41" spans="2:29" ht="17.45" hidden="1" customHeight="1" x14ac:dyDescent="0.25">
      <c r="B41" s="42">
        <v>2</v>
      </c>
      <c r="C41" s="99" t="s">
        <v>321</v>
      </c>
      <c r="D41" s="100"/>
      <c r="E41" s="45"/>
      <c r="F41" s="39" t="str">
        <f t="shared" si="4"/>
        <v>Утга нөхөх</v>
      </c>
      <c r="I41" s="64" t="b">
        <f>IF(AND(E41&gt;1, E41&lt;=250000000),1, IF(AND(E41&gt;=25000001,E41&lt;500000000),2, IF(AND(E41&gt;=50000001, E41&lt;1000000000),3, IF(AND(E41&gt;=1000000001,E41&lt;1500000000),4, IF(AND(E41&gt;150000001),5)))))</f>
        <v>0</v>
      </c>
    </row>
    <row r="42" spans="2:29" ht="15.6" hidden="1" customHeight="1" x14ac:dyDescent="0.25">
      <c r="B42" s="42">
        <v>3</v>
      </c>
      <c r="C42" s="106" t="s">
        <v>1</v>
      </c>
      <c r="D42" s="107"/>
      <c r="E42" s="45"/>
      <c r="F42" s="39" t="str">
        <f t="shared" si="4"/>
        <v>Утга нөхөх</v>
      </c>
      <c r="I42" s="64" t="b">
        <f>IF(AND(E42&gt;1, E42&lt;=250000000),1, IF(AND(E42&gt;=25000001,E42&lt;500000000),2, IF(AND(E42&gt;=50000001, E42&lt;1000000000),3, IF(AND(E42&gt;=1000000001,E42&lt;1500000000),4, IF(AND(E42&gt;150000001),5)))))</f>
        <v>0</v>
      </c>
    </row>
    <row r="43" spans="2:29" ht="16.149999999999999" customHeight="1" x14ac:dyDescent="0.25">
      <c r="C43" s="46"/>
      <c r="D43" s="46"/>
      <c r="E43" s="31"/>
      <c r="F43" s="31"/>
    </row>
    <row r="44" spans="2:29" ht="15.6" customHeight="1" x14ac:dyDescent="0.25">
      <c r="C44" s="31"/>
      <c r="D44" s="31"/>
      <c r="E44" s="31"/>
      <c r="F44" s="31"/>
    </row>
    <row r="45" spans="2:29" x14ac:dyDescent="0.25">
      <c r="B45" s="102" t="s">
        <v>326</v>
      </c>
      <c r="C45" s="103"/>
      <c r="D45" s="103"/>
      <c r="E45" s="103"/>
      <c r="F45" s="103"/>
    </row>
    <row r="46" spans="2:29" ht="14.45" customHeight="1" x14ac:dyDescent="0.25">
      <c r="B46" s="115" t="s">
        <v>2</v>
      </c>
      <c r="C46" s="115"/>
      <c r="D46" s="115"/>
      <c r="E46" s="97" t="s">
        <v>3</v>
      </c>
      <c r="F46" s="98"/>
      <c r="G46" s="33"/>
    </row>
    <row r="47" spans="2:29" ht="14.45" customHeight="1" x14ac:dyDescent="0.25">
      <c r="B47" s="92" t="s">
        <v>5</v>
      </c>
      <c r="C47" s="92"/>
      <c r="D47" s="92"/>
      <c r="E47" s="92"/>
      <c r="F47" s="92"/>
      <c r="G47" s="47"/>
      <c r="H47" s="63" t="s">
        <v>10</v>
      </c>
    </row>
    <row r="48" spans="2:29" ht="45.75" customHeight="1" x14ac:dyDescent="0.25">
      <c r="B48" s="38">
        <v>1</v>
      </c>
      <c r="C48" s="75" t="s">
        <v>433</v>
      </c>
      <c r="D48" s="75"/>
      <c r="E48" s="75"/>
      <c r="F48" s="75"/>
      <c r="G48" s="39" t="str">
        <f>+IF(E48&gt;0,"","Утга нөхөх")</f>
        <v>Утга нөхөх</v>
      </c>
      <c r="H48" s="63" t="s">
        <v>11</v>
      </c>
      <c r="I48" s="64">
        <f>IF(E48=$H$47,1,IF(E48=$H$48,2,IF(E48=$H$49,3,IF(E48=$H$50,4,IF(E48=$H$51,5,4)))))</f>
        <v>4</v>
      </c>
      <c r="W48" s="49" t="s">
        <v>113</v>
      </c>
      <c r="X48" s="49" t="s">
        <v>118</v>
      </c>
      <c r="Y48" s="49" t="s">
        <v>123</v>
      </c>
      <c r="Z48" s="49" t="s">
        <v>128</v>
      </c>
      <c r="AA48" s="49" t="s">
        <v>133</v>
      </c>
      <c r="AB48" s="49" t="s">
        <v>138</v>
      </c>
      <c r="AC48" s="49" t="s">
        <v>143</v>
      </c>
    </row>
    <row r="49" spans="2:67" ht="31.5" x14ac:dyDescent="0.25">
      <c r="B49" s="50">
        <v>2</v>
      </c>
      <c r="C49" s="114" t="s">
        <v>4</v>
      </c>
      <c r="D49" s="114"/>
      <c r="E49" s="75"/>
      <c r="F49" s="75"/>
      <c r="G49" s="39" t="str">
        <f t="shared" ref="G49:G63" si="5">+IF(E49&gt;0,"","Утга нөхөх")</f>
        <v>Утга нөхөх</v>
      </c>
      <c r="H49" s="63" t="s">
        <v>13</v>
      </c>
      <c r="I49" s="64">
        <f>IF(E49=$H$52,1,IF(E49=$H$53,2,IF(E49=$H$54,3,IF(E49=$H$55,4,IF(E49=$H$56,5,4)))))</f>
        <v>4</v>
      </c>
      <c r="J49" s="51"/>
      <c r="W49" s="49" t="s">
        <v>114</v>
      </c>
      <c r="X49" s="49" t="s">
        <v>119</v>
      </c>
      <c r="Y49" s="49" t="s">
        <v>124</v>
      </c>
      <c r="Z49" s="49" t="s">
        <v>129</v>
      </c>
      <c r="AA49" s="49" t="s">
        <v>134</v>
      </c>
      <c r="AB49" s="49" t="s">
        <v>139</v>
      </c>
      <c r="AC49" s="49" t="s">
        <v>144</v>
      </c>
    </row>
    <row r="50" spans="2:67" ht="23.45" customHeight="1" x14ac:dyDescent="0.25">
      <c r="B50" s="38">
        <v>3</v>
      </c>
      <c r="C50" s="75" t="s">
        <v>434</v>
      </c>
      <c r="D50" s="75"/>
      <c r="E50" s="75"/>
      <c r="F50" s="75"/>
      <c r="G50" s="39" t="str">
        <f t="shared" si="5"/>
        <v>Утга нөхөх</v>
      </c>
      <c r="H50" s="67" t="s">
        <v>14</v>
      </c>
      <c r="I50" s="64">
        <f>IF(E50=$H$61,1,IF(E50=$H$62,2,IF(E50=$H$63,3,IF(E50=$H$64,4,IF(E50=$H$65,5,4)))))</f>
        <v>4</v>
      </c>
      <c r="J50" s="51"/>
      <c r="W50" s="49" t="s">
        <v>115</v>
      </c>
      <c r="X50" s="49" t="s">
        <v>120</v>
      </c>
      <c r="Y50" s="49" t="s">
        <v>125</v>
      </c>
      <c r="Z50" s="49" t="s">
        <v>130</v>
      </c>
      <c r="AA50" s="49" t="s">
        <v>135</v>
      </c>
      <c r="AB50" s="49" t="s">
        <v>140</v>
      </c>
      <c r="AC50" s="49" t="s">
        <v>145</v>
      </c>
    </row>
    <row r="51" spans="2:67" ht="63" customHeight="1" x14ac:dyDescent="0.25">
      <c r="B51" s="38">
        <v>4</v>
      </c>
      <c r="C51" s="75" t="s">
        <v>6</v>
      </c>
      <c r="D51" s="75"/>
      <c r="E51" s="75"/>
      <c r="F51" s="75"/>
      <c r="G51" s="39" t="str">
        <f t="shared" si="5"/>
        <v>Утга нөхөх</v>
      </c>
      <c r="H51" s="63" t="s">
        <v>12</v>
      </c>
      <c r="I51" s="64">
        <f>IF(E51=$H$66,1,IF(E51=$H$67,2,IF(E51=$H$68,3,IF(E51=$H$69,4,IF(E51=$H$70,5,4)))))</f>
        <v>4</v>
      </c>
      <c r="J51" s="51"/>
      <c r="W51" s="49" t="s">
        <v>116</v>
      </c>
      <c r="X51" s="49" t="s">
        <v>121</v>
      </c>
      <c r="Y51" s="49" t="s">
        <v>126</v>
      </c>
      <c r="Z51" s="49" t="s">
        <v>131</v>
      </c>
      <c r="AA51" s="49" t="s">
        <v>136</v>
      </c>
      <c r="AB51" s="49" t="s">
        <v>141</v>
      </c>
      <c r="AC51" s="49" t="s">
        <v>147</v>
      </c>
    </row>
    <row r="52" spans="2:67" ht="33.6" customHeight="1" x14ac:dyDescent="0.25">
      <c r="B52" s="38">
        <v>5</v>
      </c>
      <c r="C52" s="75" t="s">
        <v>435</v>
      </c>
      <c r="D52" s="75"/>
      <c r="E52" s="75"/>
      <c r="F52" s="75"/>
      <c r="G52" s="39" t="str">
        <f t="shared" si="5"/>
        <v>Утга нөхөх</v>
      </c>
      <c r="H52" s="63" t="s">
        <v>18</v>
      </c>
      <c r="I52" s="64">
        <f>IF(E52=$H$71,1,IF(E52=$H$72,2,IF(E52=$H$73,3,IF(E52=$H$74,4,IF(E52=$H$75,5,4)))))</f>
        <v>4</v>
      </c>
      <c r="J52" s="51"/>
      <c r="W52" s="49" t="s">
        <v>117</v>
      </c>
      <c r="X52" s="49" t="s">
        <v>122</v>
      </c>
      <c r="Y52" s="49" t="s">
        <v>127</v>
      </c>
      <c r="Z52" s="49" t="s">
        <v>132</v>
      </c>
      <c r="AA52" s="49" t="s">
        <v>137</v>
      </c>
      <c r="AB52" s="49" t="s">
        <v>142</v>
      </c>
      <c r="AC52" s="49" t="s">
        <v>146</v>
      </c>
    </row>
    <row r="53" spans="2:67" ht="32.450000000000003" customHeight="1" x14ac:dyDescent="0.25">
      <c r="B53" s="38">
        <v>6</v>
      </c>
      <c r="C53" s="75" t="s">
        <v>436</v>
      </c>
      <c r="D53" s="75"/>
      <c r="E53" s="75"/>
      <c r="F53" s="75"/>
      <c r="G53" s="39" t="str">
        <f t="shared" si="5"/>
        <v>Утга нөхөх</v>
      </c>
      <c r="H53" s="63" t="s">
        <v>19</v>
      </c>
      <c r="I53" s="64">
        <f>IF(E53=$W$48,1,IF(E53=$W$49,2,IF(E53=$W$50,3,IF(E53=$W$51,4,IF(E53=$W$52,5,4)))))</f>
        <v>4</v>
      </c>
      <c r="J53" s="51"/>
      <c r="T53" s="52"/>
    </row>
    <row r="54" spans="2:67" ht="45.6" customHeight="1" x14ac:dyDescent="0.25">
      <c r="B54" s="38">
        <v>7</v>
      </c>
      <c r="C54" s="75" t="s">
        <v>7</v>
      </c>
      <c r="D54" s="75"/>
      <c r="E54" s="75"/>
      <c r="F54" s="75"/>
      <c r="G54" s="39" t="str">
        <f t="shared" si="5"/>
        <v>Утга нөхөх</v>
      </c>
      <c r="H54" s="63" t="s">
        <v>15</v>
      </c>
      <c r="I54" s="64">
        <f>IF(E54=$X$48,1,IF(E54=$X$49,2,IF(E54=$X$50,3,IF(E54=$X$51,4,IF(E54=$X$52,5,4)))))</f>
        <v>4</v>
      </c>
      <c r="J54" s="51"/>
    </row>
    <row r="55" spans="2:67" ht="34.9" customHeight="1" x14ac:dyDescent="0.25">
      <c r="B55" s="38">
        <v>8</v>
      </c>
      <c r="C55" s="75" t="s">
        <v>8</v>
      </c>
      <c r="D55" s="75"/>
      <c r="E55" s="75"/>
      <c r="F55" s="75"/>
      <c r="G55" s="39" t="str">
        <f t="shared" si="5"/>
        <v>Утга нөхөх</v>
      </c>
      <c r="H55" s="63" t="s">
        <v>16</v>
      </c>
      <c r="I55" s="64">
        <f>IF(E55=$Y$48,1,IF(E55=$Y$49,2,IF(E55=$Y$50,3,IF(E55=$Y$51,4,IF(E55=$Y52,5,4)))))</f>
        <v>4</v>
      </c>
      <c r="J55" s="51"/>
    </row>
    <row r="56" spans="2:67" ht="30.6" customHeight="1" x14ac:dyDescent="0.25">
      <c r="B56" s="38">
        <v>9</v>
      </c>
      <c r="C56" s="75" t="s">
        <v>437</v>
      </c>
      <c r="D56" s="75"/>
      <c r="E56" s="75"/>
      <c r="F56" s="75"/>
      <c r="G56" s="39" t="str">
        <f t="shared" si="5"/>
        <v>Утга нөхөх</v>
      </c>
      <c r="H56" s="63" t="s">
        <v>17</v>
      </c>
      <c r="I56" s="64">
        <f>IF(E56=$Z$48,1,IF(E56=$Z$49,2,IF(E56=$Z$50,3,IF(E56=$Z$51,4,IF(E56=$Z$52,5,4)))))</f>
        <v>4</v>
      </c>
      <c r="J56" s="51"/>
      <c r="BL56" s="63"/>
    </row>
    <row r="57" spans="2:67" ht="74.45" customHeight="1" x14ac:dyDescent="0.25">
      <c r="B57" s="38">
        <v>10</v>
      </c>
      <c r="C57" s="75" t="s">
        <v>438</v>
      </c>
      <c r="D57" s="75"/>
      <c r="E57" s="75"/>
      <c r="F57" s="75"/>
      <c r="G57" s="39" t="str">
        <f t="shared" si="5"/>
        <v>Утга нөхөх</v>
      </c>
      <c r="I57" s="64">
        <f>IF(E57=$AA$48,1,IF(E57=$AA$49,2,IF(E57=$AA$50,3,IF(E57=$AA$51,4,IF(E57=$AA$52,5,4)))))</f>
        <v>4</v>
      </c>
      <c r="J57" s="51"/>
      <c r="BL57" s="63"/>
    </row>
    <row r="58" spans="2:67" ht="33.6" customHeight="1" x14ac:dyDescent="0.25">
      <c r="B58" s="38">
        <v>11</v>
      </c>
      <c r="C58" s="75" t="s">
        <v>39</v>
      </c>
      <c r="D58" s="75"/>
      <c r="E58" s="75"/>
      <c r="F58" s="75"/>
      <c r="G58" s="39" t="str">
        <f t="shared" si="5"/>
        <v>Утга нөхөх</v>
      </c>
      <c r="I58" s="64">
        <f>IF(E58=$AB$48,1,IF(E58=$AB$49,2,IF(E58=$AB$50,3,IF(E58=$AB$51,4,IF(E58=$AB$52,5,4)))))</f>
        <v>4</v>
      </c>
      <c r="J58" s="51"/>
      <c r="BL58" s="63"/>
    </row>
    <row r="59" spans="2:67" ht="34.9" customHeight="1" x14ac:dyDescent="0.25">
      <c r="B59" s="38">
        <v>12</v>
      </c>
      <c r="C59" s="75" t="s">
        <v>9</v>
      </c>
      <c r="D59" s="75"/>
      <c r="E59" s="75"/>
      <c r="F59" s="75"/>
      <c r="G59" s="39" t="str">
        <f t="shared" si="5"/>
        <v>Утга нөхөх</v>
      </c>
      <c r="I59" s="64">
        <f>IF(E59=$AC$48,1,IF(E59=$AC$49,2,IF(E59=$AC$50,3,IF(E59=$AC$51,4,IF(E59=$AC$52,5,4)))))</f>
        <v>4</v>
      </c>
      <c r="J59" s="51"/>
      <c r="BL59" s="63"/>
    </row>
    <row r="60" spans="2:67" ht="30" customHeight="1" x14ac:dyDescent="0.25">
      <c r="B60" s="38">
        <v>13</v>
      </c>
      <c r="C60" s="81" t="s">
        <v>439</v>
      </c>
      <c r="D60" s="82"/>
      <c r="E60" s="79"/>
      <c r="F60" s="80"/>
      <c r="G60" s="39" t="str">
        <f t="shared" si="5"/>
        <v>Утга нөхөх</v>
      </c>
      <c r="H60" s="68"/>
      <c r="I60" s="64">
        <f>IF(E60=$BL$60,1,IF(E60=$BL$61,2,IF(E60=$BL$62,3,IF(E60=$BL$63,4,IF(E60=$BL$64,5,4)))))</f>
        <v>4</v>
      </c>
      <c r="J60" s="51"/>
      <c r="BL60" s="63">
        <v>1</v>
      </c>
    </row>
    <row r="61" spans="2:67" ht="37.5" customHeight="1" x14ac:dyDescent="0.25">
      <c r="B61" s="38">
        <v>14</v>
      </c>
      <c r="C61" s="81" t="s">
        <v>440</v>
      </c>
      <c r="D61" s="82"/>
      <c r="E61" s="79"/>
      <c r="F61" s="80"/>
      <c r="G61" s="39" t="str">
        <f t="shared" si="5"/>
        <v>Утга нөхөх</v>
      </c>
      <c r="H61" s="68" t="s">
        <v>20</v>
      </c>
      <c r="I61" s="64">
        <f>IF(E61=$BM$61,1,IF(E61=$BM$62,2,IF(E61=$BM$63,3,IF(E61=$BM$64,5,4))))</f>
        <v>4</v>
      </c>
      <c r="J61" s="51"/>
      <c r="BL61" s="30">
        <v>2</v>
      </c>
      <c r="BM61" s="30" t="s">
        <v>399</v>
      </c>
    </row>
    <row r="62" spans="2:67" ht="34.9" customHeight="1" x14ac:dyDescent="0.25">
      <c r="B62" s="38">
        <v>15</v>
      </c>
      <c r="C62" s="81" t="s">
        <v>441</v>
      </c>
      <c r="D62" s="82"/>
      <c r="E62" s="79"/>
      <c r="F62" s="80"/>
      <c r="G62" s="39" t="str">
        <f t="shared" si="5"/>
        <v>Утга нөхөх</v>
      </c>
      <c r="H62" s="68" t="s">
        <v>21</v>
      </c>
      <c r="I62" s="64">
        <f>IF(E62=$BN$62,1,IF(E62=$BN$63,5,4))</f>
        <v>4</v>
      </c>
      <c r="J62" s="51"/>
      <c r="BL62" s="30">
        <v>3</v>
      </c>
      <c r="BM62" s="30" t="s">
        <v>400</v>
      </c>
      <c r="BN62" s="30" t="s">
        <v>403</v>
      </c>
      <c r="BO62" s="30" t="s">
        <v>405</v>
      </c>
    </row>
    <row r="63" spans="2:67" ht="33.75" customHeight="1" x14ac:dyDescent="0.25">
      <c r="B63" s="38">
        <v>16</v>
      </c>
      <c r="C63" s="81" t="s">
        <v>398</v>
      </c>
      <c r="D63" s="82"/>
      <c r="E63" s="79"/>
      <c r="F63" s="80"/>
      <c r="G63" s="39" t="str">
        <f t="shared" si="5"/>
        <v>Утга нөхөх</v>
      </c>
      <c r="H63" s="68" t="s">
        <v>22</v>
      </c>
      <c r="I63" s="64">
        <f>IF(E63=$BO$62,1,IF(E63=$BO$63,5,4))</f>
        <v>4</v>
      </c>
      <c r="J63" s="51"/>
      <c r="BL63" s="30">
        <v>4</v>
      </c>
      <c r="BM63" s="30" t="s">
        <v>401</v>
      </c>
      <c r="BN63" s="30" t="s">
        <v>404</v>
      </c>
      <c r="BO63" s="30" t="s">
        <v>406</v>
      </c>
    </row>
    <row r="64" spans="2:67" ht="17.45" customHeight="1" x14ac:dyDescent="0.25">
      <c r="B64" s="92" t="s">
        <v>44</v>
      </c>
      <c r="C64" s="93"/>
      <c r="D64" s="93"/>
      <c r="E64" s="93"/>
      <c r="F64" s="93"/>
      <c r="G64" s="39"/>
      <c r="H64" s="68" t="s">
        <v>23</v>
      </c>
      <c r="BL64" s="30">
        <v>5</v>
      </c>
      <c r="BM64" s="30" t="s">
        <v>402</v>
      </c>
    </row>
    <row r="65" spans="2:64" ht="50.45" customHeight="1" x14ac:dyDescent="0.25">
      <c r="B65" s="38">
        <v>1</v>
      </c>
      <c r="C65" s="75" t="s">
        <v>442</v>
      </c>
      <c r="D65" s="75"/>
      <c r="E65" s="75"/>
      <c r="F65" s="75"/>
      <c r="G65" s="39" t="str">
        <f>+IF(E65&gt;0,"","Утга нөхөх")</f>
        <v>Утга нөхөх</v>
      </c>
      <c r="H65" s="68" t="s">
        <v>24</v>
      </c>
      <c r="I65" s="64">
        <f>IF(E65=$J$65,1,IF(E65=$J$66,2,IF(E65=$J$67,3,IF(E65=$J$68,4,IF(E65=$J$69,5,4)))))</f>
        <v>4</v>
      </c>
      <c r="J65" s="51" t="s">
        <v>51</v>
      </c>
      <c r="L65" s="51" t="s">
        <v>56</v>
      </c>
      <c r="M65" s="53" t="s">
        <v>66</v>
      </c>
      <c r="O65" s="54" t="s">
        <v>75</v>
      </c>
      <c r="P65" s="54" t="s">
        <v>80</v>
      </c>
      <c r="Q65" s="54" t="s">
        <v>81</v>
      </c>
      <c r="R65" s="54" t="s">
        <v>86</v>
      </c>
      <c r="S65" s="54" t="s">
        <v>93</v>
      </c>
      <c r="T65" s="54" t="s">
        <v>98</v>
      </c>
      <c r="BL65" s="63"/>
    </row>
    <row r="66" spans="2:64" ht="39" customHeight="1" x14ac:dyDescent="0.25">
      <c r="B66" s="55">
        <v>2</v>
      </c>
      <c r="C66" s="75" t="s">
        <v>40</v>
      </c>
      <c r="D66" s="75"/>
      <c r="E66" s="75"/>
      <c r="F66" s="75"/>
      <c r="G66" s="39"/>
      <c r="H66" s="68" t="s">
        <v>27</v>
      </c>
      <c r="I66" s="64" t="b">
        <f>IF(E66=$K$66,1,IF(E66=$K$67,2,IF(E66=$K$68,3,IF(E66=$K$69,4,IF(E66=$K$70,5)))))</f>
        <v>0</v>
      </c>
      <c r="J66" s="51" t="s">
        <v>45</v>
      </c>
      <c r="K66" s="49" t="s">
        <v>46</v>
      </c>
      <c r="L66" s="51" t="s">
        <v>55</v>
      </c>
      <c r="M66" s="53" t="s">
        <v>67</v>
      </c>
      <c r="O66" s="54" t="s">
        <v>74</v>
      </c>
      <c r="P66" s="54" t="s">
        <v>79</v>
      </c>
      <c r="Q66" s="54" t="s">
        <v>83</v>
      </c>
      <c r="R66" s="54" t="s">
        <v>87</v>
      </c>
      <c r="S66" s="54" t="s">
        <v>91</v>
      </c>
      <c r="T66" s="54" t="s">
        <v>97</v>
      </c>
      <c r="BL66" s="63"/>
    </row>
    <row r="67" spans="2:64" ht="41.45" customHeight="1" x14ac:dyDescent="0.25">
      <c r="B67" s="55">
        <v>3</v>
      </c>
      <c r="C67" s="75" t="s">
        <v>41</v>
      </c>
      <c r="D67" s="75"/>
      <c r="E67" s="75"/>
      <c r="F67" s="75"/>
      <c r="G67" s="39"/>
      <c r="H67" s="68" t="s">
        <v>25</v>
      </c>
      <c r="I67" s="64" t="b">
        <f>IF(E67=$L$65,1,IF(E67=$L$66,2,IF(E67=$L$67,3,IF(E67=$L$68,4,IF(E67=$L$69,5,IF(E67=$L$70,5))))))</f>
        <v>0</v>
      </c>
      <c r="J67" s="51" t="s">
        <v>52</v>
      </c>
      <c r="K67" s="49" t="s">
        <v>47</v>
      </c>
      <c r="L67" s="51" t="s">
        <v>57</v>
      </c>
      <c r="M67" s="53" t="s">
        <v>68</v>
      </c>
      <c r="O67" s="54" t="s">
        <v>73</v>
      </c>
      <c r="P67" s="54" t="s">
        <v>78</v>
      </c>
      <c r="Q67" s="56" t="s">
        <v>82</v>
      </c>
      <c r="R67" s="54" t="s">
        <v>88</v>
      </c>
      <c r="S67" s="54" t="s">
        <v>94</v>
      </c>
      <c r="T67" s="54" t="s">
        <v>96</v>
      </c>
      <c r="BL67" s="63"/>
    </row>
    <row r="68" spans="2:64" ht="180" customHeight="1" x14ac:dyDescent="0.25">
      <c r="B68" s="55">
        <v>4</v>
      </c>
      <c r="C68" s="75" t="s">
        <v>456</v>
      </c>
      <c r="D68" s="75"/>
      <c r="E68" s="75"/>
      <c r="F68" s="75"/>
      <c r="G68" s="39"/>
      <c r="H68" s="68" t="s">
        <v>26</v>
      </c>
      <c r="I68" s="64" t="b">
        <f>IF(E68=$M$65,1,IF(E68=$M$66,2,IF(E68=$M$67,3,IF(E68=$M$68,4,IF(E68=$M$69,5)))))</f>
        <v>0</v>
      </c>
      <c r="J68" s="51" t="s">
        <v>53</v>
      </c>
      <c r="K68" s="49" t="s">
        <v>48</v>
      </c>
      <c r="L68" s="51" t="s">
        <v>58</v>
      </c>
      <c r="M68" s="57" t="s">
        <v>69</v>
      </c>
      <c r="N68" s="54" t="s">
        <v>61</v>
      </c>
      <c r="O68" s="54" t="s">
        <v>72</v>
      </c>
      <c r="P68" s="56" t="s">
        <v>77</v>
      </c>
      <c r="Q68" s="54" t="s">
        <v>84</v>
      </c>
      <c r="R68" s="54" t="s">
        <v>89</v>
      </c>
      <c r="S68" s="54" t="s">
        <v>92</v>
      </c>
      <c r="T68" s="54" t="s">
        <v>100</v>
      </c>
      <c r="BL68" s="63"/>
    </row>
    <row r="69" spans="2:64" ht="31.5" customHeight="1" x14ac:dyDescent="0.25">
      <c r="B69" s="55">
        <v>5</v>
      </c>
      <c r="C69" s="75" t="s">
        <v>42</v>
      </c>
      <c r="D69" s="75"/>
      <c r="E69" s="75"/>
      <c r="F69" s="75"/>
      <c r="G69" s="39"/>
      <c r="H69" s="68" t="s">
        <v>28</v>
      </c>
      <c r="I69" s="64" t="b">
        <f>IF(E69=$N$68,1,IF(E69=$N$69,2,IF(E69=$N$70,3,IF(E69=$N$71,4,IF(E69=$N$72,5)))))</f>
        <v>0</v>
      </c>
      <c r="J69" s="30" t="s">
        <v>54</v>
      </c>
      <c r="K69" s="49" t="s">
        <v>49</v>
      </c>
      <c r="L69" s="51" t="s">
        <v>59</v>
      </c>
      <c r="M69" s="57" t="s">
        <v>70</v>
      </c>
      <c r="N69" s="54" t="s">
        <v>62</v>
      </c>
      <c r="O69" s="54" t="s">
        <v>71</v>
      </c>
      <c r="P69" s="54" t="s">
        <v>76</v>
      </c>
      <c r="Q69" s="54" t="s">
        <v>85</v>
      </c>
      <c r="R69" s="54" t="s">
        <v>90</v>
      </c>
      <c r="S69" s="52" t="s">
        <v>95</v>
      </c>
      <c r="T69" s="49" t="s">
        <v>99</v>
      </c>
    </row>
    <row r="70" spans="2:64" ht="39.6" customHeight="1" x14ac:dyDescent="0.25">
      <c r="B70" s="55">
        <v>6</v>
      </c>
      <c r="C70" s="75" t="s">
        <v>43</v>
      </c>
      <c r="D70" s="75"/>
      <c r="E70" s="75"/>
      <c r="F70" s="75"/>
      <c r="G70" s="39"/>
      <c r="H70" s="68" t="s">
        <v>29</v>
      </c>
      <c r="I70" s="64" t="b">
        <f>IF(E70=$O$65,1,IF(E70=$O$66,2,IF(E70=$O$67,3,IF(E70=$O$68,4,IF(E70=$O$69,5)))))</f>
        <v>0</v>
      </c>
      <c r="K70" s="49" t="s">
        <v>50</v>
      </c>
      <c r="L70" s="30" t="s">
        <v>60</v>
      </c>
      <c r="M70" s="58"/>
      <c r="N70" s="54" t="s">
        <v>63</v>
      </c>
      <c r="O70" s="52"/>
      <c r="P70" s="52"/>
      <c r="Q70" s="52"/>
      <c r="S70" s="52"/>
    </row>
    <row r="71" spans="2:64" ht="189.6" customHeight="1" x14ac:dyDescent="0.25">
      <c r="B71" s="55">
        <v>7</v>
      </c>
      <c r="C71" s="75" t="s">
        <v>443</v>
      </c>
      <c r="D71" s="75"/>
      <c r="E71" s="75"/>
      <c r="F71" s="75"/>
      <c r="G71" s="39"/>
      <c r="H71" s="69" t="s">
        <v>30</v>
      </c>
      <c r="I71" s="64" t="b">
        <f>IF(E71=$P$65,1,IF(E71=$P$66,2,IF(E71=$P$67,3,IF(E71=$P$68,4,IF(E71=$P$69,5)))))</f>
        <v>0</v>
      </c>
      <c r="M71" s="58"/>
      <c r="N71" s="54" t="s">
        <v>64</v>
      </c>
    </row>
    <row r="72" spans="2:64" ht="145.9" customHeight="1" x14ac:dyDescent="0.25">
      <c r="B72" s="38">
        <v>8</v>
      </c>
      <c r="C72" s="75" t="s">
        <v>444</v>
      </c>
      <c r="D72" s="75"/>
      <c r="E72" s="75"/>
      <c r="F72" s="75"/>
      <c r="G72" s="39" t="str">
        <f t="shared" ref="G72:G114" si="6">+IF(E72&gt;0,"","Утга нөхөх")</f>
        <v>Утга нөхөх</v>
      </c>
      <c r="H72" s="69" t="s">
        <v>31</v>
      </c>
      <c r="I72" s="64">
        <f>IF(E72=$Q$65,1,IF(E72=$Q$66,2,IF(E72=$Q$67,3,IF(E72=$Q$68,4,IF(E72=$Q$69,5,4)))))</f>
        <v>4</v>
      </c>
      <c r="M72" s="58"/>
      <c r="N72" s="54" t="s">
        <v>65</v>
      </c>
      <c r="O72" s="52"/>
      <c r="P72" s="52"/>
      <c r="Q72" s="52"/>
    </row>
    <row r="73" spans="2:64" ht="135.6" customHeight="1" x14ac:dyDescent="0.25">
      <c r="B73" s="55">
        <v>9</v>
      </c>
      <c r="C73" s="75" t="s">
        <v>445</v>
      </c>
      <c r="D73" s="75"/>
      <c r="E73" s="75"/>
      <c r="F73" s="75"/>
      <c r="G73" s="39"/>
      <c r="H73" s="69" t="s">
        <v>32</v>
      </c>
      <c r="I73" s="64" t="b">
        <f>IF(E73=$R$65,1,IF(E73=$R$66,2,IF(E73=$R$67,3,IF(E73=$R$68,4,IF(E73=$R$69,5)))))</f>
        <v>0</v>
      </c>
      <c r="M73" s="58"/>
      <c r="N73" s="52"/>
    </row>
    <row r="74" spans="2:64" ht="31.15" customHeight="1" x14ac:dyDescent="0.25">
      <c r="B74" s="38">
        <v>10</v>
      </c>
      <c r="C74" s="75" t="s">
        <v>446</v>
      </c>
      <c r="D74" s="75"/>
      <c r="E74" s="75"/>
      <c r="F74" s="75"/>
      <c r="G74" s="39" t="str">
        <f t="shared" si="6"/>
        <v>Утга нөхөх</v>
      </c>
      <c r="H74" s="69" t="s">
        <v>33</v>
      </c>
      <c r="I74" s="64">
        <f>IF(E74=$S$65,1,IF(E74=$S$66,2,IF(E74=$S$67,3,IF(E74=$S$68,4,IF(E74=$S$69,5,4)))))</f>
        <v>4</v>
      </c>
      <c r="M74" s="58"/>
    </row>
    <row r="75" spans="2:64" ht="149.25" customHeight="1" x14ac:dyDescent="0.25">
      <c r="B75" s="38">
        <v>11</v>
      </c>
      <c r="C75" s="75" t="s">
        <v>447</v>
      </c>
      <c r="D75" s="75"/>
      <c r="E75" s="75"/>
      <c r="F75" s="75"/>
      <c r="G75" s="39" t="str">
        <f t="shared" si="6"/>
        <v>Утга нөхөх</v>
      </c>
      <c r="H75" s="70" t="s">
        <v>34</v>
      </c>
      <c r="I75" s="64">
        <f>IF(E75=$T$65,1,IF(E75=$T$66,2,IF(E75=$T$67,3,IF(E75=$T$68,4,IF(E75=$T$69,5,4)))))</f>
        <v>4</v>
      </c>
      <c r="M75" s="58"/>
      <c r="N75" s="52"/>
    </row>
    <row r="76" spans="2:64" x14ac:dyDescent="0.25">
      <c r="B76" s="92" t="s">
        <v>101</v>
      </c>
      <c r="C76" s="93"/>
      <c r="D76" s="93"/>
      <c r="E76" s="93"/>
      <c r="F76" s="93"/>
      <c r="G76" s="39"/>
      <c r="M76" s="58"/>
    </row>
    <row r="77" spans="2:64" ht="54" customHeight="1" x14ac:dyDescent="0.25">
      <c r="B77" s="38">
        <v>1</v>
      </c>
      <c r="C77" s="75" t="s">
        <v>448</v>
      </c>
      <c r="D77" s="75"/>
      <c r="E77" s="75"/>
      <c r="F77" s="75"/>
      <c r="G77" s="39" t="str">
        <f t="shared" si="6"/>
        <v>Утга нөхөх</v>
      </c>
      <c r="H77" s="69" t="s">
        <v>36</v>
      </c>
      <c r="I77" s="64">
        <f>IF(E77=$U$77,1,IF(E77=$U$78,2,IF(E77=$U$79,3,IF(E77=$U$80,4,IF(E77=$U$81,5,4)))))</f>
        <v>4</v>
      </c>
      <c r="U77" s="54" t="s">
        <v>105</v>
      </c>
      <c r="V77" s="51" t="s">
        <v>109</v>
      </c>
    </row>
    <row r="78" spans="2:64" ht="45.6" customHeight="1" x14ac:dyDescent="0.25">
      <c r="B78" s="38">
        <v>2</v>
      </c>
      <c r="C78" s="75" t="s">
        <v>449</v>
      </c>
      <c r="D78" s="75"/>
      <c r="E78" s="75"/>
      <c r="F78" s="75"/>
      <c r="G78" s="39" t="str">
        <f t="shared" si="6"/>
        <v>Утга нөхөх</v>
      </c>
      <c r="H78" s="69" t="s">
        <v>35</v>
      </c>
      <c r="I78" s="64">
        <f>IF(E78=$V$77,1,IF(E78=$V$78,2,IF(E78=$V$79,3,IF(E78=$V$80,4,IF(E78=$V$81,5,4)))))</f>
        <v>4</v>
      </c>
      <c r="U78" s="54" t="s">
        <v>104</v>
      </c>
      <c r="V78" s="51" t="s">
        <v>420</v>
      </c>
    </row>
    <row r="79" spans="2:64" ht="48.6" customHeight="1" x14ac:dyDescent="0.25">
      <c r="B79" s="38">
        <v>3</v>
      </c>
      <c r="C79" s="75" t="s">
        <v>450</v>
      </c>
      <c r="D79" s="75"/>
      <c r="E79" s="75"/>
      <c r="F79" s="75"/>
      <c r="G79" s="39" t="str">
        <f t="shared" si="6"/>
        <v>Утга нөхөх</v>
      </c>
      <c r="I79" s="64">
        <f>IF(E79=$AD$79,1,IF(E79=$AD$80,2,IF(E79=$AD$81,3,IF(E79=$AD$82,4,IF(E79=$AD$83,5,4)))))</f>
        <v>4</v>
      </c>
      <c r="U79" s="54" t="s">
        <v>106</v>
      </c>
      <c r="V79" s="51" t="s">
        <v>110</v>
      </c>
      <c r="AD79" s="54" t="s">
        <v>148</v>
      </c>
    </row>
    <row r="80" spans="2:64" ht="45.6" customHeight="1" x14ac:dyDescent="0.25">
      <c r="B80" s="38">
        <v>4</v>
      </c>
      <c r="C80" s="75" t="s">
        <v>153</v>
      </c>
      <c r="D80" s="75"/>
      <c r="E80" s="75"/>
      <c r="F80" s="75"/>
      <c r="G80" s="39" t="str">
        <f t="shared" si="6"/>
        <v>Утга нөхөх</v>
      </c>
      <c r="H80" s="69" t="s">
        <v>37</v>
      </c>
      <c r="I80" s="64">
        <f>IF(E80=$AE$80,1,IF(E80=$AE$81,2,IF(E80=$AE$82,3,IF(E80=$AE$83,4,IF(E80=$AE$84,5,4)))))</f>
        <v>4</v>
      </c>
      <c r="U80" s="54" t="s">
        <v>107</v>
      </c>
      <c r="V80" s="51" t="s">
        <v>111</v>
      </c>
      <c r="AD80" s="54" t="s">
        <v>149</v>
      </c>
      <c r="AE80" s="54" t="s">
        <v>154</v>
      </c>
      <c r="AF80" s="54" t="s">
        <v>159</v>
      </c>
      <c r="AG80" s="49" t="s">
        <v>168</v>
      </c>
      <c r="AH80" s="49" t="s">
        <v>169</v>
      </c>
    </row>
    <row r="81" spans="2:44" ht="58.15" customHeight="1" x14ac:dyDescent="0.25">
      <c r="B81" s="38">
        <v>5</v>
      </c>
      <c r="C81" s="75" t="s">
        <v>451</v>
      </c>
      <c r="D81" s="75"/>
      <c r="E81" s="75"/>
      <c r="F81" s="75"/>
      <c r="G81" s="39" t="str">
        <f t="shared" si="6"/>
        <v>Утга нөхөх</v>
      </c>
      <c r="H81" s="69" t="s">
        <v>38</v>
      </c>
      <c r="I81" s="64">
        <f>IF(E81=$AF$80,1,IF(E81=$AF$81,2,IF(E81=$AF$82,3,IF(E81=$AF$83,4,IF(E81=$AF$84,5,4)))))</f>
        <v>4</v>
      </c>
      <c r="U81" s="54" t="s">
        <v>108</v>
      </c>
      <c r="V81" s="51" t="s">
        <v>112</v>
      </c>
      <c r="AD81" s="54" t="s">
        <v>150</v>
      </c>
      <c r="AE81" s="54" t="s">
        <v>155</v>
      </c>
      <c r="AF81" s="54" t="s">
        <v>160</v>
      </c>
      <c r="AG81" s="49" t="s">
        <v>164</v>
      </c>
      <c r="AH81" s="49" t="s">
        <v>170</v>
      </c>
    </row>
    <row r="82" spans="2:44" ht="55.15" customHeight="1" x14ac:dyDescent="0.25">
      <c r="B82" s="38">
        <v>6</v>
      </c>
      <c r="C82" s="75" t="s">
        <v>102</v>
      </c>
      <c r="D82" s="75"/>
      <c r="E82" s="75"/>
      <c r="F82" s="75"/>
      <c r="G82" s="39" t="str">
        <f t="shared" si="6"/>
        <v>Утга нөхөх</v>
      </c>
      <c r="I82" s="64">
        <f>IF(E82=$AG$80,1,IF(E82=$AG$81,2,IF(E82=$AG$82,3,IF(E82=$AG$83,4,IF(E82=$AG$84,5,4)))))</f>
        <v>4</v>
      </c>
      <c r="U82" s="52"/>
      <c r="V82" s="52"/>
      <c r="AD82" s="54" t="s">
        <v>151</v>
      </c>
      <c r="AE82" s="54" t="s">
        <v>157</v>
      </c>
      <c r="AF82" s="54" t="s">
        <v>161</v>
      </c>
      <c r="AG82" s="49" t="s">
        <v>165</v>
      </c>
      <c r="AH82" s="49" t="s">
        <v>171</v>
      </c>
    </row>
    <row r="83" spans="2:44" ht="57.6" customHeight="1" x14ac:dyDescent="0.25">
      <c r="B83" s="38">
        <v>7</v>
      </c>
      <c r="C83" s="75" t="s">
        <v>103</v>
      </c>
      <c r="D83" s="75"/>
      <c r="E83" s="75"/>
      <c r="F83" s="75"/>
      <c r="G83" s="39" t="str">
        <f t="shared" si="6"/>
        <v>Утга нөхөх</v>
      </c>
      <c r="I83" s="64">
        <f>IF(E83=$AH$80,1,IF(E83=$AH$81,2,IF(E83=$AH$82,3,IF(E83=$AH$83,4,IF(E83=$AH$84,5,4)))))</f>
        <v>4</v>
      </c>
      <c r="AD83" s="54" t="s">
        <v>152</v>
      </c>
      <c r="AE83" s="54" t="s">
        <v>156</v>
      </c>
      <c r="AF83" s="49" t="s">
        <v>162</v>
      </c>
      <c r="AG83" s="49" t="s">
        <v>166</v>
      </c>
      <c r="AH83" s="49" t="s">
        <v>172</v>
      </c>
    </row>
    <row r="84" spans="2:44" ht="15.75" x14ac:dyDescent="0.25">
      <c r="B84" s="88" t="s">
        <v>203</v>
      </c>
      <c r="C84" s="89"/>
      <c r="D84" s="89"/>
      <c r="E84" s="89"/>
      <c r="F84" s="90"/>
      <c r="G84" s="39"/>
      <c r="U84" s="52"/>
      <c r="V84" s="52"/>
      <c r="AD84" s="52"/>
      <c r="AE84" s="54" t="s">
        <v>158</v>
      </c>
      <c r="AF84" s="49" t="s">
        <v>163</v>
      </c>
      <c r="AG84" s="49" t="s">
        <v>167</v>
      </c>
      <c r="AH84" s="59" t="s">
        <v>173</v>
      </c>
    </row>
    <row r="85" spans="2:44" ht="75.75" customHeight="1" x14ac:dyDescent="0.25">
      <c r="B85" s="38">
        <v>1</v>
      </c>
      <c r="C85" s="75" t="s">
        <v>452</v>
      </c>
      <c r="D85" s="75"/>
      <c r="E85" s="75"/>
      <c r="F85" s="75"/>
      <c r="G85" s="39" t="str">
        <f t="shared" si="6"/>
        <v>Утга нөхөх</v>
      </c>
      <c r="I85" s="64">
        <f>IF(E85=$AI$85,1,IF(E85=$AI$86,2,IF(E85=$AI$87,3,IF(E85=$AI$88,4,IF(E85=$AI$89,5,4)))))</f>
        <v>4</v>
      </c>
      <c r="AE85" s="52"/>
      <c r="AI85" s="49" t="s">
        <v>177</v>
      </c>
      <c r="AJ85" s="49" t="s">
        <v>182</v>
      </c>
      <c r="AK85" s="49" t="s">
        <v>187</v>
      </c>
      <c r="AL85" s="49" t="s">
        <v>192</v>
      </c>
      <c r="AM85" s="49" t="s">
        <v>197</v>
      </c>
    </row>
    <row r="86" spans="2:44" ht="75" customHeight="1" x14ac:dyDescent="0.25">
      <c r="B86" s="38">
        <v>2</v>
      </c>
      <c r="C86" s="75" t="s">
        <v>174</v>
      </c>
      <c r="D86" s="75"/>
      <c r="E86" s="75"/>
      <c r="F86" s="75"/>
      <c r="G86" s="39"/>
      <c r="I86" s="64" t="b">
        <f>IF(E86=$AJ$85,1,IF(E86=$AJ$86,2,IF(E86=$AJ$87,3,IF(E86=$AJ$88,4,IF(E86=$AJ$89,5)))))</f>
        <v>0</v>
      </c>
      <c r="AD86" s="52"/>
      <c r="AI86" s="49" t="s">
        <v>178</v>
      </c>
      <c r="AJ86" s="49" t="s">
        <v>183</v>
      </c>
      <c r="AK86" s="49" t="s">
        <v>188</v>
      </c>
      <c r="AL86" s="49" t="s">
        <v>193</v>
      </c>
      <c r="AM86" s="49" t="s">
        <v>198</v>
      </c>
    </row>
    <row r="87" spans="2:44" ht="31.5" x14ac:dyDescent="0.25">
      <c r="B87" s="38">
        <v>3</v>
      </c>
      <c r="C87" s="75" t="s">
        <v>175</v>
      </c>
      <c r="D87" s="75"/>
      <c r="E87" s="75"/>
      <c r="F87" s="75"/>
      <c r="G87" s="39"/>
      <c r="I87" s="64" t="b">
        <f>IF(E87=$AK$85,1,IF(E87=$AK$86,2,IF(E87=$AK$87,3,IF(E87=$AK$88,4,IF(E87=$AK$89,5)))))</f>
        <v>0</v>
      </c>
      <c r="AE87" s="52"/>
      <c r="AI87" s="49" t="s">
        <v>179</v>
      </c>
      <c r="AJ87" s="49" t="s">
        <v>184</v>
      </c>
      <c r="AK87" s="49" t="s">
        <v>189</v>
      </c>
      <c r="AL87" s="49" t="s">
        <v>194</v>
      </c>
      <c r="AM87" s="49" t="s">
        <v>199</v>
      </c>
    </row>
    <row r="88" spans="2:44" ht="60.6" customHeight="1" x14ac:dyDescent="0.25">
      <c r="B88" s="38">
        <v>4</v>
      </c>
      <c r="C88" s="75" t="s">
        <v>176</v>
      </c>
      <c r="D88" s="75"/>
      <c r="E88" s="75"/>
      <c r="F88" s="75"/>
      <c r="G88" s="39"/>
      <c r="I88" s="64" t="b">
        <f>IF(E88=$AL$85,1,IF(E88=$AL$86,2,IF(E88=$AL$87,3,IF(E88=$AL$88,4,IF(E88=$AL$89,5)))))</f>
        <v>0</v>
      </c>
      <c r="AI88" s="49" t="s">
        <v>180</v>
      </c>
      <c r="AJ88" s="49" t="s">
        <v>185</v>
      </c>
      <c r="AK88" s="49" t="s">
        <v>190</v>
      </c>
      <c r="AL88" s="49" t="s">
        <v>195</v>
      </c>
      <c r="AM88" s="49" t="s">
        <v>200</v>
      </c>
    </row>
    <row r="89" spans="2:44" ht="76.150000000000006" customHeight="1" x14ac:dyDescent="0.25">
      <c r="B89" s="38">
        <v>5</v>
      </c>
      <c r="C89" s="75" t="s">
        <v>202</v>
      </c>
      <c r="D89" s="75"/>
      <c r="E89" s="75"/>
      <c r="F89" s="75"/>
      <c r="G89" s="39" t="str">
        <f t="shared" si="6"/>
        <v>Утга нөхөх</v>
      </c>
      <c r="I89" s="64">
        <f>IF(E89=$AM$85,1,IF(E89=$AM$86,2,IF(E89=$AM$87,3,IF(E89=$AM$88,4,IF(E89=$AM$89,5,4)))))</f>
        <v>4</v>
      </c>
      <c r="AI89" s="49" t="s">
        <v>181</v>
      </c>
      <c r="AJ89" s="49" t="s">
        <v>186</v>
      </c>
      <c r="AK89" s="49" t="s">
        <v>191</v>
      </c>
      <c r="AL89" s="49" t="s">
        <v>196</v>
      </c>
      <c r="AM89" s="49" t="s">
        <v>201</v>
      </c>
    </row>
    <row r="90" spans="2:44" x14ac:dyDescent="0.25">
      <c r="B90" s="88" t="s">
        <v>469</v>
      </c>
      <c r="C90" s="94"/>
      <c r="D90" s="94"/>
      <c r="E90" s="94"/>
      <c r="F90" s="95"/>
      <c r="G90" s="39"/>
    </row>
    <row r="91" spans="2:44" ht="77.45" customHeight="1" x14ac:dyDescent="0.25">
      <c r="B91" s="38">
        <v>1</v>
      </c>
      <c r="C91" s="75" t="s">
        <v>482</v>
      </c>
      <c r="D91" s="75"/>
      <c r="E91" s="75"/>
      <c r="F91" s="75"/>
      <c r="G91" s="39" t="str">
        <f t="shared" si="6"/>
        <v>Утга нөхөх</v>
      </c>
      <c r="I91" s="64">
        <f>IF(E91=$AN$91,1,IF(E91=$AN$92,2,IF(E91=$AN$93,3,IF(E91=$AN$94,4,IF(E91=$AN$95,5,4)))))</f>
        <v>4</v>
      </c>
      <c r="AN91" s="49" t="s">
        <v>480</v>
      </c>
      <c r="AO91" s="60" t="s">
        <v>470</v>
      </c>
      <c r="AP91" s="60" t="s">
        <v>208</v>
      </c>
      <c r="AQ91" s="60" t="s">
        <v>471</v>
      </c>
      <c r="AR91" s="60" t="s">
        <v>472</v>
      </c>
    </row>
    <row r="92" spans="2:44" ht="99" customHeight="1" x14ac:dyDescent="0.25">
      <c r="B92" s="38">
        <v>2</v>
      </c>
      <c r="C92" s="75" t="s">
        <v>483</v>
      </c>
      <c r="D92" s="75"/>
      <c r="E92" s="75"/>
      <c r="F92" s="75"/>
      <c r="G92" s="39" t="str">
        <f t="shared" si="6"/>
        <v>Утга нөхөх</v>
      </c>
      <c r="I92" s="64">
        <f>IF(E92=$AO$91,1,IF(E92=$AO$92,2,IF(E92=$AO$93,3,IF(E92=$AO$94,4,IF(E92=$AO$95,5,4)))))</f>
        <v>4</v>
      </c>
      <c r="AN92" s="49" t="s">
        <v>481</v>
      </c>
      <c r="AO92" s="60" t="s">
        <v>473</v>
      </c>
      <c r="AP92" s="60" t="s">
        <v>207</v>
      </c>
      <c r="AQ92" s="60" t="s">
        <v>209</v>
      </c>
      <c r="AR92" s="60" t="s">
        <v>213</v>
      </c>
    </row>
    <row r="93" spans="2:44" ht="54.75" customHeight="1" x14ac:dyDescent="0.25">
      <c r="B93" s="38">
        <v>3</v>
      </c>
      <c r="C93" s="75" t="s">
        <v>484</v>
      </c>
      <c r="D93" s="75"/>
      <c r="E93" s="75"/>
      <c r="F93" s="75"/>
      <c r="G93" s="39" t="str">
        <f t="shared" si="6"/>
        <v>Утга нөхөх</v>
      </c>
      <c r="I93" s="64">
        <f>IF(E93=$AP$91,1,IF(E93=$AP$92,2,IF(E93=$AP$93,3,IF(E93=$AP$94,4,IF(E93=$AP$95,5,4)))))</f>
        <v>4</v>
      </c>
      <c r="AN93" s="49" t="s">
        <v>474</v>
      </c>
      <c r="AO93" s="60" t="s">
        <v>475</v>
      </c>
      <c r="AP93" s="60" t="s">
        <v>206</v>
      </c>
      <c r="AQ93" s="60" t="s">
        <v>210</v>
      </c>
      <c r="AR93" s="60" t="s">
        <v>214</v>
      </c>
    </row>
    <row r="94" spans="2:44" ht="45.75" customHeight="1" x14ac:dyDescent="0.25">
      <c r="B94" s="38">
        <v>4</v>
      </c>
      <c r="C94" s="75" t="s">
        <v>485</v>
      </c>
      <c r="D94" s="75"/>
      <c r="E94" s="75"/>
      <c r="F94" s="75"/>
      <c r="G94" s="39" t="str">
        <f t="shared" si="6"/>
        <v>Утга нөхөх</v>
      </c>
      <c r="I94" s="64">
        <f>IF(E94=$AQ$91,1,IF(E94=$AQ$92,2,IF(E94=$AQ$93,3,IF(E94=$AQ$94,4,IF(E94=$AQ$95,5,4)))))</f>
        <v>4</v>
      </c>
      <c r="AN94" s="49" t="s">
        <v>476</v>
      </c>
      <c r="AO94" s="60" t="s">
        <v>477</v>
      </c>
      <c r="AP94" s="60" t="s">
        <v>205</v>
      </c>
      <c r="AQ94" s="60" t="s">
        <v>211</v>
      </c>
      <c r="AR94" s="60" t="s">
        <v>215</v>
      </c>
    </row>
    <row r="95" spans="2:44" ht="81.599999999999994" customHeight="1" x14ac:dyDescent="0.25">
      <c r="B95" s="38">
        <v>5</v>
      </c>
      <c r="C95" s="75" t="s">
        <v>486</v>
      </c>
      <c r="D95" s="75"/>
      <c r="E95" s="91"/>
      <c r="F95" s="91"/>
      <c r="G95" s="39" t="str">
        <f t="shared" si="6"/>
        <v>Утга нөхөх</v>
      </c>
      <c r="I95" s="64">
        <f>IF(E95=$AR$91,1,IF(E95=$AR$92,2,IF(E95=$AR$93,3,IF(E95=$AR$94,4,IF(E95=$AR$95,5,4)))))</f>
        <v>4</v>
      </c>
      <c r="AN95" s="49" t="s">
        <v>478</v>
      </c>
      <c r="AO95" s="60" t="s">
        <v>479</v>
      </c>
      <c r="AP95" s="60" t="s">
        <v>204</v>
      </c>
      <c r="AQ95" s="60" t="s">
        <v>212</v>
      </c>
      <c r="AR95" s="60" t="s">
        <v>216</v>
      </c>
    </row>
    <row r="96" spans="2:44" x14ac:dyDescent="0.25">
      <c r="B96" s="76" t="s">
        <v>217</v>
      </c>
      <c r="C96" s="83"/>
      <c r="D96" s="83"/>
      <c r="E96" s="83"/>
      <c r="F96" s="84"/>
      <c r="G96" s="39"/>
    </row>
    <row r="97" spans="2:61" ht="41.25" customHeight="1" x14ac:dyDescent="0.25">
      <c r="B97" s="38">
        <v>1</v>
      </c>
      <c r="C97" s="75" t="s">
        <v>223</v>
      </c>
      <c r="D97" s="75"/>
      <c r="E97" s="75"/>
      <c r="F97" s="75"/>
      <c r="G97" s="39" t="str">
        <f t="shared" si="6"/>
        <v>Утга нөхөх</v>
      </c>
      <c r="I97" s="64">
        <f>IF(E97=$AS$97,1,IF(E97=$AS$98,2,IF(E97=$AS$99,3,IF(E97=$AS$100,4,IF(E97=$AS$101,5,4)))))</f>
        <v>4</v>
      </c>
      <c r="AS97" s="49" t="s">
        <v>218</v>
      </c>
      <c r="AT97" s="49" t="s">
        <v>224</v>
      </c>
      <c r="AU97" s="49" t="s">
        <v>229</v>
      </c>
      <c r="AV97" s="49" t="s">
        <v>233</v>
      </c>
      <c r="AW97" s="49" t="s">
        <v>242</v>
      </c>
    </row>
    <row r="98" spans="2:61" ht="36.75" customHeight="1" x14ac:dyDescent="0.25">
      <c r="B98" s="38">
        <v>2</v>
      </c>
      <c r="C98" s="75" t="s">
        <v>238</v>
      </c>
      <c r="D98" s="75"/>
      <c r="E98" s="75"/>
      <c r="F98" s="75"/>
      <c r="G98" s="39" t="str">
        <f t="shared" si="6"/>
        <v>Утга нөхөх</v>
      </c>
      <c r="I98" s="64">
        <f>IF(E98=$AT$97,1,IF(E98=$AT$98,2,IF(E98=$AT$99,3,IF(E98=$AT$100,4,IF(E98=$AT$101,5,4)))))</f>
        <v>4</v>
      </c>
      <c r="AS98" s="49" t="s">
        <v>219</v>
      </c>
      <c r="AT98" s="49" t="s">
        <v>225</v>
      </c>
      <c r="AU98" s="49" t="s">
        <v>230</v>
      </c>
      <c r="AV98" s="49" t="s">
        <v>234</v>
      </c>
      <c r="AW98" s="49" t="s">
        <v>243</v>
      </c>
    </row>
    <row r="99" spans="2:61" ht="53.25" customHeight="1" x14ac:dyDescent="0.25">
      <c r="B99" s="38">
        <v>3</v>
      </c>
      <c r="C99" s="75" t="s">
        <v>239</v>
      </c>
      <c r="D99" s="75"/>
      <c r="E99" s="75"/>
      <c r="F99" s="75"/>
      <c r="G99" s="39" t="str">
        <f t="shared" si="6"/>
        <v>Утга нөхөх</v>
      </c>
      <c r="I99" s="64">
        <f>IF(E99=$AU$97,1,IF(E99=$AU$98,2,IF(E99=$AU$99,3,IF(E99=$AU$100,4,IF(E99=$AU$101,5,4)))))</f>
        <v>4</v>
      </c>
      <c r="AS99" s="49" t="s">
        <v>220</v>
      </c>
      <c r="AT99" s="49" t="s">
        <v>226</v>
      </c>
      <c r="AU99" s="49" t="s">
        <v>231</v>
      </c>
      <c r="AV99" s="49" t="s">
        <v>235</v>
      </c>
      <c r="AW99" s="49" t="s">
        <v>244</v>
      </c>
    </row>
    <row r="100" spans="2:61" ht="62.45" customHeight="1" x14ac:dyDescent="0.25">
      <c r="B100" s="38">
        <v>4</v>
      </c>
      <c r="C100" s="75" t="s">
        <v>240</v>
      </c>
      <c r="D100" s="75"/>
      <c r="E100" s="75"/>
      <c r="F100" s="75"/>
      <c r="G100" s="39" t="str">
        <f t="shared" si="6"/>
        <v>Утга нөхөх</v>
      </c>
      <c r="I100" s="64">
        <f>IF(E100=$AV$97,1,IF(E100=$AV$98,2,IF(E100=$AV$99,3,IF(E100=$AV$100,4,IF(E100=$AV$101,5,4)))))</f>
        <v>4</v>
      </c>
      <c r="AS100" s="49" t="s">
        <v>221</v>
      </c>
      <c r="AT100" s="49" t="s">
        <v>227</v>
      </c>
      <c r="AU100" s="49" t="s">
        <v>232</v>
      </c>
      <c r="AV100" s="49" t="s">
        <v>236</v>
      </c>
      <c r="AW100" s="49" t="s">
        <v>245</v>
      </c>
    </row>
    <row r="101" spans="2:61" ht="51.75" customHeight="1" x14ac:dyDescent="0.25">
      <c r="B101" s="38">
        <v>5</v>
      </c>
      <c r="C101" s="75" t="s">
        <v>241</v>
      </c>
      <c r="D101" s="75"/>
      <c r="E101" s="75"/>
      <c r="F101" s="75"/>
      <c r="G101" s="39" t="str">
        <f t="shared" si="6"/>
        <v>Утга нөхөх</v>
      </c>
      <c r="I101" s="64">
        <f>IF(E101=$AW$97,1,IF(E101=$AW$98,2,IF(E101=$AW$99,3,IF(E101=$AW$100,4,IF(E101=$AW$101,5,4)))))</f>
        <v>4</v>
      </c>
      <c r="AS101" s="49" t="s">
        <v>222</v>
      </c>
      <c r="AT101" s="49" t="s">
        <v>228</v>
      </c>
      <c r="AU101" s="49" t="s">
        <v>417</v>
      </c>
      <c r="AV101" s="49" t="s">
        <v>237</v>
      </c>
      <c r="AW101" s="49" t="s">
        <v>246</v>
      </c>
    </row>
    <row r="102" spans="2:61" x14ac:dyDescent="0.25">
      <c r="B102" s="76" t="s">
        <v>407</v>
      </c>
      <c r="C102" s="77"/>
      <c r="D102" s="77"/>
      <c r="E102" s="77"/>
      <c r="F102" s="78"/>
    </row>
    <row r="103" spans="2:61" ht="61.5" customHeight="1" x14ac:dyDescent="0.25">
      <c r="B103" s="38">
        <v>1</v>
      </c>
      <c r="C103" s="75" t="s">
        <v>453</v>
      </c>
      <c r="D103" s="75"/>
      <c r="E103" s="75"/>
      <c r="F103" s="75"/>
      <c r="G103" s="39" t="str">
        <f t="shared" si="6"/>
        <v>Утга нөхөх</v>
      </c>
      <c r="I103" s="64">
        <f>IF(E103=$AX$103,1,IF(E103=$AX$104,2,IF(E103=$AX$105,3,IF(E103=$AX$106,4,IF(E103=$AX$107,5,4)))))</f>
        <v>4</v>
      </c>
      <c r="AX103" s="51" t="s">
        <v>247</v>
      </c>
      <c r="AY103" s="51" t="s">
        <v>252</v>
      </c>
      <c r="AZ103" s="51" t="s">
        <v>257</v>
      </c>
      <c r="BA103" s="49" t="s">
        <v>262</v>
      </c>
      <c r="BB103" s="49" t="s">
        <v>267</v>
      </c>
      <c r="BC103" s="49" t="s">
        <v>272</v>
      </c>
      <c r="BD103" s="49" t="s">
        <v>285</v>
      </c>
      <c r="BE103" s="49" t="s">
        <v>291</v>
      </c>
      <c r="BF103" s="49" t="s">
        <v>418</v>
      </c>
      <c r="BG103" s="49" t="s">
        <v>300</v>
      </c>
      <c r="BH103" s="49" t="s">
        <v>305</v>
      </c>
      <c r="BI103" s="49" t="s">
        <v>309</v>
      </c>
    </row>
    <row r="104" spans="2:61" ht="45" customHeight="1" x14ac:dyDescent="0.25">
      <c r="B104" s="38">
        <v>2</v>
      </c>
      <c r="C104" s="75" t="s">
        <v>454</v>
      </c>
      <c r="D104" s="75"/>
      <c r="E104" s="75"/>
      <c r="F104" s="75"/>
      <c r="G104" s="39"/>
      <c r="I104" s="64" t="b">
        <f>IF(E104=$AY$103,1,IF(E104=$AY$104,2,IF(E104=$AY$105,3,IF(E104=$AY$106,4,IF(E104=$AY$107,5)))))</f>
        <v>0</v>
      </c>
      <c r="AX104" s="51" t="s">
        <v>248</v>
      </c>
      <c r="AY104" s="51" t="s">
        <v>253</v>
      </c>
      <c r="AZ104" s="51" t="s">
        <v>258</v>
      </c>
      <c r="BA104" s="49" t="s">
        <v>263</v>
      </c>
      <c r="BB104" s="49" t="s">
        <v>268</v>
      </c>
      <c r="BC104" s="49" t="s">
        <v>273</v>
      </c>
      <c r="BD104" s="49" t="s">
        <v>286</v>
      </c>
      <c r="BE104" s="49" t="s">
        <v>292</v>
      </c>
      <c r="BF104" s="49" t="s">
        <v>296</v>
      </c>
      <c r="BG104" s="49" t="s">
        <v>301</v>
      </c>
      <c r="BH104" s="49" t="s">
        <v>306</v>
      </c>
      <c r="BI104" s="49" t="s">
        <v>310</v>
      </c>
    </row>
    <row r="105" spans="2:61" ht="60.6" customHeight="1" x14ac:dyDescent="0.25">
      <c r="B105" s="38">
        <v>3</v>
      </c>
      <c r="C105" s="75" t="s">
        <v>277</v>
      </c>
      <c r="D105" s="75"/>
      <c r="E105" s="75"/>
      <c r="F105" s="75"/>
      <c r="G105" s="39" t="str">
        <f t="shared" si="6"/>
        <v>Утга нөхөх</v>
      </c>
      <c r="I105" s="64">
        <f>IF(E105=$AZ$103,1,IF(E105=$AZ$104,2,IF(E105=$AZ$105,3,IF(E105=$AZ$106,4,IF(E105=$AZ$107,5,4)))))</f>
        <v>4</v>
      </c>
      <c r="AX105" s="51" t="s">
        <v>249</v>
      </c>
      <c r="AY105" s="51" t="s">
        <v>254</v>
      </c>
      <c r="AZ105" s="51" t="s">
        <v>259</v>
      </c>
      <c r="BA105" s="49" t="s">
        <v>264</v>
      </c>
      <c r="BB105" s="49" t="s">
        <v>271</v>
      </c>
      <c r="BC105" s="49" t="s">
        <v>274</v>
      </c>
      <c r="BD105" s="49" t="s">
        <v>287</v>
      </c>
      <c r="BE105" s="49" t="s">
        <v>293</v>
      </c>
      <c r="BF105" s="49" t="s">
        <v>297</v>
      </c>
      <c r="BG105" s="49" t="s">
        <v>302</v>
      </c>
      <c r="BH105" s="49" t="s">
        <v>419</v>
      </c>
      <c r="BI105" s="49" t="s">
        <v>311</v>
      </c>
    </row>
    <row r="106" spans="2:61" ht="44.25" customHeight="1" x14ac:dyDescent="0.25">
      <c r="B106" s="38">
        <v>4</v>
      </c>
      <c r="C106" s="75" t="s">
        <v>278</v>
      </c>
      <c r="D106" s="75"/>
      <c r="E106" s="75"/>
      <c r="F106" s="75"/>
      <c r="G106" s="39" t="str">
        <f t="shared" si="6"/>
        <v>Утга нөхөх</v>
      </c>
      <c r="I106" s="64">
        <f>IF(E106=$BA$103,1,IF(E106=$BA$104,2,IF(E106=$BA$105,3,IF(E106=$BA$106,4,IF(E106=$BA$107,5,4)))))</f>
        <v>4</v>
      </c>
      <c r="AX106" s="51" t="s">
        <v>250</v>
      </c>
      <c r="AY106" s="51" t="s">
        <v>255</v>
      </c>
      <c r="AZ106" s="51" t="s">
        <v>260</v>
      </c>
      <c r="BA106" s="49" t="s">
        <v>265</v>
      </c>
      <c r="BB106" s="49" t="s">
        <v>269</v>
      </c>
      <c r="BC106" s="49" t="s">
        <v>275</v>
      </c>
      <c r="BD106" s="49" t="s">
        <v>288</v>
      </c>
      <c r="BE106" s="49" t="s">
        <v>294</v>
      </c>
      <c r="BF106" s="49" t="s">
        <v>298</v>
      </c>
      <c r="BG106" s="49" t="s">
        <v>303</v>
      </c>
      <c r="BH106" s="49" t="s">
        <v>307</v>
      </c>
      <c r="BI106" s="49" t="s">
        <v>312</v>
      </c>
    </row>
    <row r="107" spans="2:61" ht="62.45" customHeight="1" x14ac:dyDescent="0.25">
      <c r="B107" s="38">
        <v>5</v>
      </c>
      <c r="C107" s="75" t="s">
        <v>455</v>
      </c>
      <c r="D107" s="75"/>
      <c r="E107" s="75"/>
      <c r="F107" s="75"/>
      <c r="G107" s="39" t="str">
        <f t="shared" si="6"/>
        <v>Утга нөхөх</v>
      </c>
      <c r="I107" s="64">
        <f>IF(E107=$BB$103,1,IF(E107=$BB$104,2,IF(E107=$BB$105,3,IF(E107=$BB$106,4,IF(E107=$BB$107,5,4)))))</f>
        <v>4</v>
      </c>
      <c r="AX107" s="51" t="s">
        <v>251</v>
      </c>
      <c r="AY107" s="51" t="s">
        <v>256</v>
      </c>
      <c r="AZ107" s="51" t="s">
        <v>261</v>
      </c>
      <c r="BA107" s="49" t="s">
        <v>266</v>
      </c>
      <c r="BB107" s="49" t="s">
        <v>270</v>
      </c>
      <c r="BC107" s="49" t="s">
        <v>276</v>
      </c>
      <c r="BD107" s="49" t="s">
        <v>289</v>
      </c>
      <c r="BE107" s="49" t="s">
        <v>295</v>
      </c>
      <c r="BF107" s="49" t="s">
        <v>299</v>
      </c>
      <c r="BG107" s="49" t="s">
        <v>304</v>
      </c>
      <c r="BH107" s="49" t="s">
        <v>308</v>
      </c>
      <c r="BI107" s="49" t="s">
        <v>313</v>
      </c>
    </row>
    <row r="108" spans="2:61" ht="54" customHeight="1" x14ac:dyDescent="0.25">
      <c r="B108" s="38">
        <v>6</v>
      </c>
      <c r="C108" s="75" t="s">
        <v>279</v>
      </c>
      <c r="D108" s="75"/>
      <c r="E108" s="75"/>
      <c r="F108" s="75"/>
      <c r="G108" s="39" t="str">
        <f t="shared" si="6"/>
        <v>Утга нөхөх</v>
      </c>
      <c r="I108" s="64">
        <f>IF(E108=$BC$103,1,IF(E108=$BC$104,2,IF(E108=$BC$105,3,IF(E108=$BC$106,4,IF(E108=$BC$107,5,4)))))</f>
        <v>4</v>
      </c>
    </row>
    <row r="109" spans="2:61" ht="33" customHeight="1" x14ac:dyDescent="0.25">
      <c r="B109" s="38">
        <v>7</v>
      </c>
      <c r="C109" s="75" t="s">
        <v>280</v>
      </c>
      <c r="D109" s="75"/>
      <c r="E109" s="75"/>
      <c r="F109" s="75"/>
      <c r="G109" s="39" t="str">
        <f t="shared" si="6"/>
        <v>Утга нөхөх</v>
      </c>
      <c r="I109" s="64">
        <f>IF(E109=$BD$103,1,IF(E109=$BD$104,2,IF(E109=$BD$105,3,IF(E109=$BD$106,4,IF(E109=$BD$107,5,4)))))</f>
        <v>4</v>
      </c>
    </row>
    <row r="110" spans="2:61" ht="58.15" customHeight="1" x14ac:dyDescent="0.25">
      <c r="B110" s="38">
        <v>8</v>
      </c>
      <c r="C110" s="75" t="s">
        <v>290</v>
      </c>
      <c r="D110" s="75"/>
      <c r="E110" s="75"/>
      <c r="F110" s="75"/>
      <c r="G110" s="39" t="str">
        <f t="shared" si="6"/>
        <v>Утга нөхөх</v>
      </c>
      <c r="I110" s="64">
        <f>IF(E110=$BE$103,1,IF(E110=$BE$104,2,IF(E110=$BE$105,3,IF(E110=$BE$106,4,IF(E110=$BE$107,5,4)))))</f>
        <v>4</v>
      </c>
    </row>
    <row r="111" spans="2:61" ht="45" customHeight="1" x14ac:dyDescent="0.25">
      <c r="B111" s="38">
        <v>9</v>
      </c>
      <c r="C111" s="75" t="s">
        <v>281</v>
      </c>
      <c r="D111" s="75"/>
      <c r="E111" s="75"/>
      <c r="F111" s="75"/>
      <c r="G111" s="39" t="str">
        <f t="shared" si="6"/>
        <v>Утга нөхөх</v>
      </c>
      <c r="I111" s="64">
        <f>IF(E111=$BF$103,1,IF(E111=$BF$104,2,IF(E111=$BF$105,3,IF(E111=$BF$106,4,IF(E111=$BF$107,5,4)))))</f>
        <v>4</v>
      </c>
    </row>
    <row r="112" spans="2:61" ht="51" customHeight="1" x14ac:dyDescent="0.25">
      <c r="B112" s="38">
        <v>10</v>
      </c>
      <c r="C112" s="75" t="s">
        <v>282</v>
      </c>
      <c r="D112" s="75"/>
      <c r="E112" s="75"/>
      <c r="F112" s="75"/>
      <c r="G112" s="39" t="str">
        <f t="shared" si="6"/>
        <v>Утга нөхөх</v>
      </c>
      <c r="I112" s="64">
        <f>IF(E112=$BG$103,1,IF(E112=$BG$104,2,IF(E112=$BG$105,3,IF(E112=$BG$106,4,IF(E112=$BG$107,5,4)))))</f>
        <v>4</v>
      </c>
    </row>
    <row r="113" spans="2:9" ht="63" customHeight="1" x14ac:dyDescent="0.25">
      <c r="B113" s="38">
        <v>11</v>
      </c>
      <c r="C113" s="75" t="s">
        <v>283</v>
      </c>
      <c r="D113" s="75"/>
      <c r="E113" s="75"/>
      <c r="F113" s="75"/>
      <c r="G113" s="39" t="str">
        <f t="shared" si="6"/>
        <v>Утга нөхөх</v>
      </c>
      <c r="I113" s="64">
        <f>IF(E113=$BH$103,1,IF(E113=$BH$104,2,IF(E113=$BH$105,3,IF(E113=$BH$106,4,IF(E113=$BH$107,5,4)))))</f>
        <v>4</v>
      </c>
    </row>
    <row r="114" spans="2:9" ht="75" customHeight="1" x14ac:dyDescent="0.25">
      <c r="B114" s="38">
        <v>12</v>
      </c>
      <c r="C114" s="75" t="s">
        <v>284</v>
      </c>
      <c r="D114" s="75"/>
      <c r="E114" s="75"/>
      <c r="F114" s="75"/>
      <c r="G114" s="39" t="str">
        <f t="shared" si="6"/>
        <v>Утга нөхөх</v>
      </c>
      <c r="I114" s="64">
        <f>IF(E114=$BI$103,1,IF(E114=$BI$104,2,IF(E114=$BI$105,3,IF(E114=$BI$106,4,IF(E114=$BI$107,5,4)))))</f>
        <v>4</v>
      </c>
    </row>
    <row r="115" spans="2:9" x14ac:dyDescent="0.25">
      <c r="B115" s="76" t="s">
        <v>421</v>
      </c>
      <c r="C115" s="83"/>
      <c r="D115" s="83"/>
      <c r="E115" s="83"/>
      <c r="F115" s="84"/>
    </row>
    <row r="116" spans="2:9" ht="84" customHeight="1" x14ac:dyDescent="0.25">
      <c r="B116" s="85" t="s">
        <v>422</v>
      </c>
      <c r="C116" s="86"/>
      <c r="D116" s="86"/>
      <c r="E116" s="86"/>
      <c r="F116" s="87"/>
    </row>
    <row r="117" spans="2:9" ht="43.5" customHeight="1" x14ac:dyDescent="0.25">
      <c r="B117" s="38">
        <v>1</v>
      </c>
      <c r="C117" s="75" t="s">
        <v>427</v>
      </c>
      <c r="D117" s="75"/>
      <c r="E117" s="75"/>
      <c r="F117" s="75"/>
      <c r="G117" s="39" t="str">
        <f t="shared" ref="G117:G120" si="7">+IF(E117&gt;0,"","Утга нөхөх")</f>
        <v>Утга нөхөх</v>
      </c>
    </row>
    <row r="118" spans="2:9" ht="71.25" customHeight="1" x14ac:dyDescent="0.25">
      <c r="B118" s="38">
        <v>2</v>
      </c>
      <c r="C118" s="75" t="s">
        <v>428</v>
      </c>
      <c r="D118" s="75"/>
      <c r="E118" s="75"/>
      <c r="F118" s="75"/>
      <c r="G118" s="39" t="str">
        <f t="shared" si="7"/>
        <v>Утга нөхөх</v>
      </c>
    </row>
    <row r="119" spans="2:9" ht="39.75" customHeight="1" x14ac:dyDescent="0.25">
      <c r="B119" s="38">
        <v>3</v>
      </c>
      <c r="C119" s="81" t="s">
        <v>423</v>
      </c>
      <c r="D119" s="82"/>
      <c r="E119" s="79"/>
      <c r="F119" s="80"/>
      <c r="G119" s="39"/>
    </row>
    <row r="120" spans="2:9" ht="53.25" customHeight="1" x14ac:dyDescent="0.25">
      <c r="B120" s="38">
        <v>4</v>
      </c>
      <c r="C120" s="75" t="s">
        <v>429</v>
      </c>
      <c r="D120" s="75"/>
      <c r="E120" s="75"/>
      <c r="F120" s="75"/>
      <c r="G120" s="39" t="str">
        <f t="shared" si="7"/>
        <v>Утга нөхөх</v>
      </c>
    </row>
    <row r="121" spans="2:9" ht="63" customHeight="1" x14ac:dyDescent="0.25">
      <c r="B121" s="38">
        <v>5</v>
      </c>
      <c r="C121" s="75" t="s">
        <v>424</v>
      </c>
      <c r="D121" s="75"/>
      <c r="E121" s="75"/>
      <c r="F121" s="75"/>
      <c r="G121" s="39"/>
    </row>
    <row r="122" spans="2:9" ht="33" customHeight="1" x14ac:dyDescent="0.25">
      <c r="B122" s="38">
        <v>6</v>
      </c>
      <c r="C122" s="75" t="s">
        <v>431</v>
      </c>
      <c r="D122" s="75"/>
      <c r="E122" s="190"/>
      <c r="F122" s="191"/>
      <c r="G122" s="52"/>
    </row>
    <row r="123" spans="2:9" ht="34.5" customHeight="1" x14ac:dyDescent="0.25">
      <c r="B123" s="38">
        <v>7</v>
      </c>
      <c r="C123" s="75" t="s">
        <v>430</v>
      </c>
      <c r="D123" s="75"/>
      <c r="E123" s="192"/>
      <c r="F123" s="193"/>
      <c r="G123" s="52"/>
    </row>
    <row r="124" spans="2:9" ht="61.5" customHeight="1" x14ac:dyDescent="0.25">
      <c r="B124" s="38">
        <v>8</v>
      </c>
      <c r="C124" s="75" t="s">
        <v>425</v>
      </c>
      <c r="D124" s="75"/>
      <c r="E124" s="116"/>
      <c r="F124" s="117"/>
      <c r="G124" s="52"/>
    </row>
    <row r="125" spans="2:9" ht="43.5" customHeight="1" x14ac:dyDescent="0.25">
      <c r="B125" s="38">
        <v>9</v>
      </c>
      <c r="C125" s="75" t="s">
        <v>426</v>
      </c>
      <c r="D125" s="75"/>
      <c r="E125" s="116"/>
      <c r="F125" s="117"/>
      <c r="G125" s="39" t="str">
        <f t="shared" ref="G125" si="8">+IF(E125&gt;0,"","Утга нөхөх")</f>
        <v>Утга нөхөх</v>
      </c>
    </row>
    <row r="127" spans="2:9" x14ac:dyDescent="0.25">
      <c r="C127" s="30" t="s">
        <v>432</v>
      </c>
    </row>
  </sheetData>
  <sheetProtection algorithmName="SHA-512" hashValue="vGvGHzqM77RR1ACrXM4kmoi/f1Zm1R2ZOYFZN0jFZb87FEHD5IOn2LnYRc9BrYWgrpg1uUUHfQKrvCXiMFnd8A==" saltValue="q/7n04ocNH5yJ2LdykSp+g==" spinCount="100000" sheet="1" objects="1" scenarios="1"/>
  <protectedRanges>
    <protectedRange sqref="A1:G10 A13:G16 A11:E11 G11:G12 A12 F12 A18:G21 A17:D17 F17:G17 A27:G27 A22:D26 F22:G26 A33:G33 A28:D32 F28:G32 A36:G36 A34:D35 F34:G35 A40:G121 A37:D39 F37:G39 A124:G1048576 A122:D123 G122:G123" name="Range1"/>
    <protectedRange sqref="F11" name="Range1_1"/>
    <protectedRange sqref="B12:E12" name="Range1_2"/>
    <protectedRange sqref="E17" name="Range1_3"/>
    <protectedRange sqref="E22:E26" name="Range1_3_1"/>
    <protectedRange sqref="E28:E32" name="Range1_3_2"/>
    <protectedRange sqref="E34:E35" name="Range1_3_3"/>
    <protectedRange sqref="E37:E39" name="Range1_3_4"/>
    <protectedRange sqref="E122:F123" name="Range1_4"/>
  </protectedRanges>
  <mergeCells count="189">
    <mergeCell ref="C12:D12"/>
    <mergeCell ref="E123:F123"/>
    <mergeCell ref="C123:D123"/>
    <mergeCell ref="C124:D124"/>
    <mergeCell ref="E124:F124"/>
    <mergeCell ref="C125:D125"/>
    <mergeCell ref="E125:F125"/>
    <mergeCell ref="E54:F54"/>
    <mergeCell ref="E55:F55"/>
    <mergeCell ref="E51:F51"/>
    <mergeCell ref="E65:F65"/>
    <mergeCell ref="B64:F64"/>
    <mergeCell ref="C65:D65"/>
    <mergeCell ref="C58:D58"/>
    <mergeCell ref="E71:F71"/>
    <mergeCell ref="E66:F66"/>
    <mergeCell ref="E67:F67"/>
    <mergeCell ref="E68:F68"/>
    <mergeCell ref="E69:F69"/>
    <mergeCell ref="E70:F70"/>
    <mergeCell ref="C59:D59"/>
    <mergeCell ref="C66:D66"/>
    <mergeCell ref="C67:D67"/>
    <mergeCell ref="C68:D68"/>
    <mergeCell ref="C69:D69"/>
    <mergeCell ref="B4:E4"/>
    <mergeCell ref="C5:D5"/>
    <mergeCell ref="C6:D6"/>
    <mergeCell ref="C7:D7"/>
    <mergeCell ref="C8:D8"/>
    <mergeCell ref="C9:D9"/>
    <mergeCell ref="C10:D10"/>
    <mergeCell ref="C11:D11"/>
    <mergeCell ref="C52:D52"/>
    <mergeCell ref="C51:D51"/>
    <mergeCell ref="E49:F49"/>
    <mergeCell ref="E50:F50"/>
    <mergeCell ref="E52:F52"/>
    <mergeCell ref="C30:D30"/>
    <mergeCell ref="C31:D31"/>
    <mergeCell ref="C15:D15"/>
    <mergeCell ref="C17:D17"/>
    <mergeCell ref="C18:D18"/>
    <mergeCell ref="C19:D19"/>
    <mergeCell ref="C48:D48"/>
    <mergeCell ref="C49:D49"/>
    <mergeCell ref="C50:D50"/>
    <mergeCell ref="C35:D35"/>
    <mergeCell ref="B46:D46"/>
    <mergeCell ref="C3:F3"/>
    <mergeCell ref="E72:F72"/>
    <mergeCell ref="E73:F73"/>
    <mergeCell ref="E74:F74"/>
    <mergeCell ref="B14:E14"/>
    <mergeCell ref="B16:E16"/>
    <mergeCell ref="B20:E20"/>
    <mergeCell ref="B21:E21"/>
    <mergeCell ref="B33:E33"/>
    <mergeCell ref="B36:E36"/>
    <mergeCell ref="B45:F45"/>
    <mergeCell ref="C37:D37"/>
    <mergeCell ref="C38:D38"/>
    <mergeCell ref="C39:D39"/>
    <mergeCell ref="C40:D40"/>
    <mergeCell ref="C41:D41"/>
    <mergeCell ref="C42:D42"/>
    <mergeCell ref="C22:D22"/>
    <mergeCell ref="C26:D26"/>
    <mergeCell ref="C32:D32"/>
    <mergeCell ref="C34:D34"/>
    <mergeCell ref="E56:F56"/>
    <mergeCell ref="C23:D23"/>
    <mergeCell ref="C29:D29"/>
    <mergeCell ref="C70:D70"/>
    <mergeCell ref="C71:D71"/>
    <mergeCell ref="C60:D60"/>
    <mergeCell ref="E60:F60"/>
    <mergeCell ref="E61:F61"/>
    <mergeCell ref="C61:D61"/>
    <mergeCell ref="C62:D62"/>
    <mergeCell ref="C63:D63"/>
    <mergeCell ref="E62:F62"/>
    <mergeCell ref="E63:F63"/>
    <mergeCell ref="B27:E27"/>
    <mergeCell ref="E48:F48"/>
    <mergeCell ref="B47:F47"/>
    <mergeCell ref="E46:F46"/>
    <mergeCell ref="C28:D28"/>
    <mergeCell ref="C57:D57"/>
    <mergeCell ref="C56:D56"/>
    <mergeCell ref="E58:F58"/>
    <mergeCell ref="E59:F59"/>
    <mergeCell ref="C53:D53"/>
    <mergeCell ref="C54:D54"/>
    <mergeCell ref="C55:D55"/>
    <mergeCell ref="E57:F57"/>
    <mergeCell ref="E53:F53"/>
    <mergeCell ref="E75:F75"/>
    <mergeCell ref="B76:F76"/>
    <mergeCell ref="C77:D77"/>
    <mergeCell ref="C72:D72"/>
    <mergeCell ref="C73:D73"/>
    <mergeCell ref="C74:D74"/>
    <mergeCell ref="C75:D75"/>
    <mergeCell ref="C94:D94"/>
    <mergeCell ref="C95:D95"/>
    <mergeCell ref="E86:F86"/>
    <mergeCell ref="E87:F87"/>
    <mergeCell ref="E88:F88"/>
    <mergeCell ref="E89:F89"/>
    <mergeCell ref="B90:F90"/>
    <mergeCell ref="C91:D91"/>
    <mergeCell ref="E77:F77"/>
    <mergeCell ref="E78:F78"/>
    <mergeCell ref="E79:F79"/>
    <mergeCell ref="E80:F80"/>
    <mergeCell ref="E81:F81"/>
    <mergeCell ref="E82:F82"/>
    <mergeCell ref="E83:F83"/>
    <mergeCell ref="C85:D85"/>
    <mergeCell ref="C86:D86"/>
    <mergeCell ref="C87:D87"/>
    <mergeCell ref="C88:D88"/>
    <mergeCell ref="C89:D89"/>
    <mergeCell ref="E91:F91"/>
    <mergeCell ref="E85:F85"/>
    <mergeCell ref="C83:D83"/>
    <mergeCell ref="C78:D78"/>
    <mergeCell ref="C104:D104"/>
    <mergeCell ref="C105:D105"/>
    <mergeCell ref="B84:F84"/>
    <mergeCell ref="C79:D79"/>
    <mergeCell ref="C80:D80"/>
    <mergeCell ref="C81:D81"/>
    <mergeCell ref="C82:D82"/>
    <mergeCell ref="C103:D103"/>
    <mergeCell ref="E92:F92"/>
    <mergeCell ref="E93:F93"/>
    <mergeCell ref="E94:F94"/>
    <mergeCell ref="E95:F95"/>
    <mergeCell ref="E97:F97"/>
    <mergeCell ref="E98:F98"/>
    <mergeCell ref="E99:F99"/>
    <mergeCell ref="E100:F100"/>
    <mergeCell ref="E101:F101"/>
    <mergeCell ref="E103:F103"/>
    <mergeCell ref="B96:F96"/>
    <mergeCell ref="C97:D97"/>
    <mergeCell ref="C98:D98"/>
    <mergeCell ref="C99:D99"/>
    <mergeCell ref="C100:D100"/>
    <mergeCell ref="C101:D101"/>
    <mergeCell ref="C92:D92"/>
    <mergeCell ref="C93:D93"/>
    <mergeCell ref="C118:D118"/>
    <mergeCell ref="C109:D109"/>
    <mergeCell ref="C110:D110"/>
    <mergeCell ref="C111:D111"/>
    <mergeCell ref="C112:D112"/>
    <mergeCell ref="C113:D113"/>
    <mergeCell ref="B115:F115"/>
    <mergeCell ref="B116:F116"/>
    <mergeCell ref="C106:D106"/>
    <mergeCell ref="C107:D107"/>
    <mergeCell ref="C108:D108"/>
    <mergeCell ref="E121:F121"/>
    <mergeCell ref="E122:F122"/>
    <mergeCell ref="B102:F102"/>
    <mergeCell ref="E117:F117"/>
    <mergeCell ref="E118:F118"/>
    <mergeCell ref="E119:F119"/>
    <mergeCell ref="E120:F120"/>
    <mergeCell ref="C119:D119"/>
    <mergeCell ref="C120:D120"/>
    <mergeCell ref="C121:D121"/>
    <mergeCell ref="C122:D122"/>
    <mergeCell ref="E104:F104"/>
    <mergeCell ref="E105:F105"/>
    <mergeCell ref="E106:F106"/>
    <mergeCell ref="E107:F107"/>
    <mergeCell ref="E108:F108"/>
    <mergeCell ref="E109:F109"/>
    <mergeCell ref="E110:F110"/>
    <mergeCell ref="E111:F111"/>
    <mergeCell ref="E112:F112"/>
    <mergeCell ref="E113:F113"/>
    <mergeCell ref="E114:F114"/>
    <mergeCell ref="C114:D114"/>
    <mergeCell ref="C117:D117"/>
  </mergeCells>
  <dataValidations count="66">
    <dataValidation type="list" allowBlank="1" showInputMessage="1" showErrorMessage="1" sqref="E48" xr:uid="{00000000-0002-0000-0100-000000000000}">
      <formula1>$H$47:$H$51</formula1>
    </dataValidation>
    <dataValidation type="list" allowBlank="1" showInputMessage="1" showErrorMessage="1" sqref="E49:F49" xr:uid="{00000000-0002-0000-0100-000001000000}">
      <formula1>$H$52:$H$56</formula1>
    </dataValidation>
    <dataValidation type="list" allowBlank="1" showInputMessage="1" showErrorMessage="1" sqref="E51:F51" xr:uid="{00000000-0002-0000-0100-000003000000}">
      <formula1>$H$66:$H$70</formula1>
    </dataValidation>
    <dataValidation type="list" allowBlank="1" showInputMessage="1" showErrorMessage="1" sqref="E52:F52" xr:uid="{00000000-0002-0000-0100-000004000000}">
      <formula1>$H$71:$H$75</formula1>
    </dataValidation>
    <dataValidation type="list" allowBlank="1" showInputMessage="1" showErrorMessage="1" sqref="E65:F65" xr:uid="{00000000-0002-0000-0100-000005000000}">
      <formula1>$J$65:$J$69</formula1>
    </dataValidation>
    <dataValidation type="list" allowBlank="1" showInputMessage="1" showErrorMessage="1" sqref="E66:F66" xr:uid="{00000000-0002-0000-0100-000006000000}">
      <formula1>$K$66:$K$70</formula1>
    </dataValidation>
    <dataValidation type="list" allowBlank="1" showInputMessage="1" showErrorMessage="1" sqref="E67:F67" xr:uid="{00000000-0002-0000-0100-000007000000}">
      <formula1>$L$65:$L$70</formula1>
    </dataValidation>
    <dataValidation type="list" allowBlank="1" showInputMessage="1" showErrorMessage="1" sqref="E53:F53" xr:uid="{00000000-0002-0000-0100-000008000000}">
      <formula1>$W$48:$W$52</formula1>
    </dataValidation>
    <dataValidation type="list" allowBlank="1" showInputMessage="1" showErrorMessage="1" sqref="E69:F69" xr:uid="{00000000-0002-0000-0100-000009000000}">
      <formula1>$N$68:$N$72</formula1>
    </dataValidation>
    <dataValidation type="list" allowBlank="1" showInputMessage="1" showErrorMessage="1" sqref="E68:F68" xr:uid="{00000000-0002-0000-0100-00000A000000}">
      <formula1>$M$65:$M$69</formula1>
    </dataValidation>
    <dataValidation type="list" allowBlank="1" showInputMessage="1" showErrorMessage="1" sqref="E70:F70" xr:uid="{00000000-0002-0000-0100-00000B000000}">
      <formula1>$O$65:$O$69</formula1>
    </dataValidation>
    <dataValidation type="list" allowBlank="1" showInputMessage="1" showErrorMessage="1" sqref="E71:F71" xr:uid="{00000000-0002-0000-0100-00000C000000}">
      <formula1>$P$65:$P$69</formula1>
    </dataValidation>
    <dataValidation type="list" allowBlank="1" showInputMessage="1" showErrorMessage="1" sqref="E72:F72" xr:uid="{00000000-0002-0000-0100-00000D000000}">
      <formula1>$Q$65:$Q$69</formula1>
    </dataValidation>
    <dataValidation type="list" allowBlank="1" showInputMessage="1" showErrorMessage="1" sqref="E73:F73" xr:uid="{00000000-0002-0000-0100-00000E000000}">
      <formula1>$R$65:$R$69</formula1>
    </dataValidation>
    <dataValidation type="list" allowBlank="1" showInputMessage="1" showErrorMessage="1" sqref="E74:F74" xr:uid="{00000000-0002-0000-0100-00000F000000}">
      <formula1>$S$65:$S$69</formula1>
    </dataValidation>
    <dataValidation type="list" allowBlank="1" showInputMessage="1" showErrorMessage="1" sqref="E75:F75" xr:uid="{00000000-0002-0000-0100-000010000000}">
      <formula1>$T$65:$T$69</formula1>
    </dataValidation>
    <dataValidation type="list" allowBlank="1" showInputMessage="1" showErrorMessage="1" sqref="E77:F77" xr:uid="{00000000-0002-0000-0100-000011000000}">
      <formula1>$U$77:$U$81</formula1>
    </dataValidation>
    <dataValidation type="list" allowBlank="1" showInputMessage="1" showErrorMessage="1" sqref="E78:F78" xr:uid="{00000000-0002-0000-0100-000012000000}">
      <formula1>$V$77:$V$81</formula1>
    </dataValidation>
    <dataValidation type="list" allowBlank="1" showInputMessage="1" showErrorMessage="1" sqref="E54:F54" xr:uid="{00000000-0002-0000-0100-000013000000}">
      <formula1>$X$48:$X$52</formula1>
    </dataValidation>
    <dataValidation type="list" allowBlank="1" showInputMessage="1" showErrorMessage="1" sqref="E55:F55" xr:uid="{00000000-0002-0000-0100-000014000000}">
      <formula1>$Y$48:$Y$52</formula1>
    </dataValidation>
    <dataValidation type="list" allowBlank="1" showInputMessage="1" showErrorMessage="1" sqref="E56:F56" xr:uid="{00000000-0002-0000-0100-000015000000}">
      <formula1>$Z$48:$Z$52</formula1>
    </dataValidation>
    <dataValidation type="list" allowBlank="1" showInputMessage="1" showErrorMessage="1" sqref="E57:F57" xr:uid="{00000000-0002-0000-0100-000016000000}">
      <formula1>$AA$48:$AA$52</formula1>
    </dataValidation>
    <dataValidation type="list" allowBlank="1" showInputMessage="1" showErrorMessage="1" sqref="E58:F58" xr:uid="{00000000-0002-0000-0100-000017000000}">
      <formula1>$AB$48:$AB$52</formula1>
    </dataValidation>
    <dataValidation type="list" allowBlank="1" showInputMessage="1" showErrorMessage="1" sqref="E59:F59" xr:uid="{00000000-0002-0000-0100-000018000000}">
      <formula1>$AC$48:$AC$52</formula1>
    </dataValidation>
    <dataValidation type="list" allowBlank="1" showInputMessage="1" showErrorMessage="1" sqref="E79:F79" xr:uid="{00000000-0002-0000-0100-000019000000}">
      <formula1>$AD$79:$AD$83</formula1>
    </dataValidation>
    <dataValidation type="list" allowBlank="1" showInputMessage="1" showErrorMessage="1" sqref="E80:F80" xr:uid="{00000000-0002-0000-0100-00001A000000}">
      <formula1>$AE$80:$AE$84</formula1>
    </dataValidation>
    <dataValidation type="list" allowBlank="1" showInputMessage="1" showErrorMessage="1" sqref="E81:F81" xr:uid="{00000000-0002-0000-0100-00001B000000}">
      <formula1>$AF$80:$AF$84</formula1>
    </dataValidation>
    <dataValidation type="list" allowBlank="1" showInputMessage="1" showErrorMessage="1" sqref="E82:F82" xr:uid="{00000000-0002-0000-0100-00001C000000}">
      <formula1>$AG$80:$AG$84</formula1>
    </dataValidation>
    <dataValidation type="list" allowBlank="1" showInputMessage="1" showErrorMessage="1" sqref="E83:F83" xr:uid="{00000000-0002-0000-0100-00001D000000}">
      <formula1>$AH$80:$AH$84</formula1>
    </dataValidation>
    <dataValidation type="list" allowBlank="1" showInputMessage="1" showErrorMessage="1" sqref="E85:F85" xr:uid="{00000000-0002-0000-0100-00001E000000}">
      <formula1>$AI$85:$AI$89</formula1>
    </dataValidation>
    <dataValidation type="list" allowBlank="1" showInputMessage="1" showErrorMessage="1" sqref="E86:F86" xr:uid="{00000000-0002-0000-0100-00001F000000}">
      <formula1>$AJ$85:$AJ$89</formula1>
    </dataValidation>
    <dataValidation type="list" allowBlank="1" showInputMessage="1" showErrorMessage="1" sqref="E87:F87" xr:uid="{00000000-0002-0000-0100-000020000000}">
      <formula1>$AK$85:$AK$89</formula1>
    </dataValidation>
    <dataValidation type="list" allowBlank="1" showInputMessage="1" showErrorMessage="1" sqref="E88:F88" xr:uid="{00000000-0002-0000-0100-000021000000}">
      <formula1>$AL$85:$AL$89</formula1>
    </dataValidation>
    <dataValidation type="list" allowBlank="1" showInputMessage="1" showErrorMessage="1" sqref="E89:F89" xr:uid="{00000000-0002-0000-0100-000022000000}">
      <formula1>$AM$85:$AM$89</formula1>
    </dataValidation>
    <dataValidation type="list" allowBlank="1" showInputMessage="1" showErrorMessage="1" sqref="E91:F91" xr:uid="{00000000-0002-0000-0100-000023000000}">
      <formula1>$AN$91:$AN$95</formula1>
    </dataValidation>
    <dataValidation type="list" allowBlank="1" showInputMessage="1" showErrorMessage="1" sqref="E92:F92" xr:uid="{00000000-0002-0000-0100-000024000000}">
      <formula1>$AO$91:$AO$95</formula1>
    </dataValidation>
    <dataValidation type="list" allowBlank="1" showInputMessage="1" showErrorMessage="1" sqref="E93:F93" xr:uid="{00000000-0002-0000-0100-000025000000}">
      <formula1>$AP$91:$AP$95</formula1>
    </dataValidation>
    <dataValidation type="list" allowBlank="1" showInputMessage="1" showErrorMessage="1" sqref="E94:F94" xr:uid="{00000000-0002-0000-0100-000026000000}">
      <formula1>$AQ$91:$AQ$95</formula1>
    </dataValidation>
    <dataValidation type="list" allowBlank="1" showInputMessage="1" showErrorMessage="1" sqref="E95:F95" xr:uid="{00000000-0002-0000-0100-000027000000}">
      <formula1>$AR$91:$AR$95</formula1>
    </dataValidation>
    <dataValidation type="list" allowBlank="1" showInputMessage="1" showErrorMessage="1" sqref="E97:F97" xr:uid="{00000000-0002-0000-0100-000028000000}">
      <formula1>$AS$97:$AS$101</formula1>
    </dataValidation>
    <dataValidation type="list" allowBlank="1" showInputMessage="1" showErrorMessage="1" sqref="E98:F98" xr:uid="{00000000-0002-0000-0100-000029000000}">
      <formula1>$AT$97:$AT$101</formula1>
    </dataValidation>
    <dataValidation type="list" allowBlank="1" showInputMessage="1" showErrorMessage="1" sqref="E99:F99" xr:uid="{00000000-0002-0000-0100-00002A000000}">
      <formula1>$AU$97:$AU$101</formula1>
    </dataValidation>
    <dataValidation type="list" allowBlank="1" showInputMessage="1" showErrorMessage="1" sqref="E100:F100" xr:uid="{00000000-0002-0000-0100-00002B000000}">
      <formula1>$AV$97:$AV$101</formula1>
    </dataValidation>
    <dataValidation type="list" allowBlank="1" showInputMessage="1" showErrorMessage="1" sqref="E101:F101" xr:uid="{00000000-0002-0000-0100-00002C000000}">
      <formula1>$AW$97:$AW$101</formula1>
    </dataValidation>
    <dataValidation type="list" allowBlank="1" showInputMessage="1" showErrorMessage="1" sqref="E103:F103" xr:uid="{00000000-0002-0000-0100-00002D000000}">
      <formula1>$AX$103:$AX$107</formula1>
    </dataValidation>
    <dataValidation type="list" allowBlank="1" showInputMessage="1" showErrorMessage="1" sqref="E104:F104" xr:uid="{00000000-0002-0000-0100-00002E000000}">
      <formula1>$AY$103:$AY$107</formula1>
    </dataValidation>
    <dataValidation type="list" allowBlank="1" showInputMessage="1" showErrorMessage="1" sqref="E105:F105" xr:uid="{00000000-0002-0000-0100-00002F000000}">
      <formula1>$AZ$103:$AZ$107</formula1>
    </dataValidation>
    <dataValidation type="list" allowBlank="1" showInputMessage="1" showErrorMessage="1" sqref="E106:F106" xr:uid="{00000000-0002-0000-0100-000030000000}">
      <formula1>$BA$103:$BA$107</formula1>
    </dataValidation>
    <dataValidation type="list" allowBlank="1" showInputMessage="1" showErrorMessage="1" sqref="E107:F107" xr:uid="{00000000-0002-0000-0100-000031000000}">
      <formula1>$BB$103:$BB$107</formula1>
    </dataValidation>
    <dataValidation type="list" allowBlank="1" showInputMessage="1" showErrorMessage="1" sqref="E108:F108" xr:uid="{00000000-0002-0000-0100-000032000000}">
      <formula1>$BC$103:$BC$107</formula1>
    </dataValidation>
    <dataValidation type="list" allowBlank="1" showInputMessage="1" showErrorMessage="1" sqref="E109:F109" xr:uid="{00000000-0002-0000-0100-000033000000}">
      <formula1>$BD$103:$BD$107</formula1>
    </dataValidation>
    <dataValidation type="list" allowBlank="1" showInputMessage="1" showErrorMessage="1" sqref="E110:F110" xr:uid="{00000000-0002-0000-0100-000034000000}">
      <formula1>$BE$103:$BE$107</formula1>
    </dataValidation>
    <dataValidation type="list" allowBlank="1" showInputMessage="1" showErrorMessage="1" sqref="E111:F111" xr:uid="{00000000-0002-0000-0100-000035000000}">
      <formula1>$BF$103:$BF$107</formula1>
    </dataValidation>
    <dataValidation type="list" allowBlank="1" showInputMessage="1" showErrorMessage="1" sqref="E112:F112" xr:uid="{00000000-0002-0000-0100-000036000000}">
      <formula1>$BG$103:$BG$107</formula1>
    </dataValidation>
    <dataValidation type="list" allowBlank="1" showInputMessage="1" showErrorMessage="1" sqref="E113:F113" xr:uid="{00000000-0002-0000-0100-000037000000}">
      <formula1>$BH$103:$BH$107</formula1>
    </dataValidation>
    <dataValidation type="list" allowBlank="1" showInputMessage="1" showErrorMessage="1" sqref="E114:F114" xr:uid="{00000000-0002-0000-0100-000038000000}">
      <formula1>$BI$103:$BI$107</formula1>
    </dataValidation>
    <dataValidation type="list" allowBlank="1" showInputMessage="1" showErrorMessage="1" sqref="E18" xr:uid="{00000000-0002-0000-0100-000039000000}">
      <formula1>$BJ$17:$BJ$21</formula1>
    </dataValidation>
    <dataValidation type="list" allowBlank="1" showInputMessage="1" showErrorMessage="1" sqref="E19" xr:uid="{00000000-0002-0000-0100-00003A000000}">
      <formula1>$BK$17:$BK$21</formula1>
    </dataValidation>
    <dataValidation type="list" allowBlank="1" showInputMessage="1" showErrorMessage="1" errorTitle="СОНГОХ ХАРИУЛТ" error="Та тус нүхний баруун доод буланд байрлах сум дээр дарж хариултаа сонгоно уу." sqref="E10" xr:uid="{00000000-0002-0000-0100-00003B000000}">
      <formula1>$BQ$5:$BQ$6</formula1>
    </dataValidation>
    <dataValidation type="list" allowBlank="1" showInputMessage="1" showErrorMessage="1" sqref="E60:F60" xr:uid="{00000000-0002-0000-0100-00003C000000}">
      <formula1>$BL$60:$BL$64</formula1>
    </dataValidation>
    <dataValidation type="list" allowBlank="1" showInputMessage="1" showErrorMessage="1" sqref="E61:F61" xr:uid="{00000000-0002-0000-0100-00003D000000}">
      <formula1>$BM$61:$BM$64</formula1>
    </dataValidation>
    <dataValidation type="list" allowBlank="1" showInputMessage="1" showErrorMessage="1" sqref="E62:F62" xr:uid="{00000000-0002-0000-0100-00003E000000}">
      <formula1>$BN$62:$BN$63</formula1>
    </dataValidation>
    <dataValidation type="list" allowBlank="1" showInputMessage="1" showErrorMessage="1" sqref="E63:F63" xr:uid="{00000000-0002-0000-0100-00003F000000}">
      <formula1>$BO$62:$BO$63</formula1>
    </dataValidation>
    <dataValidation type="list" allowBlank="1" showInputMessage="1" showErrorMessage="1" sqref="E50:F50" xr:uid="{00000000-0002-0000-0100-000002000000}">
      <formula1>$H$61:$H$65</formula1>
    </dataValidation>
    <dataValidation type="decimal" allowBlank="1" showInputMessage="1" showErrorMessage="1" error="Зөвхөн тоон утга оруулна уу." sqref="E17 E28:E32 E34:E35 E37:E39 E123" xr:uid="{E91179E3-95E5-4316-88EB-7B67D010C053}">
      <formula1>0</formula1>
      <formula2>999999999999</formula2>
    </dataValidation>
    <dataValidation type="whole" allowBlank="1" showInputMessage="1" showErrorMessage="1" error="Зөвхөн тоон утга оруулна уу." sqref="E22:E26 E122:F122" xr:uid="{9CF887E1-A1FC-40C5-BB3A-D60E9E6A9197}">
      <formula1>0</formula1>
      <formula2>999999999999</formula2>
    </dataValidation>
  </dataValidation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3:V44"/>
  <sheetViews>
    <sheetView zoomScale="80" zoomScaleNormal="80" workbookViewId="0">
      <selection activeCell="U7" sqref="U7"/>
    </sheetView>
  </sheetViews>
  <sheetFormatPr defaultColWidth="8.85546875" defaultRowHeight="15" x14ac:dyDescent="0.25"/>
  <cols>
    <col min="1" max="1" width="3.28515625" style="1" customWidth="1"/>
    <col min="2" max="2" width="31.28515625" style="1" customWidth="1"/>
    <col min="3" max="3" width="19.28515625" style="1" customWidth="1"/>
    <col min="4" max="4" width="13.7109375" style="1" customWidth="1"/>
    <col min="5" max="5" width="11.28515625" style="1" customWidth="1"/>
    <col min="6" max="6" width="15.28515625" style="1" customWidth="1"/>
    <col min="7" max="7" width="12.7109375" style="1" customWidth="1"/>
    <col min="8" max="8" width="8.42578125" style="1" customWidth="1"/>
    <col min="9" max="9" width="6" style="1" customWidth="1"/>
    <col min="10" max="10" width="2.7109375" style="1" customWidth="1"/>
    <col min="11" max="11" width="11.28515625" style="1" customWidth="1"/>
    <col min="12" max="12" width="8.85546875" style="1"/>
    <col min="13" max="13" width="14.28515625" style="1" customWidth="1"/>
    <col min="14" max="19" width="8.85546875" style="1"/>
    <col min="20" max="20" width="3.85546875" style="1" customWidth="1"/>
    <col min="21" max="16384" width="8.85546875" style="1"/>
  </cols>
  <sheetData>
    <row r="3" spans="1:22" ht="13.9" x14ac:dyDescent="0.25">
      <c r="B3" s="3">
        <f>Асуулга!C2</f>
        <v>0</v>
      </c>
      <c r="C3" s="3"/>
      <c r="D3" s="3"/>
      <c r="E3" s="3"/>
      <c r="F3" s="3"/>
      <c r="G3" s="3"/>
      <c r="H3" s="3"/>
    </row>
    <row r="5" spans="1:22" x14ac:dyDescent="0.25">
      <c r="A5" s="4" t="s">
        <v>323</v>
      </c>
      <c r="B5" s="181" t="s">
        <v>322</v>
      </c>
      <c r="C5" s="181"/>
      <c r="D5" s="2" t="s">
        <v>334</v>
      </c>
      <c r="E5" s="2" t="s">
        <v>335</v>
      </c>
      <c r="F5" s="160" t="s">
        <v>344</v>
      </c>
      <c r="G5" s="160"/>
      <c r="H5" s="160" t="s">
        <v>335</v>
      </c>
      <c r="I5" s="160"/>
      <c r="J5" s="20"/>
    </row>
    <row r="6" spans="1:22" x14ac:dyDescent="0.25">
      <c r="A6" s="182" t="s">
        <v>314</v>
      </c>
      <c r="B6" s="183"/>
      <c r="C6" s="184"/>
      <c r="D6" s="18">
        <f>F7</f>
        <v>4</v>
      </c>
      <c r="E6" s="19">
        <v>0.15</v>
      </c>
      <c r="F6" s="12"/>
      <c r="G6" s="12"/>
      <c r="H6" s="161">
        <v>0.4</v>
      </c>
      <c r="I6" s="161"/>
      <c r="J6" s="21"/>
      <c r="K6" s="168" t="s">
        <v>345</v>
      </c>
      <c r="L6" s="168"/>
      <c r="M6" s="168"/>
    </row>
    <row r="7" spans="1:22" ht="13.9" customHeight="1" x14ac:dyDescent="0.25">
      <c r="A7" s="2">
        <v>1</v>
      </c>
      <c r="B7" s="178" t="s">
        <v>315</v>
      </c>
      <c r="C7" s="179"/>
      <c r="D7" s="2">
        <f>Асуулга!I17</f>
        <v>4</v>
      </c>
      <c r="E7" s="16">
        <v>0.6</v>
      </c>
      <c r="F7" s="147">
        <f>SUMPRODUCT(D7:D9,E7:E9)/SUM(E7:E9)</f>
        <v>4</v>
      </c>
      <c r="G7" s="165" t="str">
        <f>IF(F7=$L$12,"Very High", IF(F7&gt;=$L$11,"High",IF(F7&gt;=$L$10, "Medium",IF(F7&gt;=$L$9, "Low",IF(F7&gt;=$L$8, "Very low",FALSE)))))</f>
        <v>High</v>
      </c>
      <c r="H7" s="161"/>
      <c r="I7" s="161"/>
      <c r="J7" s="21"/>
      <c r="K7" s="22" t="s">
        <v>346</v>
      </c>
      <c r="L7" s="22" t="s">
        <v>347</v>
      </c>
      <c r="M7" s="22" t="s">
        <v>348</v>
      </c>
    </row>
    <row r="8" spans="1:22" ht="11.45" customHeight="1" x14ac:dyDescent="0.25">
      <c r="A8" s="2">
        <v>2</v>
      </c>
      <c r="B8" s="178" t="s">
        <v>361</v>
      </c>
      <c r="C8" s="179"/>
      <c r="D8" s="2">
        <f>Асуулга!I18</f>
        <v>4</v>
      </c>
      <c r="E8" s="16">
        <v>0.1</v>
      </c>
      <c r="F8" s="147"/>
      <c r="G8" s="166"/>
      <c r="H8" s="161"/>
      <c r="I8" s="161"/>
      <c r="J8" s="21"/>
      <c r="K8" s="23" t="s">
        <v>349</v>
      </c>
      <c r="L8" s="8">
        <v>1</v>
      </c>
      <c r="M8" s="8">
        <v>1.9</v>
      </c>
    </row>
    <row r="9" spans="1:22" ht="15.6" customHeight="1" x14ac:dyDescent="0.25">
      <c r="A9" s="2">
        <v>3</v>
      </c>
      <c r="B9" s="178" t="s">
        <v>316</v>
      </c>
      <c r="C9" s="179"/>
      <c r="D9" s="2">
        <f>Асуулга!I19</f>
        <v>4</v>
      </c>
      <c r="E9" s="16">
        <v>0.3</v>
      </c>
      <c r="F9" s="147"/>
      <c r="G9" s="167"/>
      <c r="H9" s="161"/>
      <c r="I9" s="161"/>
      <c r="J9" s="21"/>
      <c r="K9" s="23" t="s">
        <v>350</v>
      </c>
      <c r="L9" s="8">
        <v>2</v>
      </c>
      <c r="M9" s="8">
        <v>2.9</v>
      </c>
    </row>
    <row r="10" spans="1:22" x14ac:dyDescent="0.25">
      <c r="A10" s="176" t="s">
        <v>317</v>
      </c>
      <c r="B10" s="77"/>
      <c r="C10" s="78"/>
      <c r="D10" s="10">
        <f>SUMPRODUCT(N18:N22,O18:O22)/SUM(O18:O22)</f>
        <v>1</v>
      </c>
      <c r="E10" s="11"/>
      <c r="F10" s="12"/>
      <c r="G10" s="12"/>
      <c r="H10" s="161">
        <v>0.6</v>
      </c>
      <c r="I10" s="163">
        <v>0.6</v>
      </c>
      <c r="K10" s="23" t="s">
        <v>351</v>
      </c>
      <c r="L10" s="8">
        <v>3</v>
      </c>
      <c r="M10" s="8">
        <v>3.9</v>
      </c>
    </row>
    <row r="11" spans="1:22" x14ac:dyDescent="0.25">
      <c r="A11" s="180" t="s">
        <v>318</v>
      </c>
      <c r="B11" s="180"/>
      <c r="C11" s="180"/>
      <c r="D11" s="13">
        <f>F12</f>
        <v>1</v>
      </c>
      <c r="E11" s="14">
        <v>0.4</v>
      </c>
      <c r="H11" s="162"/>
      <c r="I11" s="164"/>
      <c r="K11" s="23" t="s">
        <v>352</v>
      </c>
      <c r="L11" s="8">
        <v>4</v>
      </c>
      <c r="M11" s="8">
        <v>4.9000000000000004</v>
      </c>
    </row>
    <row r="12" spans="1:22" ht="13.9" customHeight="1" x14ac:dyDescent="0.25">
      <c r="A12" s="2">
        <v>1</v>
      </c>
      <c r="B12" s="178" t="s">
        <v>319</v>
      </c>
      <c r="C12" s="179"/>
      <c r="D12" s="3">
        <f>Асуулга!I22</f>
        <v>1</v>
      </c>
      <c r="E12" s="16">
        <v>0.1</v>
      </c>
      <c r="F12" s="165">
        <f>SUMPRODUCT(D12:D16,E12:E16)/SUM(E12:E16)</f>
        <v>1</v>
      </c>
      <c r="G12" s="147" t="str">
        <f>IF(F12&gt;=$L$12, "Very high", IF(F12&gt;=$L$11, "High", IF(F12&gt;=$L$10, "Medium", IF(F12&gt;=$L$9, "Low", IF(F12&gt;=$L$8, "Very low", FALSE)))))</f>
        <v>Very low</v>
      </c>
      <c r="H12" s="162"/>
      <c r="I12" s="164"/>
      <c r="K12" s="23" t="s">
        <v>353</v>
      </c>
      <c r="L12" s="8">
        <v>5</v>
      </c>
      <c r="M12" s="8">
        <v>5</v>
      </c>
    </row>
    <row r="13" spans="1:22" ht="13.9" customHeight="1" x14ac:dyDescent="0.25">
      <c r="A13" s="2">
        <v>2</v>
      </c>
      <c r="B13" s="178" t="s">
        <v>0</v>
      </c>
      <c r="C13" s="179"/>
      <c r="D13" s="3">
        <f>Асуулга!I23</f>
        <v>1</v>
      </c>
      <c r="E13" s="16">
        <v>0.15</v>
      </c>
      <c r="F13" s="166"/>
      <c r="G13" s="147"/>
      <c r="H13" s="162"/>
      <c r="I13" s="164"/>
    </row>
    <row r="14" spans="1:22" ht="13.9" customHeight="1" x14ac:dyDescent="0.25">
      <c r="A14" s="2">
        <v>3</v>
      </c>
      <c r="B14" s="28" t="s">
        <v>370</v>
      </c>
      <c r="C14" s="29"/>
      <c r="D14" s="3">
        <f>Асуулга!I24</f>
        <v>1</v>
      </c>
      <c r="E14" s="16">
        <v>0.15</v>
      </c>
      <c r="F14" s="166"/>
      <c r="G14" s="147"/>
      <c r="H14" s="162"/>
      <c r="I14" s="164"/>
    </row>
    <row r="15" spans="1:22" ht="13.9" customHeight="1" x14ac:dyDescent="0.25">
      <c r="A15" s="2">
        <v>4</v>
      </c>
      <c r="B15" s="28" t="s">
        <v>371</v>
      </c>
      <c r="C15" s="29"/>
      <c r="D15" s="3">
        <f>Асуулга!I25</f>
        <v>1</v>
      </c>
      <c r="E15" s="16">
        <v>0.25</v>
      </c>
      <c r="F15" s="166"/>
      <c r="G15" s="147"/>
      <c r="H15" s="162"/>
      <c r="I15" s="164"/>
      <c r="K15" s="153"/>
      <c r="L15" s="154"/>
      <c r="M15" s="155"/>
      <c r="N15" s="2" t="s">
        <v>334</v>
      </c>
      <c r="O15" s="147" t="s">
        <v>335</v>
      </c>
      <c r="P15" s="148"/>
      <c r="Q15" s="2" t="s">
        <v>354</v>
      </c>
      <c r="R15" s="2" t="s">
        <v>355</v>
      </c>
      <c r="S15" s="2" t="s">
        <v>356</v>
      </c>
      <c r="U15" s="9" t="s">
        <v>334</v>
      </c>
      <c r="V15" s="9" t="s">
        <v>335</v>
      </c>
    </row>
    <row r="16" spans="1:22" ht="13.9" customHeight="1" x14ac:dyDescent="0.25">
      <c r="A16" s="2">
        <v>5</v>
      </c>
      <c r="B16" s="178" t="s">
        <v>372</v>
      </c>
      <c r="C16" s="179"/>
      <c r="D16" s="3">
        <f>Асуулга!I26</f>
        <v>1</v>
      </c>
      <c r="E16" s="16">
        <v>0.35</v>
      </c>
      <c r="F16" s="167"/>
      <c r="G16" s="147"/>
      <c r="H16" s="162"/>
      <c r="I16" s="164"/>
      <c r="K16" s="156" t="s">
        <v>314</v>
      </c>
      <c r="L16" s="156"/>
      <c r="M16" s="156"/>
      <c r="N16" s="6">
        <f>F7</f>
        <v>4</v>
      </c>
      <c r="O16" s="3"/>
      <c r="P16" s="26"/>
      <c r="Q16" s="3"/>
      <c r="R16" s="3"/>
      <c r="S16" s="27">
        <v>0.4</v>
      </c>
      <c r="U16" s="2">
        <f>N16</f>
        <v>4</v>
      </c>
      <c r="V16" s="7">
        <f>S16</f>
        <v>0.4</v>
      </c>
    </row>
    <row r="17" spans="1:22" x14ac:dyDescent="0.25">
      <c r="A17" s="180" t="s">
        <v>362</v>
      </c>
      <c r="B17" s="180"/>
      <c r="C17" s="180"/>
      <c r="D17" s="13">
        <f>F18</f>
        <v>1</v>
      </c>
      <c r="E17" s="14">
        <v>0.4</v>
      </c>
      <c r="H17" s="162"/>
      <c r="I17" s="164"/>
      <c r="K17" s="156" t="s">
        <v>317</v>
      </c>
      <c r="L17" s="156"/>
      <c r="M17" s="156"/>
      <c r="N17" s="6">
        <f>D10</f>
        <v>1</v>
      </c>
      <c r="O17" s="3"/>
      <c r="P17" s="25">
        <f>I10</f>
        <v>0.6</v>
      </c>
      <c r="Q17" s="119">
        <f>((N17*P17)+(N23*P23))/100%</f>
        <v>2.2000000000000002</v>
      </c>
      <c r="R17" s="122">
        <v>1</v>
      </c>
      <c r="S17" s="124">
        <v>0.6</v>
      </c>
      <c r="U17" s="2">
        <f>Q17</f>
        <v>2.2000000000000002</v>
      </c>
      <c r="V17" s="7">
        <f>S17</f>
        <v>0.6</v>
      </c>
    </row>
    <row r="18" spans="1:22" ht="13.9" customHeight="1" x14ac:dyDescent="0.25">
      <c r="A18" s="2">
        <v>1</v>
      </c>
      <c r="B18" s="28" t="s">
        <v>363</v>
      </c>
      <c r="C18" s="29"/>
      <c r="D18" s="3">
        <f>Асуулга!I28</f>
        <v>1</v>
      </c>
      <c r="E18" s="16">
        <v>0.1</v>
      </c>
      <c r="F18" s="165">
        <f>SUMPRODUCT(D18:D22,E18:E22)/SUM(E18:E22)</f>
        <v>1</v>
      </c>
      <c r="G18" s="147" t="str">
        <f>IF(F18&gt;=$L$12, "Very high", IF(F18&gt;=$L$11, "High", IF(F18&gt;=$L$10, "Medium", IF(F18&gt;=$L$9, "Low", IF(F18&gt;=$L$8, "Very low", FALSE)))))</f>
        <v>Very low</v>
      </c>
      <c r="H18" s="162"/>
      <c r="I18" s="164"/>
      <c r="K18" s="150" t="s">
        <v>318</v>
      </c>
      <c r="L18" s="157"/>
      <c r="M18" s="157"/>
      <c r="N18" s="3">
        <f>D11</f>
        <v>1</v>
      </c>
      <c r="O18" s="24">
        <f>E11</f>
        <v>0.4</v>
      </c>
      <c r="P18" s="3"/>
      <c r="Q18" s="120"/>
      <c r="R18" s="123"/>
      <c r="S18" s="125"/>
    </row>
    <row r="19" spans="1:22" ht="13.9" customHeight="1" x14ac:dyDescent="0.25">
      <c r="A19" s="2">
        <v>2</v>
      </c>
      <c r="B19" s="178" t="s">
        <v>364</v>
      </c>
      <c r="C19" s="179"/>
      <c r="D19" s="3">
        <f>Асуулга!I29</f>
        <v>1</v>
      </c>
      <c r="E19" s="16">
        <v>0.15</v>
      </c>
      <c r="F19" s="166"/>
      <c r="G19" s="147"/>
      <c r="H19" s="162"/>
      <c r="I19" s="164"/>
      <c r="K19" s="150" t="s">
        <v>320</v>
      </c>
      <c r="L19" s="150"/>
      <c r="M19" s="150"/>
      <c r="N19" s="3">
        <f>D17</f>
        <v>1</v>
      </c>
      <c r="O19" s="24">
        <f>E17</f>
        <v>0.4</v>
      </c>
      <c r="P19" s="3"/>
      <c r="Q19" s="120"/>
      <c r="R19" s="123"/>
      <c r="S19" s="125"/>
    </row>
    <row r="20" spans="1:22" ht="17.45" customHeight="1" x14ac:dyDescent="0.25">
      <c r="A20" s="2">
        <v>3</v>
      </c>
      <c r="B20" s="28" t="s">
        <v>373</v>
      </c>
      <c r="C20" s="29"/>
      <c r="D20" s="3">
        <f>Асуулга!I30</f>
        <v>1</v>
      </c>
      <c r="E20" s="16">
        <v>0.15</v>
      </c>
      <c r="F20" s="166"/>
      <c r="G20" s="147"/>
      <c r="H20" s="162"/>
      <c r="I20" s="164"/>
      <c r="K20" s="169" t="s">
        <v>324</v>
      </c>
      <c r="L20" s="170"/>
      <c r="M20" s="171"/>
      <c r="N20" s="158">
        <f>D23</f>
        <v>1</v>
      </c>
      <c r="O20" s="143">
        <f>E23</f>
        <v>0.1</v>
      </c>
      <c r="P20" s="145"/>
      <c r="Q20" s="120"/>
      <c r="R20" s="123"/>
      <c r="S20" s="125"/>
    </row>
    <row r="21" spans="1:22" ht="17.45" customHeight="1" x14ac:dyDescent="0.25">
      <c r="A21" s="2">
        <v>4</v>
      </c>
      <c r="B21" s="28" t="s">
        <v>374</v>
      </c>
      <c r="C21" s="29"/>
      <c r="D21" s="3">
        <f>Асуулга!I31</f>
        <v>1</v>
      </c>
      <c r="E21" s="16">
        <v>0.25</v>
      </c>
      <c r="F21" s="166"/>
      <c r="G21" s="147"/>
      <c r="H21" s="162"/>
      <c r="I21" s="164"/>
      <c r="K21" s="172"/>
      <c r="L21" s="173"/>
      <c r="M21" s="174"/>
      <c r="N21" s="159"/>
      <c r="O21" s="144"/>
      <c r="P21" s="146"/>
      <c r="Q21" s="120"/>
      <c r="R21" s="123"/>
      <c r="S21" s="125"/>
    </row>
    <row r="22" spans="1:22" ht="13.9" customHeight="1" x14ac:dyDescent="0.25">
      <c r="A22" s="2">
        <v>5</v>
      </c>
      <c r="B22" s="178" t="s">
        <v>375</v>
      </c>
      <c r="C22" s="179"/>
      <c r="D22" s="3">
        <f>Асуулга!I32</f>
        <v>1</v>
      </c>
      <c r="E22" s="16">
        <v>0.35</v>
      </c>
      <c r="F22" s="167"/>
      <c r="G22" s="147"/>
      <c r="H22" s="162"/>
      <c r="I22" s="164"/>
      <c r="K22" s="150" t="s">
        <v>325</v>
      </c>
      <c r="L22" s="150"/>
      <c r="M22" s="150"/>
      <c r="N22" s="3">
        <f>D27</f>
        <v>1</v>
      </c>
      <c r="O22" s="24">
        <f>E27</f>
        <v>0.1</v>
      </c>
      <c r="P22" s="3"/>
      <c r="Q22" s="120"/>
      <c r="R22" s="123"/>
      <c r="S22" s="125"/>
    </row>
    <row r="23" spans="1:22" x14ac:dyDescent="0.25">
      <c r="A23" s="180" t="s">
        <v>324</v>
      </c>
      <c r="B23" s="180"/>
      <c r="C23" s="180"/>
      <c r="D23" s="13">
        <f>F24</f>
        <v>1</v>
      </c>
      <c r="E23" s="14">
        <v>0.1</v>
      </c>
      <c r="H23" s="162"/>
      <c r="I23" s="164"/>
      <c r="K23" s="151" t="s">
        <v>343</v>
      </c>
      <c r="L23" s="151"/>
      <c r="M23" s="151"/>
      <c r="N23" s="6">
        <f>F33</f>
        <v>4</v>
      </c>
      <c r="O23" s="3"/>
      <c r="P23" s="25">
        <v>0.4</v>
      </c>
      <c r="Q23" s="120"/>
      <c r="R23" s="123"/>
      <c r="S23" s="125"/>
    </row>
    <row r="24" spans="1:22" x14ac:dyDescent="0.25">
      <c r="A24" s="2">
        <v>1</v>
      </c>
      <c r="B24" s="178" t="s">
        <v>379</v>
      </c>
      <c r="C24" s="179"/>
      <c r="D24" s="3">
        <f>Асуулга!I34</f>
        <v>1</v>
      </c>
      <c r="E24" s="16">
        <v>0.4</v>
      </c>
      <c r="F24" s="147">
        <f>SUMPRODUCT(D24:D25,E24:E25)/SUM(E24:E25)</f>
        <v>1</v>
      </c>
      <c r="G24" s="165" t="str">
        <f>IF(F24&gt;=$L$12, "Very high", IF(F24&gt;=$L$11, "High", IF(F24&gt;=$L$10, "Medium", IF(F24&gt;=$L$9, "Low", IF(F24&gt;=$L$8, "Very low", FALSE)))))</f>
        <v>Very low</v>
      </c>
      <c r="H24" s="162"/>
      <c r="I24" s="164"/>
      <c r="K24" s="149" t="s">
        <v>336</v>
      </c>
      <c r="L24" s="149"/>
      <c r="M24" s="149"/>
      <c r="N24" s="3">
        <f t="shared" ref="N24:O29" si="0">D33</f>
        <v>4</v>
      </c>
      <c r="O24" s="24">
        <f t="shared" si="0"/>
        <v>0.25</v>
      </c>
      <c r="P24" s="3"/>
      <c r="Q24" s="120"/>
      <c r="R24" s="123"/>
      <c r="S24" s="125"/>
    </row>
    <row r="25" spans="1:22" ht="27.6" customHeight="1" x14ac:dyDescent="0.25">
      <c r="A25" s="2">
        <v>2</v>
      </c>
      <c r="B25" s="178" t="s">
        <v>380</v>
      </c>
      <c r="C25" s="179"/>
      <c r="D25" s="3">
        <f>Асуулга!I35</f>
        <v>1</v>
      </c>
      <c r="E25" s="16">
        <v>0.5</v>
      </c>
      <c r="F25" s="147"/>
      <c r="G25" s="166"/>
      <c r="H25" s="162"/>
      <c r="I25" s="164"/>
      <c r="K25" s="152" t="s">
        <v>337</v>
      </c>
      <c r="L25" s="152"/>
      <c r="M25" s="152"/>
      <c r="N25" s="3">
        <f t="shared" si="0"/>
        <v>4</v>
      </c>
      <c r="O25" s="24">
        <f t="shared" si="0"/>
        <v>0.2</v>
      </c>
      <c r="P25" s="3"/>
      <c r="Q25" s="120"/>
      <c r="R25" s="123"/>
      <c r="S25" s="125"/>
    </row>
    <row r="26" spans="1:22" ht="14.45" customHeight="1" x14ac:dyDescent="0.25">
      <c r="A26" s="3"/>
      <c r="B26" s="178"/>
      <c r="C26" s="179"/>
      <c r="D26" s="3"/>
      <c r="E26" s="16"/>
      <c r="F26" s="147"/>
      <c r="G26" s="167"/>
      <c r="H26" s="162"/>
      <c r="I26" s="164"/>
      <c r="K26" s="149" t="s">
        <v>338</v>
      </c>
      <c r="L26" s="149"/>
      <c r="M26" s="149"/>
      <c r="N26" s="3">
        <f t="shared" si="0"/>
        <v>4</v>
      </c>
      <c r="O26" s="24">
        <f t="shared" si="0"/>
        <v>0.15</v>
      </c>
      <c r="P26" s="3"/>
      <c r="Q26" s="120"/>
      <c r="R26" s="123"/>
      <c r="S26" s="125"/>
    </row>
    <row r="27" spans="1:22" x14ac:dyDescent="0.25">
      <c r="A27" s="185" t="s">
        <v>325</v>
      </c>
      <c r="B27" s="185"/>
      <c r="C27" s="185"/>
      <c r="D27" s="15">
        <f>F28</f>
        <v>1</v>
      </c>
      <c r="E27" s="14">
        <v>0.1</v>
      </c>
      <c r="H27" s="162"/>
      <c r="I27" s="164"/>
      <c r="K27" s="149" t="s">
        <v>339</v>
      </c>
      <c r="L27" s="149"/>
      <c r="M27" s="149"/>
      <c r="N27" s="3">
        <f t="shared" si="0"/>
        <v>4</v>
      </c>
      <c r="O27" s="24">
        <f t="shared" si="0"/>
        <v>0.1</v>
      </c>
      <c r="P27" s="3"/>
      <c r="Q27" s="120"/>
      <c r="R27" s="123"/>
      <c r="S27" s="125"/>
    </row>
    <row r="28" spans="1:22" x14ac:dyDescent="0.25">
      <c r="A28" s="2">
        <v>1</v>
      </c>
      <c r="B28" s="178" t="s">
        <v>376</v>
      </c>
      <c r="C28" s="179"/>
      <c r="D28" s="3">
        <f>Асуулга!I37</f>
        <v>1</v>
      </c>
      <c r="E28" s="16">
        <v>0.2</v>
      </c>
      <c r="F28" s="147">
        <f>SUMPRODUCT(D28:D30,E28:E30)/SUM(E28:E30)</f>
        <v>1</v>
      </c>
      <c r="G28" s="165" t="str">
        <f>IF(F28&gt;=$L$12, "Very high", IF(F28&gt;=$L$11, "High", IF(F28&gt;=$L$10, "Medium", IF(F28&gt;=$L$9, "Low", IF(F28&gt;=$L$8, "Very low", FALSE)))))</f>
        <v>Very low</v>
      </c>
      <c r="H28" s="162"/>
      <c r="I28" s="164"/>
      <c r="K28" s="149" t="s">
        <v>340</v>
      </c>
      <c r="L28" s="149"/>
      <c r="M28" s="149"/>
      <c r="N28" s="3">
        <f t="shared" si="0"/>
        <v>4</v>
      </c>
      <c r="O28" s="24">
        <f t="shared" si="0"/>
        <v>0.125</v>
      </c>
      <c r="P28" s="3"/>
      <c r="Q28" s="120"/>
      <c r="R28" s="123"/>
      <c r="S28" s="125"/>
    </row>
    <row r="29" spans="1:22" ht="13.9" customHeight="1" x14ac:dyDescent="0.25">
      <c r="A29" s="2">
        <v>2</v>
      </c>
      <c r="B29" s="178" t="s">
        <v>377</v>
      </c>
      <c r="C29" s="179"/>
      <c r="D29" s="3">
        <f>Асуулга!I38</f>
        <v>1</v>
      </c>
      <c r="E29" s="16">
        <v>0.32500000000000001</v>
      </c>
      <c r="F29" s="147"/>
      <c r="G29" s="166"/>
      <c r="H29" s="162"/>
      <c r="I29" s="164"/>
      <c r="K29" s="137" t="s">
        <v>341</v>
      </c>
      <c r="L29" s="138"/>
      <c r="M29" s="139"/>
      <c r="N29" s="3">
        <f t="shared" si="0"/>
        <v>4</v>
      </c>
      <c r="O29" s="24">
        <f t="shared" si="0"/>
        <v>0.05</v>
      </c>
      <c r="P29" s="3"/>
      <c r="Q29" s="120"/>
      <c r="R29" s="123"/>
      <c r="S29" s="125"/>
    </row>
    <row r="30" spans="1:22" ht="13.9" customHeight="1" x14ac:dyDescent="0.25">
      <c r="A30" s="2">
        <v>3</v>
      </c>
      <c r="B30" s="178" t="s">
        <v>378</v>
      </c>
      <c r="C30" s="179"/>
      <c r="D30" s="3">
        <f>Асуулга!I39</f>
        <v>1</v>
      </c>
      <c r="E30" s="16">
        <v>0.47499999999999998</v>
      </c>
      <c r="F30" s="147"/>
      <c r="G30" s="166"/>
      <c r="H30" s="162"/>
      <c r="I30" s="164"/>
      <c r="K30" s="140"/>
      <c r="L30" s="141"/>
      <c r="M30" s="142"/>
      <c r="N30" s="3"/>
      <c r="O30" s="24"/>
      <c r="P30" s="3"/>
      <c r="Q30" s="120"/>
      <c r="R30" s="123"/>
      <c r="S30" s="125"/>
    </row>
    <row r="31" spans="1:22" x14ac:dyDescent="0.25">
      <c r="A31" s="3"/>
      <c r="B31" s="178"/>
      <c r="C31" s="179"/>
      <c r="D31" s="3"/>
      <c r="E31" s="16"/>
      <c r="F31" s="147"/>
      <c r="G31" s="167"/>
      <c r="H31" s="162"/>
      <c r="I31" s="164"/>
      <c r="K31" s="149" t="s">
        <v>342</v>
      </c>
      <c r="L31" s="149"/>
      <c r="M31" s="149"/>
      <c r="N31" s="3">
        <f t="shared" ref="N31" si="1">D39</f>
        <v>4</v>
      </c>
      <c r="O31" s="24">
        <f t="shared" ref="O31" si="2">E39</f>
        <v>0.125</v>
      </c>
      <c r="P31" s="3"/>
      <c r="Q31" s="120"/>
      <c r="R31" s="123"/>
      <c r="S31" s="125"/>
    </row>
    <row r="32" spans="1:22" x14ac:dyDescent="0.25">
      <c r="A32" s="176" t="s">
        <v>343</v>
      </c>
      <c r="B32" s="77"/>
      <c r="C32" s="77"/>
      <c r="D32" s="77"/>
      <c r="E32" s="78"/>
      <c r="F32" s="12"/>
      <c r="G32" s="12"/>
      <c r="H32" s="162"/>
      <c r="I32" s="163">
        <v>0.4</v>
      </c>
      <c r="K32" s="136"/>
      <c r="L32" s="136"/>
      <c r="M32" s="136"/>
      <c r="N32" s="3"/>
      <c r="O32" s="3"/>
      <c r="P32" s="3"/>
      <c r="Q32" s="121"/>
      <c r="R32" s="123"/>
      <c r="S32" s="126"/>
    </row>
    <row r="33" spans="1:19" x14ac:dyDescent="0.25">
      <c r="A33" s="2">
        <v>1</v>
      </c>
      <c r="B33" s="175" t="s">
        <v>336</v>
      </c>
      <c r="C33" s="175"/>
      <c r="D33" s="2">
        <f>AVERAGE(Асуулга!I48:I63)</f>
        <v>4</v>
      </c>
      <c r="E33" s="16">
        <v>0.25</v>
      </c>
      <c r="F33" s="147">
        <f>SUMPRODUCT(D33:D39,E33:E39)/SUM(E33:E39)</f>
        <v>4</v>
      </c>
      <c r="G33" s="147" t="str">
        <f>IF(F33&gt;=$L$12, "Very high", IF(F33&gt;=$L$11, "High", IF(F33&gt;=$L$10, "Medium", IF(F33&gt;=$L$9, "Low", IF(F33&gt;=$L$8, "Very low", FALSE)))))</f>
        <v>High</v>
      </c>
      <c r="H33" s="162"/>
      <c r="I33" s="164"/>
      <c r="K33" s="118" t="s">
        <v>357</v>
      </c>
      <c r="L33" s="118"/>
      <c r="M33" s="118"/>
      <c r="N33" s="118"/>
      <c r="O33" s="118"/>
      <c r="P33" s="118"/>
      <c r="Q33" s="127">
        <f>SUMPRODUCT(U16:U17,V16:V17)/SUM(V16:V17)</f>
        <v>2.92</v>
      </c>
      <c r="R33" s="128"/>
      <c r="S33" s="129"/>
    </row>
    <row r="34" spans="1:19" ht="26.45" customHeight="1" x14ac:dyDescent="0.25">
      <c r="A34" s="2">
        <v>2</v>
      </c>
      <c r="B34" s="177" t="s">
        <v>337</v>
      </c>
      <c r="C34" s="177"/>
      <c r="D34" s="2">
        <f>AVERAGE(Асуулга!I65:I75)</f>
        <v>4</v>
      </c>
      <c r="E34" s="16">
        <v>0.2</v>
      </c>
      <c r="F34" s="147"/>
      <c r="G34" s="147"/>
      <c r="H34" s="162"/>
      <c r="I34" s="164"/>
      <c r="K34" s="118"/>
      <c r="L34" s="118"/>
      <c r="M34" s="118"/>
      <c r="N34" s="118"/>
      <c r="O34" s="118"/>
      <c r="P34" s="118"/>
      <c r="Q34" s="130"/>
      <c r="R34" s="131"/>
      <c r="S34" s="132"/>
    </row>
    <row r="35" spans="1:19" x14ac:dyDescent="0.25">
      <c r="A35" s="2">
        <v>3</v>
      </c>
      <c r="B35" s="175" t="s">
        <v>338</v>
      </c>
      <c r="C35" s="175"/>
      <c r="D35" s="2">
        <f>AVERAGE(Асуулга!I77:I83)</f>
        <v>4</v>
      </c>
      <c r="E35" s="16">
        <v>0.15</v>
      </c>
      <c r="F35" s="147"/>
      <c r="G35" s="147"/>
      <c r="H35" s="162"/>
      <c r="I35" s="164"/>
      <c r="K35" s="118"/>
      <c r="L35" s="118"/>
      <c r="M35" s="118"/>
      <c r="N35" s="118"/>
      <c r="O35" s="118"/>
      <c r="P35" s="118"/>
      <c r="Q35" s="130"/>
      <c r="R35" s="131"/>
      <c r="S35" s="132"/>
    </row>
    <row r="36" spans="1:19" ht="26.45" customHeight="1" x14ac:dyDescent="0.25">
      <c r="A36" s="2">
        <v>4</v>
      </c>
      <c r="B36" s="177" t="s">
        <v>339</v>
      </c>
      <c r="C36" s="177"/>
      <c r="D36" s="2">
        <f>AVERAGE(Асуулга!I85:I89)</f>
        <v>4</v>
      </c>
      <c r="E36" s="16">
        <v>0.1</v>
      </c>
      <c r="F36" s="147"/>
      <c r="G36" s="147"/>
      <c r="H36" s="162"/>
      <c r="I36" s="164"/>
      <c r="K36" s="118"/>
      <c r="L36" s="118"/>
      <c r="M36" s="118"/>
      <c r="N36" s="118"/>
      <c r="O36" s="118"/>
      <c r="P36" s="118"/>
      <c r="Q36" s="130"/>
      <c r="R36" s="131"/>
      <c r="S36" s="132"/>
    </row>
    <row r="37" spans="1:19" x14ac:dyDescent="0.25">
      <c r="A37" s="2">
        <v>5</v>
      </c>
      <c r="B37" s="175" t="s">
        <v>340</v>
      </c>
      <c r="C37" s="175"/>
      <c r="D37" s="2">
        <f>AVERAGE(Асуулга!I91:I95)</f>
        <v>4</v>
      </c>
      <c r="E37" s="17">
        <v>0.125</v>
      </c>
      <c r="F37" s="147"/>
      <c r="G37" s="147"/>
      <c r="H37" s="162"/>
      <c r="I37" s="164"/>
      <c r="K37" s="118"/>
      <c r="L37" s="118"/>
      <c r="M37" s="118"/>
      <c r="N37" s="118"/>
      <c r="O37" s="118"/>
      <c r="P37" s="118"/>
      <c r="Q37" s="130"/>
      <c r="R37" s="131"/>
      <c r="S37" s="132"/>
    </row>
    <row r="38" spans="1:19" x14ac:dyDescent="0.25">
      <c r="A38" s="2">
        <v>6</v>
      </c>
      <c r="B38" s="175" t="s">
        <v>341</v>
      </c>
      <c r="C38" s="175"/>
      <c r="D38" s="2">
        <f>AVERAGE(Асуулга!I97:I101)</f>
        <v>4</v>
      </c>
      <c r="E38" s="16">
        <v>0.05</v>
      </c>
      <c r="F38" s="147"/>
      <c r="G38" s="147"/>
      <c r="H38" s="162"/>
      <c r="I38" s="164"/>
      <c r="K38" s="118"/>
      <c r="L38" s="118"/>
      <c r="M38" s="118"/>
      <c r="N38" s="118"/>
      <c r="O38" s="118"/>
      <c r="P38" s="118"/>
      <c r="Q38" s="130"/>
      <c r="R38" s="131"/>
      <c r="S38" s="132"/>
    </row>
    <row r="39" spans="1:19" x14ac:dyDescent="0.25">
      <c r="A39" s="2">
        <v>7</v>
      </c>
      <c r="B39" s="175" t="s">
        <v>342</v>
      </c>
      <c r="C39" s="175"/>
      <c r="D39" s="2">
        <f>AVERAGE(Асуулга!I103:I114)</f>
        <v>4</v>
      </c>
      <c r="E39" s="17">
        <v>0.125</v>
      </c>
      <c r="F39" s="147"/>
      <c r="G39" s="147"/>
      <c r="H39" s="162"/>
      <c r="I39" s="164"/>
      <c r="K39" s="118"/>
      <c r="L39" s="118"/>
      <c r="M39" s="118"/>
      <c r="N39" s="118"/>
      <c r="O39" s="118"/>
      <c r="P39" s="118"/>
      <c r="Q39" s="133"/>
      <c r="R39" s="134"/>
      <c r="S39" s="135"/>
    </row>
    <row r="40" spans="1:19" x14ac:dyDescent="0.25">
      <c r="K40" s="118" t="s">
        <v>358</v>
      </c>
      <c r="L40" s="118"/>
      <c r="M40" s="118"/>
      <c r="N40" s="118"/>
      <c r="O40" s="118"/>
      <c r="P40" s="118"/>
      <c r="Q40" s="118" t="str">
        <f>IF(Q33&gt;=$L$12, "Very high", IF(Q33&gt;=$L$11, "High", IF(Q33&gt;=$L$10, "Medium", IF(Q33&gt;=$L$9, "Low", IF(Q33&gt;=$L$8, "Very low", FALSE)))))</f>
        <v>Low</v>
      </c>
      <c r="R40" s="118"/>
      <c r="S40" s="118"/>
    </row>
    <row r="41" spans="1:19" x14ac:dyDescent="0.25">
      <c r="K41" s="118"/>
      <c r="L41" s="118"/>
      <c r="M41" s="118"/>
      <c r="N41" s="118"/>
      <c r="O41" s="118"/>
      <c r="P41" s="118"/>
      <c r="Q41" s="118"/>
      <c r="R41" s="118"/>
      <c r="S41" s="118"/>
    </row>
    <row r="42" spans="1:19" x14ac:dyDescent="0.25">
      <c r="K42" s="118"/>
      <c r="L42" s="118"/>
      <c r="M42" s="118"/>
      <c r="N42" s="118"/>
      <c r="O42" s="118"/>
      <c r="P42" s="118"/>
      <c r="Q42" s="118"/>
      <c r="R42" s="118"/>
      <c r="S42" s="118"/>
    </row>
    <row r="43" spans="1:19" x14ac:dyDescent="0.25">
      <c r="K43" s="118"/>
      <c r="L43" s="118"/>
      <c r="M43" s="118"/>
      <c r="N43" s="118"/>
      <c r="O43" s="118"/>
      <c r="P43" s="118"/>
      <c r="Q43" s="118"/>
      <c r="R43" s="118"/>
      <c r="S43" s="118"/>
    </row>
    <row r="44" spans="1:19" x14ac:dyDescent="0.25">
      <c r="K44" s="118"/>
      <c r="L44" s="118"/>
      <c r="M44" s="118"/>
      <c r="N44" s="118"/>
      <c r="O44" s="118"/>
      <c r="P44" s="118"/>
      <c r="Q44" s="118"/>
      <c r="R44" s="118"/>
      <c r="S44" s="118"/>
    </row>
  </sheetData>
  <mergeCells count="76">
    <mergeCell ref="A27:C27"/>
    <mergeCell ref="B16:C16"/>
    <mergeCell ref="A17:C17"/>
    <mergeCell ref="B28:C28"/>
    <mergeCell ref="B29:C29"/>
    <mergeCell ref="B5:C5"/>
    <mergeCell ref="A6:C6"/>
    <mergeCell ref="B7:C7"/>
    <mergeCell ref="B8:C8"/>
    <mergeCell ref="A10:C10"/>
    <mergeCell ref="B9:C9"/>
    <mergeCell ref="B31:C31"/>
    <mergeCell ref="F7:F9"/>
    <mergeCell ref="F12:F16"/>
    <mergeCell ref="F18:F22"/>
    <mergeCell ref="F24:F26"/>
    <mergeCell ref="F28:F31"/>
    <mergeCell ref="B19:C19"/>
    <mergeCell ref="B22:C22"/>
    <mergeCell ref="A23:C23"/>
    <mergeCell ref="B24:C24"/>
    <mergeCell ref="B25:C25"/>
    <mergeCell ref="A11:C11"/>
    <mergeCell ref="B13:C13"/>
    <mergeCell ref="B30:C30"/>
    <mergeCell ref="B12:C12"/>
    <mergeCell ref="B26:C26"/>
    <mergeCell ref="B39:C39"/>
    <mergeCell ref="A32:E32"/>
    <mergeCell ref="F33:F39"/>
    <mergeCell ref="G33:G39"/>
    <mergeCell ref="B33:C33"/>
    <mergeCell ref="B34:C34"/>
    <mergeCell ref="B35:C35"/>
    <mergeCell ref="B36:C36"/>
    <mergeCell ref="B37:C37"/>
    <mergeCell ref="B38:C38"/>
    <mergeCell ref="K6:M6"/>
    <mergeCell ref="G7:G9"/>
    <mergeCell ref="G12:G16"/>
    <mergeCell ref="G18:G22"/>
    <mergeCell ref="G24:G26"/>
    <mergeCell ref="K20:M21"/>
    <mergeCell ref="F5:G5"/>
    <mergeCell ref="H10:H39"/>
    <mergeCell ref="H5:I5"/>
    <mergeCell ref="H6:I9"/>
    <mergeCell ref="I32:I39"/>
    <mergeCell ref="I10:I31"/>
    <mergeCell ref="G28:G31"/>
    <mergeCell ref="O15:P15"/>
    <mergeCell ref="K27:M27"/>
    <mergeCell ref="K28:M28"/>
    <mergeCell ref="K31:M31"/>
    <mergeCell ref="K22:M22"/>
    <mergeCell ref="K23:M23"/>
    <mergeCell ref="K24:M24"/>
    <mergeCell ref="K25:M25"/>
    <mergeCell ref="K26:M26"/>
    <mergeCell ref="K15:M15"/>
    <mergeCell ref="K16:M16"/>
    <mergeCell ref="K17:M17"/>
    <mergeCell ref="K18:M18"/>
    <mergeCell ref="K19:M19"/>
    <mergeCell ref="N20:N21"/>
    <mergeCell ref="Q40:S44"/>
    <mergeCell ref="K40:P44"/>
    <mergeCell ref="Q17:Q32"/>
    <mergeCell ref="R17:R32"/>
    <mergeCell ref="S17:S32"/>
    <mergeCell ref="K33:P39"/>
    <mergeCell ref="Q33:S39"/>
    <mergeCell ref="K32:M32"/>
    <mergeCell ref="K29:M30"/>
    <mergeCell ref="O20:O21"/>
    <mergeCell ref="P20:P21"/>
  </mergeCell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vt:lpstr>
      <vt:lpstr>Асуулга</vt:lpstr>
      <vt:lpstr>Үнэлгээ</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Uyanga</cp:lastModifiedBy>
  <dcterms:created xsi:type="dcterms:W3CDTF">2021-01-07T05:18:50Z</dcterms:created>
  <dcterms:modified xsi:type="dcterms:W3CDTF">2023-01-06T03:11:12Z</dcterms:modified>
</cp:coreProperties>
</file>