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Billy\2022\Bulletin\"/>
    </mc:Choice>
  </mc:AlternateContent>
  <xr:revisionPtr revIDLastSave="0" documentId="13_ncr:1_{93B5D5CA-1A4E-4A53-B543-69E294A442C0}" xr6:coauthVersionLast="47" xr6:coauthVersionMax="47" xr10:uidLastSave="{00000000-0000-0000-0000-000000000000}"/>
  <bookViews>
    <workbookView xWindow="-120" yWindow="480" windowWidth="29040" windowHeight="15840" activeTab="5" xr2:uid="{00000000-000D-0000-FFFF-FFFF00000000}"/>
  </bookViews>
  <sheets>
    <sheet name="стат ХЗЗ" sheetId="1" r:id="rId1"/>
    <sheet name="стат ХААБ" sheetId="2" r:id="rId2"/>
    <sheet name="стат даатгал" sheetId="3" r:id="rId3"/>
    <sheet name="стат ББСБ" sheetId="4" r:id="rId4"/>
    <sheet name="стат ХЗХ" sheetId="5" r:id="rId5"/>
    <sheet name="Үл хөдлөх" sheetId="8" r:id="rId6"/>
    <sheet name="Үнэт металл" sheetId="9" r:id="rId7"/>
  </sheets>
  <definedNames>
    <definedName name="_xlnm._FilterDatabase" localSheetId="3" hidden="1">'стат ББСБ'!$A$3:$AB$51</definedName>
    <definedName name="_xlnm._FilterDatabase" localSheetId="2" hidden="1">'стат даатгал'!$A$3:$AV$20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9" l="1"/>
  <c r="I7" i="9"/>
  <c r="H7" i="9"/>
  <c r="G7" i="9"/>
  <c r="BL12" i="8"/>
  <c r="W69" i="4" l="1"/>
  <c r="N119" i="2" l="1"/>
  <c r="T119" i="2" s="1"/>
  <c r="N120" i="2"/>
  <c r="T120" i="2" s="1"/>
  <c r="N121" i="2"/>
  <c r="T121" i="2" s="1"/>
  <c r="AN214" i="1" l="1"/>
  <c r="AN215" i="1" s="1"/>
  <c r="AM214" i="1"/>
  <c r="AM215" i="1" s="1"/>
  <c r="L65" i="3" l="1"/>
  <c r="X65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19" i="3"/>
  <c r="L20" i="3"/>
  <c r="L18" i="3"/>
  <c r="Q69" i="5" l="1"/>
  <c r="K69" i="5"/>
  <c r="Q68" i="5"/>
  <c r="K68" i="5"/>
  <c r="Q67" i="5"/>
  <c r="K67" i="5"/>
  <c r="Q66" i="5"/>
  <c r="K66" i="5"/>
  <c r="Q65" i="5"/>
  <c r="K65" i="5"/>
  <c r="Q64" i="5"/>
  <c r="K64" i="5"/>
  <c r="Q63" i="5"/>
  <c r="K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V61" i="4"/>
  <c r="W61" i="4" s="1"/>
  <c r="U61" i="4"/>
  <c r="T61" i="4"/>
  <c r="V60" i="4"/>
  <c r="W60" i="4" s="1"/>
  <c r="U60" i="4"/>
  <c r="T60" i="4"/>
  <c r="W59" i="4"/>
  <c r="X64" i="3"/>
  <c r="X63" i="3"/>
  <c r="X62" i="3"/>
  <c r="X61" i="3"/>
  <c r="X60" i="3"/>
  <c r="X59" i="3"/>
  <c r="C59" i="3"/>
  <c r="X58" i="3"/>
  <c r="X57" i="3"/>
  <c r="X56" i="3"/>
  <c r="X55" i="3"/>
  <c r="X54" i="3"/>
  <c r="X53" i="3"/>
  <c r="X52" i="3"/>
  <c r="X51" i="3"/>
  <c r="X50" i="3"/>
  <c r="X49" i="3"/>
  <c r="X48" i="3"/>
  <c r="X47" i="3"/>
  <c r="BA18" i="3"/>
  <c r="AS18" i="3"/>
  <c r="N118" i="2"/>
  <c r="T118" i="2" s="1"/>
  <c r="T117" i="2"/>
  <c r="N117" i="2"/>
  <c r="N116" i="2"/>
  <c r="T116" i="2" s="1"/>
  <c r="S115" i="2"/>
  <c r="R115" i="2"/>
  <c r="Q115" i="2"/>
  <c r="P115" i="2"/>
  <c r="O115" i="2"/>
  <c r="M115" i="2"/>
  <c r="L115" i="2"/>
  <c r="K115" i="2"/>
  <c r="J115" i="2"/>
  <c r="I115" i="2"/>
  <c r="H115" i="2"/>
  <c r="G115" i="2"/>
  <c r="F115" i="2"/>
  <c r="E115" i="2"/>
  <c r="D115" i="2"/>
  <c r="C115" i="2"/>
  <c r="N114" i="2"/>
  <c r="T114" i="2" s="1"/>
  <c r="N113" i="2"/>
  <c r="T113" i="2" s="1"/>
  <c r="N112" i="2"/>
  <c r="T112" i="2" s="1"/>
  <c r="N111" i="2"/>
  <c r="T111" i="2" s="1"/>
  <c r="N110" i="2"/>
  <c r="T110" i="2" s="1"/>
  <c r="N109" i="2"/>
  <c r="T109" i="2" s="1"/>
  <c r="N108" i="2"/>
  <c r="T108" i="2" s="1"/>
  <c r="N107" i="2"/>
  <c r="T107" i="2" s="1"/>
  <c r="N106" i="2"/>
  <c r="T106" i="2" s="1"/>
  <c r="N105" i="2"/>
  <c r="T105" i="2" s="1"/>
  <c r="N104" i="2"/>
  <c r="T104" i="2" s="1"/>
  <c r="N103" i="2"/>
  <c r="S102" i="2"/>
  <c r="R102" i="2"/>
  <c r="Q102" i="2"/>
  <c r="P102" i="2"/>
  <c r="O102" i="2"/>
  <c r="M102" i="2"/>
  <c r="L102" i="2"/>
  <c r="K102" i="2"/>
  <c r="I102" i="2"/>
  <c r="H102" i="2"/>
  <c r="G102" i="2"/>
  <c r="F102" i="2"/>
  <c r="E102" i="2"/>
  <c r="D102" i="2"/>
  <c r="C102" i="2"/>
  <c r="N101" i="2"/>
  <c r="T101" i="2" s="1"/>
  <c r="N100" i="2"/>
  <c r="T100" i="2" s="1"/>
  <c r="N99" i="2"/>
  <c r="T99" i="2" s="1"/>
  <c r="N98" i="2"/>
  <c r="J98" i="2"/>
  <c r="N97" i="2"/>
  <c r="J97" i="2"/>
  <c r="T97" i="2" s="1"/>
  <c r="N96" i="2"/>
  <c r="J96" i="2"/>
  <c r="T96" i="2" s="1"/>
  <c r="N95" i="2"/>
  <c r="T95" i="2" s="1"/>
  <c r="N94" i="2"/>
  <c r="T94" i="2" s="1"/>
  <c r="N93" i="2"/>
  <c r="T93" i="2" s="1"/>
  <c r="N92" i="2"/>
  <c r="J92" i="2"/>
  <c r="N91" i="2"/>
  <c r="J91" i="2"/>
  <c r="N90" i="2"/>
  <c r="J90" i="2"/>
  <c r="S89" i="2"/>
  <c r="R89" i="2"/>
  <c r="Q89" i="2"/>
  <c r="P89" i="2"/>
  <c r="O89" i="2"/>
  <c r="M89" i="2"/>
  <c r="L89" i="2"/>
  <c r="K89" i="2"/>
  <c r="I89" i="2"/>
  <c r="H89" i="2"/>
  <c r="G89" i="2"/>
  <c r="F89" i="2"/>
  <c r="E89" i="2"/>
  <c r="D89" i="2"/>
  <c r="C89" i="2"/>
  <c r="N88" i="2"/>
  <c r="J88" i="2"/>
  <c r="N87" i="2"/>
  <c r="J87" i="2"/>
  <c r="N86" i="2"/>
  <c r="J86" i="2"/>
  <c r="T86" i="2" s="1"/>
  <c r="N85" i="2"/>
  <c r="J85" i="2"/>
  <c r="T85" i="2" s="1"/>
  <c r="N84" i="2"/>
  <c r="J84" i="2"/>
  <c r="N83" i="2"/>
  <c r="J83" i="2"/>
  <c r="N82" i="2"/>
  <c r="J82" i="2"/>
  <c r="T82" i="2" s="1"/>
  <c r="N81" i="2"/>
  <c r="J81" i="2"/>
  <c r="N80" i="2"/>
  <c r="J80" i="2"/>
  <c r="N79" i="2"/>
  <c r="J79" i="2"/>
  <c r="N78" i="2"/>
  <c r="J78" i="2"/>
  <c r="N77" i="2"/>
  <c r="N75" i="2"/>
  <c r="J75" i="2"/>
  <c r="T75" i="2" s="1"/>
  <c r="N74" i="2"/>
  <c r="J74" i="2"/>
  <c r="N73" i="2"/>
  <c r="J73" i="2"/>
  <c r="N72" i="2"/>
  <c r="J72" i="2"/>
  <c r="N71" i="2"/>
  <c r="J71" i="2"/>
  <c r="N70" i="2"/>
  <c r="J70" i="2"/>
  <c r="N69" i="2"/>
  <c r="J69" i="2"/>
  <c r="N68" i="2"/>
  <c r="T68" i="2" s="1"/>
  <c r="J68" i="2"/>
  <c r="N67" i="2"/>
  <c r="J67" i="2"/>
  <c r="T67" i="2" s="1"/>
  <c r="N66" i="2"/>
  <c r="J66" i="2"/>
  <c r="N65" i="2"/>
  <c r="T65" i="2" s="1"/>
  <c r="J65" i="2"/>
  <c r="N64" i="2"/>
  <c r="J64" i="2"/>
  <c r="S63" i="2"/>
  <c r="R63" i="2"/>
  <c r="Q63" i="2"/>
  <c r="P63" i="2"/>
  <c r="O63" i="2"/>
  <c r="M63" i="2"/>
  <c r="L63" i="2"/>
  <c r="K63" i="2"/>
  <c r="I63" i="2"/>
  <c r="H63" i="2"/>
  <c r="G63" i="2"/>
  <c r="F63" i="2"/>
  <c r="E63" i="2"/>
  <c r="D63" i="2"/>
  <c r="C63" i="2"/>
  <c r="N62" i="2"/>
  <c r="J62" i="2"/>
  <c r="T62" i="2" s="1"/>
  <c r="N61" i="2"/>
  <c r="J61" i="2"/>
  <c r="N60" i="2"/>
  <c r="J60" i="2"/>
  <c r="N59" i="2"/>
  <c r="J59" i="2"/>
  <c r="N58" i="2"/>
  <c r="J58" i="2"/>
  <c r="N57" i="2"/>
  <c r="J57" i="2"/>
  <c r="N56" i="2"/>
  <c r="J56" i="2"/>
  <c r="N55" i="2"/>
  <c r="J55" i="2"/>
  <c r="N54" i="2"/>
  <c r="J54" i="2"/>
  <c r="T54" i="2" s="1"/>
  <c r="N53" i="2"/>
  <c r="J53" i="2"/>
  <c r="N52" i="2"/>
  <c r="J52" i="2"/>
  <c r="N51" i="2"/>
  <c r="J51" i="2"/>
  <c r="S50" i="2"/>
  <c r="R50" i="2"/>
  <c r="Q50" i="2"/>
  <c r="P50" i="2"/>
  <c r="O50" i="2"/>
  <c r="M50" i="2"/>
  <c r="L50" i="2"/>
  <c r="K50" i="2"/>
  <c r="I50" i="2"/>
  <c r="H50" i="2"/>
  <c r="G50" i="2"/>
  <c r="F50" i="2"/>
  <c r="D50" i="2"/>
  <c r="C50" i="2"/>
  <c r="N49" i="2"/>
  <c r="J49" i="2"/>
  <c r="N48" i="2"/>
  <c r="J48" i="2"/>
  <c r="T48" i="2" s="1"/>
  <c r="N47" i="2"/>
  <c r="J47" i="2"/>
  <c r="N46" i="2"/>
  <c r="J46" i="2"/>
  <c r="N45" i="2"/>
  <c r="J45" i="2"/>
  <c r="N44" i="2"/>
  <c r="J44" i="2"/>
  <c r="T44" i="2" s="1"/>
  <c r="N43" i="2"/>
  <c r="T43" i="2" s="1"/>
  <c r="J43" i="2"/>
  <c r="N42" i="2"/>
  <c r="J42" i="2"/>
  <c r="N41" i="2"/>
  <c r="J41" i="2"/>
  <c r="N40" i="2"/>
  <c r="J40" i="2"/>
  <c r="N39" i="2"/>
  <c r="J39" i="2"/>
  <c r="N38" i="2"/>
  <c r="J38" i="2"/>
  <c r="S37" i="2"/>
  <c r="R37" i="2"/>
  <c r="Q37" i="2"/>
  <c r="P37" i="2"/>
  <c r="O37" i="2"/>
  <c r="J37" i="2"/>
  <c r="I37" i="2"/>
  <c r="G37" i="2"/>
  <c r="D37" i="2"/>
  <c r="C37" i="2"/>
  <c r="N36" i="2"/>
  <c r="J36" i="2"/>
  <c r="T36" i="2" s="1"/>
  <c r="T35" i="2"/>
  <c r="N35" i="2"/>
  <c r="J35" i="2"/>
  <c r="N34" i="2"/>
  <c r="J34" i="2"/>
  <c r="N33" i="2"/>
  <c r="J33" i="2"/>
  <c r="T33" i="2" s="1"/>
  <c r="N32" i="2"/>
  <c r="J32" i="2"/>
  <c r="N31" i="2"/>
  <c r="J31" i="2"/>
  <c r="N30" i="2"/>
  <c r="J30" i="2"/>
  <c r="N29" i="2"/>
  <c r="J29" i="2"/>
  <c r="N28" i="2"/>
  <c r="J28" i="2"/>
  <c r="N27" i="2"/>
  <c r="J27" i="2"/>
  <c r="T27" i="2" s="1"/>
  <c r="N26" i="2"/>
  <c r="J26" i="2"/>
  <c r="T26" i="2" s="1"/>
  <c r="N25" i="2"/>
  <c r="J25" i="2"/>
  <c r="T25" i="2" s="1"/>
  <c r="S24" i="2"/>
  <c r="R24" i="2"/>
  <c r="Q24" i="2"/>
  <c r="P24" i="2"/>
  <c r="J24" i="2"/>
  <c r="H24" i="2"/>
  <c r="G24" i="2"/>
  <c r="F24" i="2"/>
  <c r="D24" i="2"/>
  <c r="C24" i="2"/>
  <c r="N23" i="2"/>
  <c r="J23" i="2"/>
  <c r="T23" i="2" s="1"/>
  <c r="N22" i="2"/>
  <c r="J22" i="2"/>
  <c r="T22" i="2" s="1"/>
  <c r="N21" i="2"/>
  <c r="J21" i="2"/>
  <c r="N20" i="2"/>
  <c r="J20" i="2"/>
  <c r="N19" i="2"/>
  <c r="J19" i="2"/>
  <c r="N18" i="2"/>
  <c r="J18" i="2"/>
  <c r="T18" i="2" s="1"/>
  <c r="N17" i="2"/>
  <c r="J17" i="2"/>
  <c r="P16" i="2"/>
  <c r="O16" i="2"/>
  <c r="N16" i="2" s="1"/>
  <c r="J16" i="2"/>
  <c r="N15" i="2"/>
  <c r="J15" i="2"/>
  <c r="N14" i="2"/>
  <c r="J14" i="2"/>
  <c r="N13" i="2"/>
  <c r="J13" i="2"/>
  <c r="N12" i="2"/>
  <c r="J12" i="2"/>
  <c r="N11" i="2"/>
  <c r="J11" i="2"/>
  <c r="G11" i="2"/>
  <c r="D11" i="2"/>
  <c r="C11" i="2"/>
  <c r="N10" i="2"/>
  <c r="J10" i="2"/>
  <c r="T10" i="2" s="1"/>
  <c r="N9" i="2"/>
  <c r="J9" i="2"/>
  <c r="T9" i="2" s="1"/>
  <c r="N8" i="2"/>
  <c r="J8" i="2"/>
  <c r="N7" i="2"/>
  <c r="J7" i="2"/>
  <c r="N6" i="2"/>
  <c r="J6" i="2"/>
  <c r="N5" i="2"/>
  <c r="J5" i="2"/>
  <c r="N4" i="2"/>
  <c r="J4" i="2"/>
  <c r="T4" i="2" s="1"/>
  <c r="N3" i="2"/>
  <c r="J3" i="2"/>
  <c r="N2" i="2"/>
  <c r="J2" i="2"/>
  <c r="T2" i="2" s="1"/>
  <c r="AM210" i="1"/>
  <c r="X195" i="1"/>
  <c r="X194" i="1"/>
  <c r="X193" i="1"/>
  <c r="Z192" i="1"/>
  <c r="U192" i="1"/>
  <c r="Z191" i="1"/>
  <c r="U191" i="1"/>
  <c r="Z190" i="1"/>
  <c r="U190" i="1"/>
  <c r="Z189" i="1"/>
  <c r="U189" i="1"/>
  <c r="Z188" i="1"/>
  <c r="U188" i="1"/>
  <c r="Z187" i="1"/>
  <c r="U187" i="1"/>
  <c r="Z186" i="1"/>
  <c r="U186" i="1"/>
  <c r="Z185" i="1"/>
  <c r="U185" i="1"/>
  <c r="Z184" i="1"/>
  <c r="U184" i="1"/>
  <c r="Z183" i="1"/>
  <c r="U183" i="1"/>
  <c r="Z182" i="1"/>
  <c r="U182" i="1"/>
  <c r="Z181" i="1"/>
  <c r="U181" i="1"/>
  <c r="Z180" i="1"/>
  <c r="U180" i="1"/>
  <c r="Z179" i="1"/>
  <c r="U179" i="1"/>
  <c r="Z178" i="1"/>
  <c r="U178" i="1"/>
  <c r="Z177" i="1"/>
  <c r="U177" i="1"/>
  <c r="Z176" i="1"/>
  <c r="U176" i="1"/>
  <c r="Z175" i="1"/>
  <c r="U175" i="1"/>
  <c r="Z174" i="1"/>
  <c r="U174" i="1"/>
  <c r="Z173" i="1"/>
  <c r="U173" i="1"/>
  <c r="Z172" i="1"/>
  <c r="U172" i="1"/>
  <c r="Z171" i="1"/>
  <c r="U171" i="1"/>
  <c r="Z170" i="1"/>
  <c r="U170" i="1"/>
  <c r="Z169" i="1"/>
  <c r="U169" i="1"/>
  <c r="Z168" i="1"/>
  <c r="U168" i="1"/>
  <c r="Z167" i="1"/>
  <c r="U167" i="1"/>
  <c r="Z166" i="1"/>
  <c r="U166" i="1"/>
  <c r="Z165" i="1"/>
  <c r="U165" i="1"/>
  <c r="Z164" i="1"/>
  <c r="U164" i="1"/>
  <c r="Z163" i="1"/>
  <c r="U163" i="1"/>
  <c r="Z162" i="1"/>
  <c r="U162" i="1"/>
  <c r="Z161" i="1"/>
  <c r="U161" i="1"/>
  <c r="Z160" i="1"/>
  <c r="U160" i="1"/>
  <c r="AA159" i="1"/>
  <c r="U159" i="1" s="1"/>
  <c r="AA158" i="1"/>
  <c r="U158" i="1" s="1"/>
  <c r="AA157" i="1"/>
  <c r="Z157" i="1" s="1"/>
  <c r="F157" i="1"/>
  <c r="AA156" i="1"/>
  <c r="Z156" i="1" s="1"/>
  <c r="F156" i="1"/>
  <c r="AA155" i="1"/>
  <c r="Z155" i="1" s="1"/>
  <c r="F155" i="1"/>
  <c r="AA154" i="1"/>
  <c r="Z154" i="1" s="1"/>
  <c r="F154" i="1"/>
  <c r="AA153" i="1"/>
  <c r="Z153" i="1" s="1"/>
  <c r="F153" i="1"/>
  <c r="AA152" i="1"/>
  <c r="Z152" i="1" s="1"/>
  <c r="F152" i="1"/>
  <c r="AA151" i="1"/>
  <c r="Z151" i="1" s="1"/>
  <c r="F151" i="1"/>
  <c r="AA150" i="1"/>
  <c r="Z150" i="1" s="1"/>
  <c r="F150" i="1"/>
  <c r="AA149" i="1"/>
  <c r="Z149" i="1"/>
  <c r="U149" i="1"/>
  <c r="F149" i="1"/>
  <c r="AA148" i="1"/>
  <c r="Z148" i="1" s="1"/>
  <c r="F148" i="1"/>
  <c r="Z147" i="1"/>
  <c r="U147" i="1"/>
  <c r="F147" i="1"/>
  <c r="Z146" i="1"/>
  <c r="U146" i="1"/>
  <c r="F146" i="1"/>
  <c r="Z145" i="1"/>
  <c r="U145" i="1"/>
  <c r="F145" i="1"/>
  <c r="Z144" i="1"/>
  <c r="U144" i="1"/>
  <c r="F144" i="1"/>
  <c r="Z143" i="1"/>
  <c r="U143" i="1"/>
  <c r="F143" i="1"/>
  <c r="Z142" i="1"/>
  <c r="U142" i="1"/>
  <c r="F142" i="1"/>
  <c r="Z141" i="1"/>
  <c r="U141" i="1"/>
  <c r="F141" i="1"/>
  <c r="Z140" i="1"/>
  <c r="U140" i="1"/>
  <c r="F140" i="1"/>
  <c r="Z139" i="1"/>
  <c r="U139" i="1"/>
  <c r="F139" i="1"/>
  <c r="Z138" i="1"/>
  <c r="U138" i="1"/>
  <c r="F138" i="1"/>
  <c r="Z137" i="1"/>
  <c r="U137" i="1"/>
  <c r="F137" i="1"/>
  <c r="Z136" i="1"/>
  <c r="U136" i="1"/>
  <c r="F136" i="1"/>
  <c r="Z135" i="1"/>
  <c r="U135" i="1"/>
  <c r="F135" i="1"/>
  <c r="Z134" i="1"/>
  <c r="U134" i="1"/>
  <c r="F134" i="1"/>
  <c r="Z133" i="1"/>
  <c r="U133" i="1"/>
  <c r="F133" i="1"/>
  <c r="Z132" i="1"/>
  <c r="U132" i="1"/>
  <c r="F132" i="1"/>
  <c r="Z131" i="1"/>
  <c r="U131" i="1"/>
  <c r="F131" i="1"/>
  <c r="Z130" i="1"/>
  <c r="U130" i="1"/>
  <c r="G130" i="1"/>
  <c r="F130" i="1" s="1"/>
  <c r="AC129" i="1"/>
  <c r="Z129" i="1" s="1"/>
  <c r="U129" i="1"/>
  <c r="G129" i="1"/>
  <c r="F129" i="1" s="1"/>
  <c r="C129" i="1"/>
  <c r="Z128" i="1"/>
  <c r="U128" i="1"/>
  <c r="F128" i="1"/>
  <c r="Z127" i="1"/>
  <c r="U127" i="1"/>
  <c r="F127" i="1"/>
  <c r="C127" i="1"/>
  <c r="AA126" i="1"/>
  <c r="Z126" i="1" s="1"/>
  <c r="F126" i="1"/>
  <c r="AA125" i="1"/>
  <c r="Z125" i="1"/>
  <c r="U125" i="1"/>
  <c r="F125" i="1"/>
  <c r="Z124" i="1"/>
  <c r="U124" i="1"/>
  <c r="G124" i="1"/>
  <c r="F124" i="1" s="1"/>
  <c r="Z123" i="1"/>
  <c r="U123" i="1"/>
  <c r="F123" i="1"/>
  <c r="Z122" i="1"/>
  <c r="U122" i="1"/>
  <c r="F122" i="1"/>
  <c r="Z121" i="1"/>
  <c r="U121" i="1"/>
  <c r="F121" i="1"/>
  <c r="Z120" i="1"/>
  <c r="U120" i="1"/>
  <c r="F120" i="1"/>
  <c r="Z119" i="1"/>
  <c r="U119" i="1"/>
  <c r="F119" i="1"/>
  <c r="Z118" i="1"/>
  <c r="U118" i="1"/>
  <c r="F118" i="1"/>
  <c r="Z117" i="1"/>
  <c r="U117" i="1"/>
  <c r="F117" i="1"/>
  <c r="AA116" i="1"/>
  <c r="Z116" i="1" s="1"/>
  <c r="U116" i="1"/>
  <c r="G116" i="1"/>
  <c r="F116" i="1" s="1"/>
  <c r="Z115" i="1"/>
  <c r="T115" i="1" s="1"/>
  <c r="U115" i="1"/>
  <c r="F115" i="1"/>
  <c r="Z114" i="1"/>
  <c r="U114" i="1"/>
  <c r="F114" i="1"/>
  <c r="Z113" i="1"/>
  <c r="U113" i="1"/>
  <c r="F113" i="1"/>
  <c r="Z112" i="1"/>
  <c r="U112" i="1"/>
  <c r="F112" i="1"/>
  <c r="Z111" i="1"/>
  <c r="U111" i="1"/>
  <c r="F111" i="1"/>
  <c r="Z110" i="1"/>
  <c r="U110" i="1"/>
  <c r="F110" i="1"/>
  <c r="Z109" i="1"/>
  <c r="U109" i="1"/>
  <c r="F109" i="1"/>
  <c r="Z108" i="1"/>
  <c r="U108" i="1"/>
  <c r="F108" i="1"/>
  <c r="Z107" i="1"/>
  <c r="U107" i="1"/>
  <c r="F107" i="1"/>
  <c r="Z106" i="1"/>
  <c r="U106" i="1"/>
  <c r="F106" i="1"/>
  <c r="Z105" i="1"/>
  <c r="U105" i="1"/>
  <c r="Z104" i="1"/>
  <c r="U104" i="1"/>
  <c r="F104" i="1"/>
  <c r="Z103" i="1"/>
  <c r="U103" i="1"/>
  <c r="F103" i="1"/>
  <c r="Z102" i="1"/>
  <c r="U102" i="1"/>
  <c r="F102" i="1"/>
  <c r="Z101" i="1"/>
  <c r="U101" i="1"/>
  <c r="F101" i="1"/>
  <c r="Z100" i="1"/>
  <c r="U100" i="1"/>
  <c r="F100" i="1"/>
  <c r="Z99" i="1"/>
  <c r="U99" i="1"/>
  <c r="F99" i="1"/>
  <c r="Z98" i="1"/>
  <c r="U98" i="1"/>
  <c r="F98" i="1"/>
  <c r="Z97" i="1"/>
  <c r="U97" i="1"/>
  <c r="F97" i="1"/>
  <c r="Z96" i="1"/>
  <c r="U96" i="1"/>
  <c r="F96" i="1"/>
  <c r="Z95" i="1"/>
  <c r="U95" i="1"/>
  <c r="F95" i="1"/>
  <c r="Z94" i="1"/>
  <c r="U94" i="1"/>
  <c r="F94" i="1"/>
  <c r="Z93" i="1"/>
  <c r="U93" i="1"/>
  <c r="F93" i="1"/>
  <c r="Z92" i="1"/>
  <c r="U92" i="1"/>
  <c r="F92" i="1"/>
  <c r="Z91" i="1"/>
  <c r="U91" i="1"/>
  <c r="F91" i="1"/>
  <c r="Z90" i="1"/>
  <c r="U90" i="1"/>
  <c r="F90" i="1"/>
  <c r="Z89" i="1"/>
  <c r="U89" i="1"/>
  <c r="F89" i="1"/>
  <c r="Z88" i="1"/>
  <c r="U88" i="1"/>
  <c r="F88" i="1"/>
  <c r="Z87" i="1"/>
  <c r="U87" i="1"/>
  <c r="F87" i="1"/>
  <c r="Z86" i="1"/>
  <c r="U86" i="1"/>
  <c r="F86" i="1"/>
  <c r="Z85" i="1"/>
  <c r="U85" i="1"/>
  <c r="F85" i="1"/>
  <c r="Z84" i="1"/>
  <c r="U84" i="1"/>
  <c r="F84" i="1"/>
  <c r="Z83" i="1"/>
  <c r="U83" i="1"/>
  <c r="F83" i="1"/>
  <c r="Z82" i="1"/>
  <c r="U82" i="1"/>
  <c r="F82" i="1"/>
  <c r="Z81" i="1"/>
  <c r="U81" i="1"/>
  <c r="F81" i="1"/>
  <c r="Z80" i="1"/>
  <c r="U80" i="1"/>
  <c r="F80" i="1"/>
  <c r="Z79" i="1"/>
  <c r="U79" i="1"/>
  <c r="F79" i="1"/>
  <c r="Z78" i="1"/>
  <c r="U78" i="1"/>
  <c r="F78" i="1"/>
  <c r="Z77" i="1"/>
  <c r="U77" i="1"/>
  <c r="F77" i="1"/>
  <c r="Z76" i="1"/>
  <c r="U76" i="1"/>
  <c r="F76" i="1"/>
  <c r="Z75" i="1"/>
  <c r="U75" i="1"/>
  <c r="F75" i="1"/>
  <c r="Z74" i="1"/>
  <c r="U74" i="1"/>
  <c r="F74" i="1"/>
  <c r="Z73" i="1"/>
  <c r="U73" i="1"/>
  <c r="F73" i="1"/>
  <c r="Z72" i="1"/>
  <c r="U72" i="1"/>
  <c r="F72" i="1"/>
  <c r="Z71" i="1"/>
  <c r="U71" i="1"/>
  <c r="F71" i="1"/>
  <c r="Z70" i="1"/>
  <c r="U70" i="1"/>
  <c r="F70" i="1"/>
  <c r="Z69" i="1"/>
  <c r="U69" i="1"/>
  <c r="F69" i="1"/>
  <c r="Z68" i="1"/>
  <c r="U68" i="1"/>
  <c r="F68" i="1"/>
  <c r="Z67" i="1"/>
  <c r="U67" i="1"/>
  <c r="F67" i="1"/>
  <c r="Z66" i="1"/>
  <c r="U66" i="1"/>
  <c r="F66" i="1"/>
  <c r="Z65" i="1"/>
  <c r="U65" i="1"/>
  <c r="F65" i="1"/>
  <c r="Z64" i="1"/>
  <c r="U64" i="1"/>
  <c r="F64" i="1"/>
  <c r="Z63" i="1"/>
  <c r="U63" i="1"/>
  <c r="F63" i="1"/>
  <c r="Z62" i="1"/>
  <c r="U62" i="1"/>
  <c r="F62" i="1"/>
  <c r="Z61" i="1"/>
  <c r="U61" i="1"/>
  <c r="F61" i="1"/>
  <c r="Z60" i="1"/>
  <c r="U60" i="1"/>
  <c r="F60" i="1"/>
  <c r="Z59" i="1"/>
  <c r="U59" i="1"/>
  <c r="F59" i="1"/>
  <c r="Z58" i="1"/>
  <c r="U58" i="1"/>
  <c r="F58" i="1"/>
  <c r="Z57" i="1"/>
  <c r="U57" i="1"/>
  <c r="F57" i="1"/>
  <c r="Z56" i="1"/>
  <c r="U56" i="1"/>
  <c r="F56" i="1"/>
  <c r="Z55" i="1"/>
  <c r="U55" i="1"/>
  <c r="F55" i="1"/>
  <c r="Z54" i="1"/>
  <c r="U54" i="1"/>
  <c r="F54" i="1"/>
  <c r="Z53" i="1"/>
  <c r="U53" i="1"/>
  <c r="F53" i="1"/>
  <c r="Z52" i="1"/>
  <c r="U52" i="1"/>
  <c r="F52" i="1"/>
  <c r="Z51" i="1"/>
  <c r="U51" i="1"/>
  <c r="F51" i="1"/>
  <c r="Z50" i="1"/>
  <c r="U50" i="1"/>
  <c r="F50" i="1"/>
  <c r="Z49" i="1"/>
  <c r="U49" i="1"/>
  <c r="F49" i="1"/>
  <c r="Z48" i="1"/>
  <c r="U48" i="1"/>
  <c r="F48" i="1"/>
  <c r="Z47" i="1"/>
  <c r="U47" i="1"/>
  <c r="F47" i="1"/>
  <c r="Z46" i="1"/>
  <c r="U46" i="1"/>
  <c r="F46" i="1"/>
  <c r="Z45" i="1"/>
  <c r="U45" i="1"/>
  <c r="F45" i="1"/>
  <c r="Z44" i="1"/>
  <c r="U44" i="1"/>
  <c r="F44" i="1"/>
  <c r="Z43" i="1"/>
  <c r="U43" i="1"/>
  <c r="F43" i="1"/>
  <c r="Z42" i="1"/>
  <c r="U42" i="1"/>
  <c r="F42" i="1"/>
  <c r="Z41" i="1"/>
  <c r="U41" i="1"/>
  <c r="F41" i="1"/>
  <c r="Z40" i="1"/>
  <c r="U40" i="1"/>
  <c r="F40" i="1"/>
  <c r="Z39" i="1"/>
  <c r="U39" i="1"/>
  <c r="F39" i="1"/>
  <c r="AB38" i="1"/>
  <c r="Z38" i="1" s="1"/>
  <c r="U38" i="1"/>
  <c r="F38" i="1"/>
  <c r="Z37" i="1"/>
  <c r="U37" i="1"/>
  <c r="F37" i="1"/>
  <c r="Z36" i="1"/>
  <c r="U36" i="1"/>
  <c r="F36" i="1"/>
  <c r="Z35" i="1"/>
  <c r="U35" i="1"/>
  <c r="F35" i="1"/>
  <c r="AB34" i="1"/>
  <c r="Z34" i="1" s="1"/>
  <c r="U34" i="1"/>
  <c r="F34" i="1"/>
  <c r="AB33" i="1"/>
  <c r="Z33" i="1" s="1"/>
  <c r="U33" i="1"/>
  <c r="F33" i="1"/>
  <c r="Z32" i="1"/>
  <c r="U32" i="1"/>
  <c r="F32" i="1"/>
  <c r="Z31" i="1"/>
  <c r="U31" i="1"/>
  <c r="F31" i="1"/>
  <c r="Z30" i="1"/>
  <c r="U30" i="1"/>
  <c r="F30" i="1"/>
  <c r="Z29" i="1"/>
  <c r="U29" i="1"/>
  <c r="F29" i="1"/>
  <c r="Z28" i="1"/>
  <c r="U28" i="1"/>
  <c r="F28" i="1"/>
  <c r="Z27" i="1"/>
  <c r="U27" i="1"/>
  <c r="F27" i="1"/>
  <c r="Z26" i="1"/>
  <c r="U26" i="1"/>
  <c r="F26" i="1"/>
  <c r="Z25" i="1"/>
  <c r="U25" i="1"/>
  <c r="F25" i="1"/>
  <c r="Z24" i="1"/>
  <c r="U24" i="1"/>
  <c r="F24" i="1"/>
  <c r="Z23" i="1"/>
  <c r="U23" i="1"/>
  <c r="F23" i="1"/>
  <c r="Z22" i="1"/>
  <c r="U22" i="1"/>
  <c r="F22" i="1"/>
  <c r="Z21" i="1"/>
  <c r="U21" i="1"/>
  <c r="F21" i="1"/>
  <c r="Z20" i="1"/>
  <c r="U20" i="1"/>
  <c r="F20" i="1"/>
  <c r="Z19" i="1"/>
  <c r="U19" i="1"/>
  <c r="F19" i="1"/>
  <c r="Z18" i="1"/>
  <c r="U18" i="1"/>
  <c r="F18" i="1"/>
  <c r="Z17" i="1"/>
  <c r="U17" i="1"/>
  <c r="F17" i="1"/>
  <c r="Z16" i="1"/>
  <c r="U16" i="1"/>
  <c r="F16" i="1"/>
  <c r="Z15" i="1"/>
  <c r="U15" i="1"/>
  <c r="F15" i="1"/>
  <c r="Z14" i="1"/>
  <c r="U14" i="1"/>
  <c r="F14" i="1"/>
  <c r="Z13" i="1"/>
  <c r="U13" i="1"/>
  <c r="F13" i="1"/>
  <c r="Z12" i="1"/>
  <c r="U12" i="1"/>
  <c r="F12" i="1"/>
  <c r="Z11" i="1"/>
  <c r="U11" i="1"/>
  <c r="F11" i="1"/>
  <c r="Z10" i="1"/>
  <c r="U10" i="1"/>
  <c r="F10" i="1"/>
  <c r="Z9" i="1"/>
  <c r="U9" i="1"/>
  <c r="F9" i="1"/>
  <c r="Z8" i="1"/>
  <c r="U8" i="1"/>
  <c r="F8" i="1"/>
  <c r="Z7" i="1"/>
  <c r="U7" i="1"/>
  <c r="F7" i="1"/>
  <c r="Z6" i="1"/>
  <c r="U6" i="1"/>
  <c r="F6" i="1"/>
  <c r="Z5" i="1"/>
  <c r="U5" i="1"/>
  <c r="F5" i="1"/>
  <c r="Z4" i="1"/>
  <c r="U4" i="1"/>
  <c r="G4" i="1"/>
  <c r="F4" i="1" s="1"/>
  <c r="N102" i="2" l="1"/>
  <c r="T8" i="2"/>
  <c r="T45" i="2"/>
  <c r="J50" i="2"/>
  <c r="T55" i="2"/>
  <c r="T59" i="2"/>
  <c r="T64" i="2"/>
  <c r="T72" i="2"/>
  <c r="T5" i="2"/>
  <c r="T12" i="2"/>
  <c r="T24" i="2" s="1"/>
  <c r="O24" i="2"/>
  <c r="N24" i="2" s="1"/>
  <c r="T42" i="2"/>
  <c r="T60" i="2"/>
  <c r="T69" i="2"/>
  <c r="T73" i="2"/>
  <c r="T40" i="2"/>
  <c r="Z159" i="1"/>
  <c r="U155" i="1"/>
  <c r="T13" i="2"/>
  <c r="T39" i="2"/>
  <c r="T47" i="2"/>
  <c r="T53" i="2"/>
  <c r="T61" i="2"/>
  <c r="T70" i="2"/>
  <c r="T98" i="2"/>
  <c r="T3" i="2"/>
  <c r="T7" i="2"/>
  <c r="T28" i="2"/>
  <c r="N37" i="2"/>
  <c r="T84" i="2"/>
  <c r="T6" i="2"/>
  <c r="T19" i="2"/>
  <c r="T29" i="2"/>
  <c r="N50" i="2"/>
  <c r="T56" i="2"/>
  <c r="T81" i="2"/>
  <c r="T88" i="2"/>
  <c r="T90" i="2"/>
  <c r="T20" i="2"/>
  <c r="T30" i="2"/>
  <c r="T41" i="2"/>
  <c r="T57" i="2"/>
  <c r="T66" i="2"/>
  <c r="T91" i="2"/>
  <c r="T14" i="2"/>
  <c r="T21" i="2"/>
  <c r="T31" i="2"/>
  <c r="T49" i="2"/>
  <c r="T58" i="2"/>
  <c r="T74" i="2"/>
  <c r="T83" i="2"/>
  <c r="T92" i="2"/>
  <c r="N115" i="2"/>
  <c r="U151" i="1"/>
  <c r="T32" i="2"/>
  <c r="T51" i="2"/>
  <c r="T15" i="2"/>
  <c r="J63" i="2"/>
  <c r="T80" i="2"/>
  <c r="U157" i="1"/>
  <c r="T16" i="2"/>
  <c r="N63" i="2"/>
  <c r="N89" i="2"/>
  <c r="T77" i="2"/>
  <c r="T89" i="2" s="1"/>
  <c r="T34" i="2"/>
  <c r="T78" i="2"/>
  <c r="Z158" i="1"/>
  <c r="U153" i="1"/>
  <c r="T38" i="2"/>
  <c r="T50" i="2" s="1"/>
  <c r="T79" i="2"/>
  <c r="T46" i="2"/>
  <c r="T71" i="2"/>
  <c r="T87" i="2"/>
  <c r="T102" i="2"/>
  <c r="J102" i="2"/>
  <c r="T103" i="2"/>
  <c r="T115" i="2" s="1"/>
  <c r="J89" i="2"/>
  <c r="T52" i="2"/>
  <c r="U126" i="1"/>
  <c r="U148" i="1"/>
  <c r="U150" i="1"/>
  <c r="U152" i="1"/>
  <c r="U154" i="1"/>
  <c r="U156" i="1"/>
  <c r="T37" i="2" l="1"/>
  <c r="T11" i="2"/>
  <c r="T63" i="2"/>
</calcChain>
</file>

<file path=xl/sharedStrings.xml><?xml version="1.0" encoding="utf-8"?>
<sst xmlns="http://schemas.openxmlformats.org/spreadsheetml/2006/main" count="1044" uniqueCount="401">
  <si>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</si>
  <si>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</si>
  <si>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</si>
  <si>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</si>
  <si>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</si>
  <si>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</si>
  <si>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</si>
  <si>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</si>
  <si>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</si>
  <si>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</si>
  <si>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</si>
  <si>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</si>
  <si>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</si>
  <si>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</si>
  <si>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</si>
  <si>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</si>
  <si>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</si>
  <si>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</si>
  <si>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</si>
  <si>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</si>
  <si>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</si>
  <si>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</si>
  <si>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</si>
  <si>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</si>
  <si>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</si>
  <si>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</si>
  <si>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</si>
  <si>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</si>
  <si>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</si>
  <si>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</si>
  <si>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</si>
  <si>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</si>
  <si>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</si>
  <si>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</si>
  <si>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</si>
  <si>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</si>
  <si>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</si>
  <si>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</si>
  <si>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</si>
  <si>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</si>
  <si>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</si>
  <si>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</si>
  <si>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</si>
  <si>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</si>
  <si>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</si>
  <si>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</si>
  <si>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</si>
  <si>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</si>
  <si>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</si>
  <si>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</si>
  <si>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</si>
  <si>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</si>
  <si>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</si>
  <si>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</si>
  <si>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</si>
  <si>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</si>
  <si>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</si>
  <si>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</si>
  <si>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</si>
  <si>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</si>
  <si>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</si>
  <si>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</si>
  <si>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</si>
  <si>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</si>
  <si>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</si>
  <si>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</si>
  <si>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</si>
  <si>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</si>
  <si>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</si>
  <si>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</si>
  <si>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</si>
  <si>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</si>
  <si>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</si>
  <si>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</si>
  <si>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</si>
  <si>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</si>
  <si>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</si>
  <si>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</si>
  <si>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</si>
  <si>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</si>
  <si>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</si>
  <si>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</si>
  <si>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</si>
  <si>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</si>
  <si>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</si>
  <si>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</si>
  <si>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</si>
  <si>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</si>
  <si>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</si>
  <si>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</si>
  <si>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</si>
  <si>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</si>
  <si>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</si>
  <si>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</si>
  <si>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</si>
  <si>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</si>
  <si>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</si>
  <si>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</si>
  <si>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</si>
  <si>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</si>
  <si>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</si>
  <si>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</si>
  <si>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</si>
  <si>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</si>
  <si>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</si>
  <si>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</si>
  <si>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</si>
  <si>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</si>
  <si>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</si>
  <si>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</si>
  <si>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</si>
  <si>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</si>
  <si>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</si>
  <si>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</si>
  <si>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</si>
  <si>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</si>
  <si>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</si>
  <si>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</si>
  <si>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</si>
  <si>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</si>
  <si>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</si>
  <si>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</si>
  <si>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</si>
  <si>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</si>
  <si>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</si>
  <si>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</si>
  <si>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</si>
  <si>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</si>
  <si>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</si>
  <si>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</si>
  <si>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</si>
  <si>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</si>
  <si>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</si>
  <si>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</si>
  <si>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</si>
  <si>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</si>
  <si>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</si>
  <si>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</si>
  <si>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</si>
  <si>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</si>
  <si>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</si>
  <si>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</si>
  <si>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</si>
  <si>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</si>
  <si>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</si>
  <si>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</si>
  <si>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</si>
  <si>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</si>
  <si>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</si>
  <si>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</si>
  <si>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</si>
  <si>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</si>
  <si>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</si>
  <si>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</si>
  <si>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</si>
  <si>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</si>
  <si>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</si>
  <si>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</si>
  <si>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</si>
  <si>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</si>
  <si>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</si>
  <si>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</si>
  <si>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</si>
  <si>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</si>
  <si>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</si>
  <si>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</si>
  <si>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</si>
  <si>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</si>
  <si>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</si>
  <si>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</si>
  <si>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</si>
  <si>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</si>
  <si>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</si>
  <si>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</si>
  <si>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</si>
  <si>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</si>
  <si>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</si>
  <si>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</si>
  <si>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</si>
  <si>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</si>
  <si>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</si>
  <si>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</si>
  <si>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</si>
  <si>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</si>
  <si>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</si>
  <si>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</si>
  <si>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</si>
  <si>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</si>
  <si>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</si>
  <si>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</si>
  <si>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</si>
  <si>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</si>
  <si>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</si>
  <si>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</si>
  <si>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</si>
  <si>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</si>
  <si>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</si>
  <si>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</si>
  <si>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</si>
  <si>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</si>
  <si>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</si>
  <si>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</si>
  <si>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</si>
  <si>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</si>
  <si>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</si>
  <si>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</si>
  <si>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</si>
  <si>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</si>
  <si>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</si>
  <si>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</si>
  <si>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</si>
  <si>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</si>
  <si>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</si>
  <si>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</si>
  <si>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</si>
  <si>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</si>
  <si>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</si>
  <si>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</si>
  <si>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</si>
  <si>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</si>
  <si>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</si>
  <si>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</si>
  <si>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</si>
  <si>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</si>
  <si>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</si>
  <si>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</si>
  <si>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</si>
  <si>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</si>
  <si>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</si>
  <si>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</si>
  <si>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</si>
  <si>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</si>
  <si>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</si>
  <si>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</si>
  <si>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</si>
  <si>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</si>
  <si>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</si>
  <si>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</si>
  <si>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</si>
  <si>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</si>
  <si>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</si>
  <si>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</si>
  <si>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</si>
  <si>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</si>
  <si>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</si>
  <si>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</si>
  <si>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</si>
  <si>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</si>
  <si>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</si>
  <si>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</si>
  <si>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</si>
  <si>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</si>
  <si>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</si>
  <si>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</si>
  <si>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</si>
  <si>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</si>
  <si>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</si>
  <si>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</si>
  <si>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</si>
  <si>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</si>
  <si>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</si>
  <si>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</si>
  <si>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</si>
  <si>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</si>
  <si>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</si>
  <si>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</si>
  <si>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</si>
  <si>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</si>
  <si>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</si>
  <si>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</si>
  <si>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</si>
  <si>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</si>
  <si>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</si>
  <si>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</si>
  <si>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</si>
  <si>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</si>
  <si>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</si>
  <si>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</si>
  <si>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</si>
  <si>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</si>
  <si>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</si>
  <si>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</si>
  <si>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</si>
  <si>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</si>
  <si>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</si>
  <si>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</si>
  <si>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</si>
  <si>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</si>
  <si>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</si>
  <si>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</si>
  <si>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</si>
  <si>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</si>
  <si>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</si>
  <si>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</si>
  <si>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</si>
  <si>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</si>
  <si>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</si>
  <si>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</si>
  <si>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</si>
  <si>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</si>
  <si>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</si>
  <si>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</si>
  <si>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</si>
  <si>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</si>
  <si>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</si>
  <si>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</si>
  <si>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</si>
  <si>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</si>
  <si>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</si>
  <si>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</si>
  <si>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</si>
  <si>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</si>
  <si>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</si>
  <si>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</si>
  <si>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</si>
  <si>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</si>
  <si>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</si>
  <si>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</si>
  <si>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</si>
  <si>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</si>
  <si>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</si>
  <si>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</si>
  <si>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</si>
  <si>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</si>
  <si>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</si>
  <si>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</si>
  <si>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</si>
  <si>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</si>
  <si>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</si>
  <si>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</si>
  <si>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</si>
  <si>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</si>
  <si>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</si>
  <si>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</si>
  <si>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</si>
  <si>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</si>
  <si>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</si>
  <si>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</si>
  <si>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</si>
  <si>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</si>
  <si>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</si>
  <si>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</si>
  <si>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</si>
  <si>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</si>
  <si>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</si>
  <si>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</si>
  <si>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</si>
  <si>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</si>
  <si>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</si>
  <si>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</si>
  <si>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</si>
  <si>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</si>
  <si>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</si>
  <si>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</si>
  <si>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</si>
  <si>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</si>
  <si>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</si>
  <si>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</si>
  <si>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</si>
  <si>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</si>
  <si>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</si>
  <si>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</si>
  <si>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</si>
  <si>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</si>
  <si>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</si>
  <si>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</si>
  <si>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</si>
  <si>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</si>
  <si>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</si>
  <si>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</si>
  <si>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</si>
  <si>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</si>
  <si>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</si>
  <si>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</si>
  <si>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</si>
  <si>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</si>
  <si>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</si>
  <si>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</si>
  <si>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</si>
  <si>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</si>
  <si>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</si>
  <si>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</si>
  <si>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</si>
  <si>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</si>
  <si>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</si>
  <si>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</si>
  <si>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</si>
  <si>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</si>
  <si>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</si>
  <si>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</si>
  <si>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</si>
  <si>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</si>
  <si>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</si>
  <si>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</si>
  <si>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</si>
  <si>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Салбар, төлөөлөгчийн газрын тоо</t>
  </si>
  <si>
    <t>ТОП-20 индекс /дундаж/</t>
  </si>
  <si>
    <t>2022 он</t>
  </si>
  <si>
    <t>18,029,238,.21</t>
  </si>
  <si>
    <t>260,956,.82</t>
  </si>
  <si>
    <t>Зээлдэгчдийн тоо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</si>
</sst>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</numFmts>
  <fonts count="3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11"/>
      <color theme="1"/>
      <name val="Arial"/>
    </font>
    <font>
      <sz val="11"/>
      <name val="&quot;Times New Roman&quot;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</cellStyleXfs>
  <cellXfs count="406">
    <xf numFmtId="0" fontId="0" fillId="0" borderId="0" xfId="0"/>
    <xf numFmtId="2" fontId="4" fillId="0" borderId="0" xfId="1" applyNumberFormat="1" applyFont="1" applyAlignment="1">
      <alignment horizontal="center" vertical="center"/>
    </xf>
    <xf numFmtId="0" fontId="7" fillId="0" borderId="0" xfId="1" applyFont="1"/>
    <xf numFmtId="0" fontId="1" fillId="0" borderId="0" xfId="1"/>
    <xf numFmtId="2" fontId="4" fillId="4" borderId="6" xfId="1" applyNumberFormat="1" applyFont="1" applyFill="1" applyBorder="1" applyAlignment="1">
      <alignment horizontal="center" vertical="center" wrapText="1"/>
    </xf>
    <xf numFmtId="2" fontId="8" fillId="4" borderId="6" xfId="1" applyNumberFormat="1" applyFont="1" applyFill="1" applyBorder="1" applyAlignment="1">
      <alignment horizontal="center" vertical="center" wrapText="1"/>
    </xf>
    <xf numFmtId="2" fontId="8" fillId="4" borderId="7" xfId="1" applyNumberFormat="1" applyFont="1" applyFill="1" applyBorder="1" applyAlignment="1">
      <alignment horizontal="center" vertical="center" wrapText="1"/>
    </xf>
    <xf numFmtId="43" fontId="4" fillId="4" borderId="6" xfId="1" applyNumberFormat="1" applyFont="1" applyFill="1" applyBorder="1" applyAlignment="1">
      <alignment horizontal="center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wrapText="1"/>
    </xf>
    <xf numFmtId="3" fontId="9" fillId="4" borderId="6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6" fillId="4" borderId="0" xfId="1" applyFont="1" applyFill="1" applyAlignment="1">
      <alignment horizontal="center" vertical="center" wrapText="1"/>
    </xf>
    <xf numFmtId="2" fontId="6" fillId="4" borderId="6" xfId="1" applyNumberFormat="1" applyFont="1" applyFill="1" applyBorder="1" applyAlignment="1">
      <alignment horizontal="center" vertical="center"/>
    </xf>
    <xf numFmtId="4" fontId="9" fillId="4" borderId="6" xfId="1" applyNumberFormat="1" applyFont="1" applyFill="1" applyBorder="1" applyAlignment="1">
      <alignment horizontal="right" vertical="center"/>
    </xf>
    <xf numFmtId="43" fontId="9" fillId="4" borderId="6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 vertical="center"/>
    </xf>
    <xf numFmtId="3" fontId="6" fillId="4" borderId="6" xfId="1" applyNumberFormat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/>
    </xf>
    <xf numFmtId="0" fontId="7" fillId="4" borderId="0" xfId="1" applyFont="1" applyFill="1"/>
    <xf numFmtId="2" fontId="9" fillId="4" borderId="6" xfId="1" applyNumberFormat="1" applyFont="1" applyFill="1" applyBorder="1" applyAlignment="1">
      <alignment horizontal="center" vertical="center"/>
    </xf>
    <xf numFmtId="0" fontId="9" fillId="4" borderId="12" xfId="1" applyFont="1" applyFill="1" applyBorder="1" applyAlignment="1">
      <alignment horizontal="center"/>
    </xf>
    <xf numFmtId="165" fontId="9" fillId="4" borderId="6" xfId="1" applyNumberFormat="1" applyFont="1" applyFill="1" applyBorder="1" applyAlignment="1">
      <alignment horizontal="center" vertical="center"/>
    </xf>
    <xf numFmtId="165" fontId="9" fillId="4" borderId="8" xfId="1" applyNumberFormat="1" applyFont="1" applyFill="1" applyBorder="1" applyAlignment="1">
      <alignment horizontal="center" vertical="center"/>
    </xf>
    <xf numFmtId="165" fontId="7" fillId="4" borderId="0" xfId="1" applyNumberFormat="1" applyFont="1" applyFill="1"/>
    <xf numFmtId="4" fontId="6" fillId="4" borderId="6" xfId="1" applyNumberFormat="1" applyFont="1" applyFill="1" applyBorder="1" applyAlignment="1">
      <alignment horizontal="right"/>
    </xf>
    <xf numFmtId="4" fontId="9" fillId="4" borderId="6" xfId="1" applyNumberFormat="1" applyFont="1" applyFill="1" applyBorder="1" applyAlignment="1">
      <alignment horizontal="right"/>
    </xf>
    <xf numFmtId="3" fontId="9" fillId="4" borderId="6" xfId="1" applyNumberFormat="1" applyFont="1" applyFill="1" applyBorder="1" applyAlignment="1">
      <alignment horizontal="center"/>
    </xf>
    <xf numFmtId="3" fontId="6" fillId="4" borderId="6" xfId="1" applyNumberFormat="1" applyFont="1" applyFill="1" applyBorder="1" applyAlignment="1">
      <alignment horizontal="center"/>
    </xf>
    <xf numFmtId="3" fontId="9" fillId="0" borderId="6" xfId="1" applyNumberFormat="1" applyFont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1" fontId="9" fillId="4" borderId="6" xfId="1" applyNumberFormat="1" applyFont="1" applyFill="1" applyBorder="1" applyAlignment="1">
      <alignment horizontal="center" vertical="center"/>
    </xf>
    <xf numFmtId="2" fontId="6" fillId="4" borderId="7" xfId="1" applyNumberFormat="1" applyFont="1" applyFill="1" applyBorder="1" applyAlignment="1">
      <alignment horizontal="center" vertical="center"/>
    </xf>
    <xf numFmtId="4" fontId="9" fillId="4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center" vertical="center"/>
    </xf>
    <xf numFmtId="4" fontId="6" fillId="4" borderId="7" xfId="1" applyNumberFormat="1" applyFont="1" applyFill="1" applyBorder="1" applyAlignment="1">
      <alignment horizontal="right" vertical="center"/>
    </xf>
    <xf numFmtId="2" fontId="6" fillId="4" borderId="12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4" fontId="9" fillId="4" borderId="12" xfId="1" applyNumberFormat="1" applyFont="1" applyFill="1" applyBorder="1" applyAlignment="1">
      <alignment horizontal="right" vertical="center"/>
    </xf>
    <xf numFmtId="165" fontId="7" fillId="4" borderId="0" xfId="1" applyNumberFormat="1" applyFont="1" applyFill="1" applyAlignment="1">
      <alignment horizontal="right"/>
    </xf>
    <xf numFmtId="0" fontId="7" fillId="4" borderId="0" xfId="1" applyFont="1" applyFill="1" applyAlignment="1">
      <alignment horizontal="right"/>
    </xf>
    <xf numFmtId="1" fontId="6" fillId="4" borderId="12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Alignment="1">
      <alignment horizontal="center"/>
    </xf>
    <xf numFmtId="43" fontId="9" fillId="4" borderId="0" xfId="1" applyNumberFormat="1" applyFont="1" applyFill="1" applyAlignment="1">
      <alignment horizontal="center" vertical="center"/>
    </xf>
    <xf numFmtId="43" fontId="9" fillId="4" borderId="6" xfId="1" applyNumberFormat="1" applyFont="1" applyFill="1" applyBorder="1" applyAlignment="1">
      <alignment vertical="center"/>
    </xf>
    <xf numFmtId="165" fontId="9" fillId="4" borderId="0" xfId="1" applyNumberFormat="1" applyFont="1" applyFill="1" applyAlignment="1">
      <alignment horizontal="center" vertical="center"/>
    </xf>
    <xf numFmtId="43" fontId="8" fillId="4" borderId="12" xfId="1" applyNumberFormat="1" applyFont="1" applyFill="1" applyBorder="1" applyAlignment="1">
      <alignment horizontal="right" vertical="center"/>
    </xf>
    <xf numFmtId="4" fontId="4" fillId="4" borderId="7" xfId="1" applyNumberFormat="1" applyFont="1" applyFill="1" applyBorder="1" applyAlignment="1">
      <alignment horizontal="right" vertical="center"/>
    </xf>
    <xf numFmtId="3" fontId="4" fillId="4" borderId="6" xfId="1" applyNumberFormat="1" applyFont="1" applyFill="1" applyBorder="1" applyAlignment="1">
      <alignment horizont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/>
    </xf>
    <xf numFmtId="3" fontId="4" fillId="4" borderId="6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/>
    </xf>
    <xf numFmtId="0" fontId="11" fillId="4" borderId="0" xfId="1" applyFont="1" applyFill="1"/>
    <xf numFmtId="2" fontId="6" fillId="4" borderId="5" xfId="1" applyNumberFormat="1" applyFont="1" applyFill="1" applyBorder="1" applyAlignment="1">
      <alignment horizontal="center" vertical="center"/>
    </xf>
    <xf numFmtId="4" fontId="9" fillId="4" borderId="23" xfId="1" applyNumberFormat="1" applyFont="1" applyFill="1" applyBorder="1" applyAlignment="1">
      <alignment horizontal="right" vertical="center"/>
    </xf>
    <xf numFmtId="43" fontId="9" fillId="4" borderId="6" xfId="2" applyFont="1" applyFill="1" applyBorder="1" applyAlignment="1">
      <alignment horizontal="center" vertical="center"/>
    </xf>
    <xf numFmtId="0" fontId="9" fillId="4" borderId="0" xfId="1" applyFont="1" applyFill="1"/>
    <xf numFmtId="0" fontId="7" fillId="4" borderId="0" xfId="1" applyFont="1" applyFill="1" applyAlignment="1">
      <alignment horizontal="center" vertical="center"/>
    </xf>
    <xf numFmtId="0" fontId="1" fillId="0" borderId="0" xfId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9" fillId="4" borderId="7" xfId="1" applyNumberFormat="1" applyFont="1" applyFill="1" applyBorder="1" applyAlignment="1">
      <alignment horizontal="center" vertical="center"/>
    </xf>
    <xf numFmtId="1" fontId="6" fillId="4" borderId="24" xfId="1" applyNumberFormat="1" applyFont="1" applyFill="1" applyBorder="1" applyAlignment="1">
      <alignment horizontal="center" vertical="center"/>
    </xf>
    <xf numFmtId="3" fontId="6" fillId="4" borderId="7" xfId="1" applyNumberFormat="1" applyFont="1" applyFill="1" applyBorder="1" applyAlignment="1">
      <alignment horizontal="center"/>
    </xf>
    <xf numFmtId="4" fontId="9" fillId="4" borderId="24" xfId="1" applyNumberFormat="1" applyFont="1" applyFill="1" applyBorder="1" applyAlignment="1">
      <alignment horizontal="right" vertical="center"/>
    </xf>
    <xf numFmtId="43" fontId="9" fillId="4" borderId="7" xfId="1" applyNumberFormat="1" applyFont="1" applyFill="1" applyBorder="1" applyAlignment="1">
      <alignment horizontal="center" vertical="center"/>
    </xf>
    <xf numFmtId="43" fontId="9" fillId="4" borderId="7" xfId="1" applyNumberFormat="1" applyFont="1" applyFill="1" applyBorder="1" applyAlignment="1">
      <alignment vertical="center"/>
    </xf>
    <xf numFmtId="0" fontId="9" fillId="4" borderId="24" xfId="1" applyFont="1" applyFill="1" applyBorder="1" applyAlignment="1">
      <alignment horizontal="center"/>
    </xf>
    <xf numFmtId="43" fontId="9" fillId="4" borderId="7" xfId="2" applyFont="1" applyFill="1" applyBorder="1" applyAlignment="1">
      <alignment horizontal="center" vertical="center"/>
    </xf>
    <xf numFmtId="165" fontId="9" fillId="4" borderId="25" xfId="1" applyNumberFormat="1" applyFont="1" applyFill="1" applyBorder="1" applyAlignment="1">
      <alignment horizontal="center" vertical="center"/>
    </xf>
    <xf numFmtId="2" fontId="9" fillId="4" borderId="26" xfId="1" applyNumberFormat="1" applyFont="1" applyFill="1" applyBorder="1" applyAlignment="1">
      <alignment horizontal="center"/>
    </xf>
    <xf numFmtId="43" fontId="9" fillId="4" borderId="26" xfId="2" applyFont="1" applyFill="1" applyBorder="1" applyAlignment="1">
      <alignment horizontal="center" vertical="center"/>
    </xf>
    <xf numFmtId="1" fontId="9" fillId="4" borderId="26" xfId="1" applyNumberFormat="1" applyFont="1" applyFill="1" applyBorder="1" applyAlignment="1">
      <alignment horizontal="center" vertical="center"/>
    </xf>
    <xf numFmtId="0" fontId="9" fillId="4" borderId="26" xfId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/>
    </xf>
    <xf numFmtId="0" fontId="13" fillId="4" borderId="26" xfId="1" applyFont="1" applyFill="1" applyBorder="1" applyAlignment="1">
      <alignment horizontal="center" vertical="center"/>
    </xf>
    <xf numFmtId="43" fontId="13" fillId="4" borderId="26" xfId="1" applyNumberFormat="1" applyFont="1" applyFill="1" applyBorder="1"/>
    <xf numFmtId="165" fontId="13" fillId="4" borderId="26" xfId="1" applyNumberFormat="1" applyFont="1" applyFill="1" applyBorder="1"/>
    <xf numFmtId="0" fontId="13" fillId="4" borderId="0" xfId="1" applyFont="1" applyFill="1"/>
    <xf numFmtId="0" fontId="14" fillId="0" borderId="0" xfId="1" applyFont="1"/>
    <xf numFmtId="43" fontId="13" fillId="4" borderId="26" xfId="2" applyFont="1" applyFill="1" applyBorder="1"/>
    <xf numFmtId="165" fontId="13" fillId="4" borderId="26" xfId="2" applyNumberFormat="1" applyFont="1" applyFill="1" applyBorder="1"/>
    <xf numFmtId="43" fontId="4" fillId="4" borderId="26" xfId="2" applyFont="1" applyFill="1" applyBorder="1" applyAlignment="1">
      <alignment horizontal="right" vertical="center"/>
    </xf>
    <xf numFmtId="0" fontId="4" fillId="4" borderId="26" xfId="2" applyNumberFormat="1" applyFont="1" applyFill="1" applyBorder="1" applyAlignment="1">
      <alignment horizontal="center" vertical="center"/>
    </xf>
    <xf numFmtId="165" fontId="4" fillId="4" borderId="26" xfId="2" applyNumberFormat="1" applyFont="1" applyFill="1" applyBorder="1" applyAlignment="1">
      <alignment horizontal="center" vertical="center"/>
    </xf>
    <xf numFmtId="0" fontId="13" fillId="4" borderId="26" xfId="1" applyFont="1" applyFill="1" applyBorder="1"/>
    <xf numFmtId="2" fontId="15" fillId="4" borderId="0" xfId="1" applyNumberFormat="1" applyFont="1" applyFill="1" applyAlignment="1">
      <alignment horizontal="center" vertical="center"/>
    </xf>
    <xf numFmtId="43" fontId="15" fillId="4" borderId="0" xfId="1" applyNumberFormat="1" applyFont="1" applyFill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/>
    </xf>
    <xf numFmtId="0" fontId="16" fillId="0" borderId="29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 vertical="center" wrapText="1"/>
    </xf>
    <xf numFmtId="0" fontId="17" fillId="0" borderId="29" xfId="1" applyFont="1" applyBorder="1" applyAlignment="1">
      <alignment horizontal="center" vertical="center" wrapText="1"/>
    </xf>
    <xf numFmtId="43" fontId="16" fillId="0" borderId="29" xfId="1" applyNumberFormat="1" applyFont="1" applyBorder="1" applyAlignment="1">
      <alignment horizontal="center" vertical="center"/>
    </xf>
    <xf numFmtId="0" fontId="18" fillId="0" borderId="0" xfId="1" applyFont="1"/>
    <xf numFmtId="0" fontId="19" fillId="5" borderId="29" xfId="1" applyFont="1" applyFill="1" applyBorder="1" applyAlignment="1">
      <alignment horizontal="center" vertical="center"/>
    </xf>
    <xf numFmtId="165" fontId="16" fillId="5" borderId="0" xfId="1" applyNumberFormat="1" applyFont="1" applyFill="1"/>
    <xf numFmtId="165" fontId="19" fillId="5" borderId="29" xfId="1" applyNumberFormat="1" applyFont="1" applyFill="1" applyBorder="1" applyAlignment="1">
      <alignment horizontal="center" vertical="center" wrapText="1"/>
    </xf>
    <xf numFmtId="165" fontId="19" fillId="5" borderId="29" xfId="1" applyNumberFormat="1" applyFont="1" applyFill="1" applyBorder="1" applyAlignment="1">
      <alignment horizontal="center" vertical="center"/>
    </xf>
    <xf numFmtId="165" fontId="16" fillId="5" borderId="0" xfId="1" applyNumberFormat="1" applyFont="1" applyFill="1" applyAlignment="1">
      <alignment horizontal="center"/>
    </xf>
    <xf numFmtId="165" fontId="19" fillId="5" borderId="0" xfId="1" applyNumberFormat="1" applyFont="1" applyFill="1" applyAlignment="1">
      <alignment horizontal="center"/>
    </xf>
    <xf numFmtId="0" fontId="17" fillId="4" borderId="29" xfId="1" applyFont="1" applyFill="1" applyBorder="1" applyAlignment="1">
      <alignment horizontal="center" vertical="center"/>
    </xf>
    <xf numFmtId="165" fontId="17" fillId="4" borderId="29" xfId="1" applyNumberFormat="1" applyFont="1" applyFill="1" applyBorder="1" applyAlignment="1">
      <alignment horizontal="center" vertical="center"/>
    </xf>
    <xf numFmtId="165" fontId="16" fillId="4" borderId="29" xfId="1" applyNumberFormat="1" applyFont="1" applyFill="1" applyBorder="1" applyAlignment="1">
      <alignment horizontal="center" vertical="center"/>
    </xf>
    <xf numFmtId="0" fontId="19" fillId="6" borderId="29" xfId="1" applyFont="1" applyFill="1" applyBorder="1" applyAlignment="1">
      <alignment horizontal="center" vertical="center"/>
    </xf>
    <xf numFmtId="165" fontId="16" fillId="6" borderId="33" xfId="1" applyNumberFormat="1" applyFont="1" applyFill="1" applyBorder="1"/>
    <xf numFmtId="165" fontId="19" fillId="6" borderId="29" xfId="1" applyNumberFormat="1" applyFont="1" applyFill="1" applyBorder="1" applyAlignment="1">
      <alignment horizontal="center" vertical="center"/>
    </xf>
    <xf numFmtId="165" fontId="19" fillId="6" borderId="33" xfId="1" applyNumberFormat="1" applyFont="1" applyFill="1" applyBorder="1" applyAlignment="1">
      <alignment horizontal="center" vertical="center"/>
    </xf>
    <xf numFmtId="165" fontId="19" fillId="6" borderId="29" xfId="1" applyNumberFormat="1" applyFont="1" applyFill="1" applyBorder="1" applyAlignment="1">
      <alignment horizontal="center"/>
    </xf>
    <xf numFmtId="165" fontId="17" fillId="0" borderId="29" xfId="1" applyNumberFormat="1" applyFont="1" applyBorder="1" applyAlignment="1">
      <alignment horizontal="center" vertical="center"/>
    </xf>
    <xf numFmtId="165" fontId="16" fillId="0" borderId="29" xfId="1" applyNumberFormat="1" applyFont="1" applyBorder="1" applyAlignment="1">
      <alignment horizontal="center" vertical="center"/>
    </xf>
    <xf numFmtId="165" fontId="16" fillId="6" borderId="29" xfId="1" applyNumberFormat="1" applyFont="1" applyFill="1" applyBorder="1" applyAlignment="1">
      <alignment horizontal="center" vertical="center"/>
    </xf>
    <xf numFmtId="0" fontId="19" fillId="7" borderId="29" xfId="1" applyFont="1" applyFill="1" applyBorder="1" applyAlignment="1">
      <alignment horizontal="center" vertical="center"/>
    </xf>
    <xf numFmtId="165" fontId="16" fillId="7" borderId="0" xfId="1" applyNumberFormat="1" applyFont="1" applyFill="1"/>
    <xf numFmtId="165" fontId="19" fillId="7" borderId="29" xfId="1" applyNumberFormat="1" applyFont="1" applyFill="1" applyBorder="1" applyAlignment="1">
      <alignment horizontal="center" vertical="center"/>
    </xf>
    <xf numFmtId="165" fontId="19" fillId="7" borderId="29" xfId="1" applyNumberFormat="1" applyFont="1" applyFill="1" applyBorder="1" applyAlignment="1">
      <alignment horizontal="center"/>
    </xf>
    <xf numFmtId="165" fontId="16" fillId="7" borderId="29" xfId="1" applyNumberFormat="1" applyFont="1" applyFill="1" applyBorder="1" applyAlignment="1">
      <alignment horizontal="center" vertical="center"/>
    </xf>
    <xf numFmtId="0" fontId="19" fillId="8" borderId="29" xfId="1" applyFont="1" applyFill="1" applyBorder="1" applyAlignment="1">
      <alignment horizontal="center" vertical="center"/>
    </xf>
    <xf numFmtId="165" fontId="16" fillId="8" borderId="0" xfId="1" applyNumberFormat="1" applyFont="1" applyFill="1" applyAlignment="1">
      <alignment horizontal="center" vertical="center"/>
    </xf>
    <xf numFmtId="165" fontId="16" fillId="8" borderId="29" xfId="1" applyNumberFormat="1" applyFont="1" applyFill="1" applyBorder="1" applyAlignment="1">
      <alignment horizontal="center" vertical="center"/>
    </xf>
    <xf numFmtId="165" fontId="19" fillId="8" borderId="29" xfId="1" applyNumberFormat="1" applyFont="1" applyFill="1" applyBorder="1" applyAlignment="1">
      <alignment horizontal="center" vertical="center"/>
    </xf>
    <xf numFmtId="165" fontId="16" fillId="8" borderId="0" xfId="1" applyNumberFormat="1" applyFont="1" applyFill="1" applyAlignment="1">
      <alignment horizontal="center"/>
    </xf>
    <xf numFmtId="165" fontId="16" fillId="8" borderId="0" xfId="1" applyNumberFormat="1" applyFont="1" applyFill="1"/>
    <xf numFmtId="165" fontId="19" fillId="4" borderId="29" xfId="1" applyNumberFormat="1" applyFont="1" applyFill="1" applyBorder="1" applyAlignment="1">
      <alignment horizontal="center" vertical="center"/>
    </xf>
    <xf numFmtId="0" fontId="19" fillId="9" borderId="29" xfId="1" applyFont="1" applyFill="1" applyBorder="1" applyAlignment="1">
      <alignment horizontal="center" vertical="center"/>
    </xf>
    <xf numFmtId="165" fontId="16" fillId="9" borderId="29" xfId="1" applyNumberFormat="1" applyFont="1" applyFill="1" applyBorder="1" applyAlignment="1">
      <alignment horizontal="center" vertical="center"/>
    </xf>
    <xf numFmtId="165" fontId="16" fillId="9" borderId="29" xfId="1" applyNumberFormat="1" applyFont="1" applyFill="1" applyBorder="1" applyAlignment="1">
      <alignment horizontal="right" vertical="center"/>
    </xf>
    <xf numFmtId="165" fontId="16" fillId="9" borderId="0" xfId="1" applyNumberFormat="1" applyFont="1" applyFill="1" applyAlignment="1">
      <alignment horizontal="center"/>
    </xf>
    <xf numFmtId="165" fontId="17" fillId="9" borderId="29" xfId="1" applyNumberFormat="1" applyFont="1" applyFill="1" applyBorder="1" applyAlignment="1">
      <alignment horizontal="center" vertical="center"/>
    </xf>
    <xf numFmtId="0" fontId="19" fillId="10" borderId="29" xfId="1" applyFont="1" applyFill="1" applyBorder="1" applyAlignment="1">
      <alignment horizontal="center" vertical="center"/>
    </xf>
    <xf numFmtId="165" fontId="16" fillId="10" borderId="29" xfId="1" applyNumberFormat="1" applyFont="1" applyFill="1" applyBorder="1" applyAlignment="1">
      <alignment horizontal="center" vertical="center"/>
    </xf>
    <xf numFmtId="165" fontId="16" fillId="10" borderId="29" xfId="1" applyNumberFormat="1" applyFont="1" applyFill="1" applyBorder="1" applyAlignment="1">
      <alignment horizontal="right" vertical="center"/>
    </xf>
    <xf numFmtId="165" fontId="17" fillId="10" borderId="29" xfId="1" applyNumberFormat="1" applyFont="1" applyFill="1" applyBorder="1" applyAlignment="1">
      <alignment horizontal="center" vertical="center"/>
    </xf>
    <xf numFmtId="165" fontId="17" fillId="10" borderId="29" xfId="1" applyNumberFormat="1" applyFont="1" applyFill="1" applyBorder="1" applyAlignment="1">
      <alignment horizontal="right" vertical="center"/>
    </xf>
    <xf numFmtId="0" fontId="19" fillId="11" borderId="29" xfId="1" applyFont="1" applyFill="1" applyBorder="1" applyAlignment="1">
      <alignment horizontal="center" vertical="center"/>
    </xf>
    <xf numFmtId="165" fontId="16" fillId="11" borderId="29" xfId="1" applyNumberFormat="1" applyFont="1" applyFill="1" applyBorder="1" applyAlignment="1">
      <alignment horizontal="center" vertical="center"/>
    </xf>
    <xf numFmtId="165" fontId="17" fillId="11" borderId="29" xfId="1" applyNumberFormat="1" applyFont="1" applyFill="1" applyBorder="1" applyAlignment="1">
      <alignment horizontal="center" vertical="center"/>
    </xf>
    <xf numFmtId="165" fontId="16" fillId="11" borderId="29" xfId="1" applyNumberFormat="1" applyFont="1" applyFill="1" applyBorder="1" applyAlignment="1">
      <alignment vertical="center"/>
    </xf>
    <xf numFmtId="0" fontId="19" fillId="12" borderId="29" xfId="1" applyFont="1" applyFill="1" applyBorder="1" applyAlignment="1">
      <alignment horizontal="center" vertical="center"/>
    </xf>
    <xf numFmtId="165" fontId="16" fillId="12" borderId="29" xfId="1" applyNumberFormat="1" applyFont="1" applyFill="1" applyBorder="1" applyAlignment="1">
      <alignment horizontal="center" vertical="center"/>
    </xf>
    <xf numFmtId="165" fontId="16" fillId="12" borderId="29" xfId="1" applyNumberFormat="1" applyFont="1" applyFill="1" applyBorder="1" applyAlignment="1">
      <alignment horizontal="right" vertical="center"/>
    </xf>
    <xf numFmtId="165" fontId="19" fillId="12" borderId="29" xfId="1" applyNumberFormat="1" applyFont="1" applyFill="1" applyBorder="1" applyAlignment="1">
      <alignment horizontal="center" vertical="center"/>
    </xf>
    <xf numFmtId="165" fontId="19" fillId="12" borderId="29" xfId="1" applyNumberFormat="1" applyFont="1" applyFill="1" applyBorder="1" applyAlignment="1">
      <alignment horizontal="right" vertical="center"/>
    </xf>
    <xf numFmtId="0" fontId="19" fillId="0" borderId="0" xfId="1" applyFont="1"/>
    <xf numFmtId="0" fontId="19" fillId="12" borderId="30" xfId="1" applyFont="1" applyFill="1" applyBorder="1" applyAlignment="1">
      <alignment horizontal="center" vertical="center"/>
    </xf>
    <xf numFmtId="165" fontId="17" fillId="0" borderId="29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166" fontId="19" fillId="11" borderId="29" xfId="1" applyNumberFormat="1" applyFont="1" applyFill="1" applyBorder="1" applyAlignment="1">
      <alignment horizontal="center" vertical="center"/>
    </xf>
    <xf numFmtId="166" fontId="19" fillId="11" borderId="29" xfId="1" applyNumberFormat="1" applyFont="1" applyFill="1" applyBorder="1" applyAlignment="1">
      <alignment horizontal="right" vertical="center"/>
    </xf>
    <xf numFmtId="165" fontId="18" fillId="0" borderId="0" xfId="1" applyNumberFormat="1" applyFont="1"/>
    <xf numFmtId="166" fontId="17" fillId="0" borderId="29" xfId="1" applyNumberFormat="1" applyFont="1" applyBorder="1" applyAlignment="1">
      <alignment horizontal="center"/>
    </xf>
    <xf numFmtId="167" fontId="19" fillId="0" borderId="0" xfId="1" applyNumberFormat="1" applyFont="1"/>
    <xf numFmtId="0" fontId="18" fillId="0" borderId="0" xfId="1" applyFont="1" applyAlignment="1">
      <alignment horizontal="center"/>
    </xf>
    <xf numFmtId="164" fontId="5" fillId="13" borderId="0" xfId="1" applyNumberFormat="1" applyFont="1" applyFill="1" applyAlignment="1">
      <alignment horizontal="left" vertical="center"/>
    </xf>
    <xf numFmtId="164" fontId="19" fillId="0" borderId="0" xfId="1" applyNumberFormat="1" applyFont="1" applyAlignment="1">
      <alignment horizontal="center" vertical="center"/>
    </xf>
    <xf numFmtId="164" fontId="19" fillId="0" borderId="0" xfId="1" applyNumberFormat="1" applyFont="1"/>
    <xf numFmtId="0" fontId="20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166" fontId="19" fillId="0" borderId="0" xfId="1" applyNumberFormat="1" applyFont="1" applyAlignment="1">
      <alignment horizontal="center" vertical="center"/>
    </xf>
    <xf numFmtId="166" fontId="20" fillId="0" borderId="0" xfId="1" applyNumberFormat="1" applyFont="1" applyAlignment="1">
      <alignment horizontal="right" vertical="center"/>
    </xf>
    <xf numFmtId="0" fontId="19" fillId="0" borderId="12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 wrapText="1"/>
    </xf>
    <xf numFmtId="0" fontId="19" fillId="0" borderId="29" xfId="1" applyFont="1" applyBorder="1" applyAlignment="1">
      <alignment horizontal="center" vertical="center" wrapText="1"/>
    </xf>
    <xf numFmtId="168" fontId="16" fillId="0" borderId="29" xfId="1" applyNumberFormat="1" applyFont="1" applyBorder="1" applyAlignment="1">
      <alignment horizontal="center" vertical="center" wrapText="1"/>
    </xf>
    <xf numFmtId="166" fontId="19" fillId="0" borderId="12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right" vertical="center"/>
    </xf>
    <xf numFmtId="164" fontId="19" fillId="0" borderId="12" xfId="1" applyNumberFormat="1" applyFont="1" applyBorder="1"/>
    <xf numFmtId="166" fontId="19" fillId="0" borderId="12" xfId="1" applyNumberFormat="1" applyFont="1" applyBorder="1" applyAlignment="1">
      <alignment horizontal="right" vertical="center"/>
    </xf>
    <xf numFmtId="166" fontId="19" fillId="0" borderId="6" xfId="1" applyNumberFormat="1" applyFont="1" applyBorder="1" applyAlignment="1">
      <alignment horizontal="center" vertical="center"/>
    </xf>
    <xf numFmtId="4" fontId="19" fillId="0" borderId="29" xfId="1" applyNumberFormat="1" applyFont="1" applyBorder="1"/>
    <xf numFmtId="0" fontId="19" fillId="0" borderId="24" xfId="1" applyFont="1" applyBorder="1" applyAlignment="1">
      <alignment horizontal="center" vertical="center"/>
    </xf>
    <xf numFmtId="166" fontId="19" fillId="0" borderId="24" xfId="1" applyNumberFormat="1" applyFont="1" applyBorder="1" applyAlignment="1">
      <alignment horizontal="center" vertical="center"/>
    </xf>
    <xf numFmtId="166" fontId="19" fillId="0" borderId="24" xfId="1" applyNumberFormat="1" applyFont="1" applyBorder="1"/>
    <xf numFmtId="166" fontId="19" fillId="0" borderId="24" xfId="1" applyNumberFormat="1" applyFont="1" applyBorder="1" applyAlignment="1">
      <alignment horizontal="right" vertical="center"/>
    </xf>
    <xf numFmtId="169" fontId="19" fillId="0" borderId="24" xfId="1" applyNumberFormat="1" applyFont="1" applyBorder="1"/>
    <xf numFmtId="43" fontId="19" fillId="0" borderId="24" xfId="1" applyNumberFormat="1" applyFont="1" applyBorder="1" applyAlignment="1">
      <alignment horizontal="center" vertical="center" wrapText="1"/>
    </xf>
    <xf numFmtId="43" fontId="19" fillId="0" borderId="0" xfId="1" applyNumberFormat="1" applyFont="1"/>
    <xf numFmtId="166" fontId="19" fillId="0" borderId="0" xfId="1" applyNumberFormat="1" applyFont="1"/>
    <xf numFmtId="43" fontId="19" fillId="0" borderId="0" xfId="1" applyNumberFormat="1" applyFont="1" applyAlignment="1">
      <alignment horizontal="center" vertical="center" wrapText="1"/>
    </xf>
    <xf numFmtId="0" fontId="19" fillId="0" borderId="24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166" fontId="19" fillId="0" borderId="6" xfId="1" applyNumberFormat="1" applyFont="1" applyBorder="1"/>
    <xf numFmtId="166" fontId="19" fillId="0" borderId="6" xfId="1" applyNumberFormat="1" applyFont="1" applyBorder="1" applyAlignment="1">
      <alignment horizontal="right" vertical="center"/>
    </xf>
    <xf numFmtId="169" fontId="19" fillId="0" borderId="6" xfId="1" applyNumberFormat="1" applyFont="1" applyBorder="1"/>
    <xf numFmtId="43" fontId="19" fillId="4" borderId="6" xfId="1" applyNumberFormat="1" applyFont="1" applyFill="1" applyBorder="1"/>
    <xf numFmtId="170" fontId="19" fillId="14" borderId="6" xfId="1" applyNumberFormat="1" applyFont="1" applyFill="1" applyBorder="1" applyAlignment="1">
      <alignment horizontal="right"/>
    </xf>
    <xf numFmtId="166" fontId="15" fillId="0" borderId="6" xfId="1" applyNumberFormat="1" applyFont="1" applyBorder="1"/>
    <xf numFmtId="170" fontId="19" fillId="4" borderId="6" xfId="1" applyNumberFormat="1" applyFont="1" applyFill="1" applyBorder="1" applyAlignment="1">
      <alignment horizontal="right"/>
    </xf>
    <xf numFmtId="43" fontId="19" fillId="0" borderId="6" xfId="1" applyNumberFormat="1" applyFont="1" applyBorder="1" applyAlignment="1">
      <alignment horizontal="center" vertical="center"/>
    </xf>
    <xf numFmtId="43" fontId="19" fillId="14" borderId="6" xfId="1" applyNumberFormat="1" applyFont="1" applyFill="1" applyBorder="1" applyAlignment="1">
      <alignment horizontal="right"/>
    </xf>
    <xf numFmtId="166" fontId="19" fillId="0" borderId="8" xfId="1" applyNumberFormat="1" applyFont="1" applyBorder="1" applyAlignment="1">
      <alignment vertical="center"/>
    </xf>
    <xf numFmtId="166" fontId="19" fillId="0" borderId="10" xfId="1" applyNumberFormat="1" applyFont="1" applyBorder="1" applyAlignment="1">
      <alignment vertical="center"/>
    </xf>
    <xf numFmtId="43" fontId="19" fillId="4" borderId="6" xfId="1" applyNumberFormat="1" applyFont="1" applyFill="1" applyBorder="1" applyAlignment="1">
      <alignment horizontal="right"/>
    </xf>
    <xf numFmtId="166" fontId="19" fillId="0" borderId="6" xfId="1" applyNumberFormat="1" applyFont="1" applyBorder="1" applyAlignment="1">
      <alignment horizontal="center" vertical="center" wrapText="1"/>
    </xf>
    <xf numFmtId="166" fontId="19" fillId="0" borderId="6" xfId="1" applyNumberFormat="1" applyFont="1" applyBorder="1" applyAlignment="1">
      <alignment wrapText="1"/>
    </xf>
    <xf numFmtId="43" fontId="19" fillId="4" borderId="6" xfId="1" applyNumberFormat="1" applyFont="1" applyFill="1" applyBorder="1" applyAlignment="1">
      <alignment horizontal="center"/>
    </xf>
    <xf numFmtId="4" fontId="19" fillId="0" borderId="0" xfId="1" applyNumberFormat="1" applyFont="1"/>
    <xf numFmtId="43" fontId="19" fillId="0" borderId="6" xfId="1" applyNumberFormat="1" applyFont="1" applyBorder="1"/>
    <xf numFmtId="171" fontId="19" fillId="0" borderId="6" xfId="1" applyNumberFormat="1" applyFont="1" applyBorder="1" applyAlignment="1">
      <alignment horizontal="center" vertical="center"/>
    </xf>
    <xf numFmtId="172" fontId="19" fillId="0" borderId="6" xfId="1" applyNumberFormat="1" applyFont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4" fontId="19" fillId="0" borderId="6" xfId="1" applyNumberFormat="1" applyFont="1" applyBorder="1" applyAlignment="1">
      <alignment horizontal="center" vertical="center"/>
    </xf>
    <xf numFmtId="166" fontId="19" fillId="4" borderId="6" xfId="1" applyNumberFormat="1" applyFont="1" applyFill="1" applyBorder="1" applyAlignment="1">
      <alignment horizontal="right" vertical="center"/>
    </xf>
    <xf numFmtId="166" fontId="19" fillId="0" borderId="0" xfId="1" applyNumberFormat="1" applyFont="1" applyAlignment="1">
      <alignment horizontal="right" vertical="center"/>
    </xf>
    <xf numFmtId="164" fontId="6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right" vertical="center"/>
    </xf>
    <xf numFmtId="164" fontId="6" fillId="0" borderId="0" xfId="1" applyNumberFormat="1" applyFont="1"/>
    <xf numFmtId="164" fontId="23" fillId="0" borderId="0" xfId="1" applyNumberFormat="1" applyFont="1"/>
    <xf numFmtId="0" fontId="24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right" vertical="center" wrapText="1"/>
    </xf>
    <xf numFmtId="165" fontId="6" fillId="0" borderId="0" xfId="1" applyNumberFormat="1" applyFont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 wrapText="1"/>
    </xf>
    <xf numFmtId="166" fontId="24" fillId="0" borderId="0" xfId="1" applyNumberFormat="1" applyFont="1" applyAlignment="1">
      <alignment horizontal="right" vertical="center" wrapText="1"/>
    </xf>
    <xf numFmtId="0" fontId="24" fillId="0" borderId="0" xfId="1" applyFont="1" applyAlignment="1">
      <alignment horizontal="right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right" vertical="center" wrapText="1"/>
    </xf>
    <xf numFmtId="165" fontId="6" fillId="0" borderId="12" xfId="1" applyNumberFormat="1" applyFont="1" applyBorder="1" applyAlignment="1">
      <alignment horizontal="center" vertical="center" wrapText="1"/>
    </xf>
    <xf numFmtId="166" fontId="6" fillId="0" borderId="12" xfId="1" applyNumberFormat="1" applyFont="1" applyBorder="1" applyAlignment="1">
      <alignment horizontal="center" vertical="center" wrapText="1"/>
    </xf>
    <xf numFmtId="173" fontId="6" fillId="0" borderId="12" xfId="1" applyNumberFormat="1" applyFont="1" applyBorder="1" applyAlignment="1">
      <alignment horizontal="center" vertical="center" wrapText="1"/>
    </xf>
    <xf numFmtId="173" fontId="6" fillId="0" borderId="34" xfId="1" applyNumberFormat="1" applyFont="1" applyBorder="1" applyAlignment="1">
      <alignment horizontal="center" vertical="center" wrapText="1"/>
    </xf>
    <xf numFmtId="173" fontId="8" fillId="0" borderId="34" xfId="1" applyNumberFormat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2" xfId="1" applyFont="1" applyBorder="1" applyAlignment="1">
      <alignment horizontal="center" vertical="center"/>
    </xf>
    <xf numFmtId="43" fontId="6" fillId="0" borderId="12" xfId="1" applyNumberFormat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/>
    <xf numFmtId="169" fontId="6" fillId="0" borderId="12" xfId="1" applyNumberFormat="1" applyFont="1" applyBorder="1"/>
    <xf numFmtId="0" fontId="6" fillId="0" borderId="12" xfId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center" vertical="center"/>
    </xf>
    <xf numFmtId="166" fontId="6" fillId="0" borderId="12" xfId="1" applyNumberFormat="1" applyFont="1" applyBorder="1" applyAlignment="1">
      <alignment horizontal="center" vertical="center"/>
    </xf>
    <xf numFmtId="173" fontId="6" fillId="0" borderId="12" xfId="1" applyNumberFormat="1" applyFont="1" applyBorder="1" applyAlignment="1">
      <alignment horizontal="right"/>
    </xf>
    <xf numFmtId="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165" fontId="6" fillId="0" borderId="12" xfId="1" applyNumberFormat="1" applyFont="1" applyBorder="1"/>
    <xf numFmtId="165" fontId="9" fillId="0" borderId="12" xfId="1" applyNumberFormat="1" applyFont="1" applyBorder="1"/>
    <xf numFmtId="166" fontId="6" fillId="0" borderId="12" xfId="1" applyNumberFormat="1" applyFont="1" applyBorder="1" applyAlignment="1">
      <alignment horizontal="right"/>
    </xf>
    <xf numFmtId="168" fontId="6" fillId="0" borderId="12" xfId="1" applyNumberFormat="1" applyFont="1" applyBorder="1" applyAlignment="1">
      <alignment horizontal="right" vertical="center"/>
    </xf>
    <xf numFmtId="168" fontId="6" fillId="0" borderId="12" xfId="1" applyNumberFormat="1" applyFont="1" applyBorder="1"/>
    <xf numFmtId="0" fontId="6" fillId="0" borderId="24" xfId="1" applyFont="1" applyBorder="1" applyAlignment="1">
      <alignment horizontal="center" vertical="center"/>
    </xf>
    <xf numFmtId="0" fontId="6" fillId="0" borderId="24" xfId="1" applyFont="1" applyBorder="1" applyAlignment="1">
      <alignment horizontal="right" vertical="center"/>
    </xf>
    <xf numFmtId="3" fontId="6" fillId="0" borderId="24" xfId="1" applyNumberFormat="1" applyFont="1" applyBorder="1" applyAlignment="1">
      <alignment horizontal="center" vertical="center"/>
    </xf>
    <xf numFmtId="165" fontId="9" fillId="0" borderId="24" xfId="1" applyNumberFormat="1" applyFont="1" applyBorder="1"/>
    <xf numFmtId="166" fontId="6" fillId="0" borderId="24" xfId="1" applyNumberFormat="1" applyFont="1" applyBorder="1" applyAlignment="1">
      <alignment horizontal="center" vertical="center"/>
    </xf>
    <xf numFmtId="166" fontId="6" fillId="0" borderId="24" xfId="1" applyNumberFormat="1" applyFont="1" applyBorder="1" applyAlignment="1">
      <alignment horizontal="right" vertical="center"/>
    </xf>
    <xf numFmtId="166" fontId="6" fillId="0" borderId="24" xfId="1" applyNumberFormat="1" applyFont="1" applyBorder="1" applyAlignment="1">
      <alignment horizontal="right"/>
    </xf>
    <xf numFmtId="168" fontId="6" fillId="0" borderId="24" xfId="1" applyNumberFormat="1" applyFont="1" applyBorder="1" applyAlignment="1">
      <alignment horizontal="right" vertical="center"/>
    </xf>
    <xf numFmtId="173" fontId="6" fillId="0" borderId="24" xfId="1" applyNumberFormat="1" applyFont="1" applyBorder="1" applyAlignment="1">
      <alignment horizontal="right" vertical="center"/>
    </xf>
    <xf numFmtId="173" fontId="6" fillId="0" borderId="24" xfId="1" applyNumberFormat="1" applyFont="1" applyBorder="1"/>
    <xf numFmtId="169" fontId="6" fillId="0" borderId="24" xfId="1" applyNumberFormat="1" applyFont="1" applyBorder="1"/>
    <xf numFmtId="168" fontId="6" fillId="0" borderId="24" xfId="1" applyNumberFormat="1" applyFont="1" applyBorder="1"/>
    <xf numFmtId="0" fontId="6" fillId="0" borderId="0" xfId="1" applyFont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right" vertical="center"/>
    </xf>
    <xf numFmtId="0" fontId="6" fillId="0" borderId="0" xfId="1" applyFont="1"/>
    <xf numFmtId="0" fontId="20" fillId="16" borderId="0" xfId="1" applyFont="1" applyFill="1" applyAlignment="1">
      <alignment horizontal="left" vertical="center"/>
    </xf>
    <xf numFmtId="166" fontId="6" fillId="16" borderId="12" xfId="1" applyNumberFormat="1" applyFont="1" applyFill="1" applyBorder="1" applyAlignment="1">
      <alignment horizontal="right" vertical="center"/>
    </xf>
    <xf numFmtId="43" fontId="6" fillId="0" borderId="12" xfId="1" applyNumberFormat="1" applyFont="1" applyBorder="1"/>
    <xf numFmtId="166" fontId="6" fillId="16" borderId="3" xfId="1" applyNumberFormat="1" applyFont="1" applyFill="1" applyBorder="1" applyAlignment="1">
      <alignment horizontal="right" vertical="center"/>
    </xf>
    <xf numFmtId="0" fontId="19" fillId="0" borderId="12" xfId="1" applyFont="1" applyBorder="1"/>
    <xf numFmtId="0" fontId="19" fillId="0" borderId="36" xfId="1" applyFont="1" applyBorder="1"/>
    <xf numFmtId="0" fontId="19" fillId="0" borderId="37" xfId="1" applyFont="1" applyBorder="1"/>
    <xf numFmtId="166" fontId="9" fillId="18" borderId="12" xfId="1" applyNumberFormat="1" applyFont="1" applyFill="1" applyBorder="1"/>
    <xf numFmtId="166" fontId="9" fillId="16" borderId="12" xfId="1" applyNumberFormat="1" applyFont="1" applyFill="1" applyBorder="1"/>
    <xf numFmtId="166" fontId="6" fillId="18" borderId="12" xfId="1" applyNumberFormat="1" applyFont="1" applyFill="1" applyBorder="1" applyAlignment="1">
      <alignment horizontal="center" vertical="center"/>
    </xf>
    <xf numFmtId="166" fontId="9" fillId="0" borderId="12" xfId="1" applyNumberFormat="1" applyFont="1" applyBorder="1"/>
    <xf numFmtId="166" fontId="9" fillId="16" borderId="3" xfId="1" applyNumberFormat="1" applyFont="1" applyFill="1" applyBorder="1"/>
    <xf numFmtId="166" fontId="19" fillId="18" borderId="12" xfId="1" applyNumberFormat="1" applyFont="1" applyFill="1" applyBorder="1" applyAlignment="1">
      <alignment horizontal="center" vertical="center"/>
    </xf>
    <xf numFmtId="166" fontId="19" fillId="18" borderId="12" xfId="1" applyNumberFormat="1" applyFont="1" applyFill="1" applyBorder="1"/>
    <xf numFmtId="166" fontId="19" fillId="0" borderId="12" xfId="1" applyNumberFormat="1" applyFont="1" applyBorder="1"/>
    <xf numFmtId="165" fontId="19" fillId="0" borderId="12" xfId="1" applyNumberFormat="1" applyFont="1" applyBorder="1" applyAlignment="1">
      <alignment horizontal="center" vertical="center"/>
    </xf>
    <xf numFmtId="4" fontId="19" fillId="0" borderId="12" xfId="1" applyNumberFormat="1" applyFont="1" applyBorder="1"/>
    <xf numFmtId="166" fontId="19" fillId="0" borderId="5" xfId="1" applyNumberFormat="1" applyFont="1" applyBorder="1"/>
    <xf numFmtId="170" fontId="25" fillId="0" borderId="26" xfId="1" applyNumberFormat="1" applyFont="1" applyBorder="1" applyAlignment="1">
      <alignment horizontal="right"/>
    </xf>
    <xf numFmtId="0" fontId="19" fillId="16" borderId="0" xfId="1" applyFont="1" applyFill="1" applyAlignment="1">
      <alignment horizontal="center" vertical="center"/>
    </xf>
    <xf numFmtId="164" fontId="19" fillId="16" borderId="0" xfId="1" applyNumberFormat="1" applyFont="1" applyFill="1"/>
    <xf numFmtId="0" fontId="16" fillId="0" borderId="29" xfId="1" applyFont="1" applyBorder="1" applyAlignment="1">
      <alignment vertical="center" wrapText="1"/>
    </xf>
    <xf numFmtId="4" fontId="19" fillId="0" borderId="29" xfId="1" applyNumberFormat="1" applyFont="1" applyBorder="1" applyAlignment="1">
      <alignment vertical="center" wrapText="1"/>
    </xf>
    <xf numFmtId="0" fontId="16" fillId="0" borderId="29" xfId="1" applyFont="1" applyBorder="1"/>
    <xf numFmtId="0" fontId="16" fillId="0" borderId="29" xfId="1" applyFont="1" applyBorder="1" applyAlignment="1">
      <alignment horizontal="right" vertical="center"/>
    </xf>
    <xf numFmtId="0" fontId="26" fillId="0" borderId="30" xfId="1" applyFont="1" applyBorder="1"/>
    <xf numFmtId="0" fontId="26" fillId="0" borderId="30" xfId="1" applyFont="1" applyBorder="1" applyAlignment="1">
      <alignment horizontal="center" vertical="center"/>
    </xf>
    <xf numFmtId="0" fontId="16" fillId="0" borderId="38" xfId="1" applyFont="1" applyBorder="1" applyAlignment="1">
      <alignment horizontal="center" vertical="center"/>
    </xf>
    <xf numFmtId="0" fontId="16" fillId="0" borderId="38" xfId="1" applyFont="1" applyBorder="1"/>
    <xf numFmtId="0" fontId="16" fillId="0" borderId="39" xfId="1" applyFont="1" applyBorder="1" applyAlignment="1">
      <alignment horizontal="center" vertical="center"/>
    </xf>
    <xf numFmtId="0" fontId="16" fillId="0" borderId="39" xfId="1" applyFont="1" applyBorder="1"/>
    <xf numFmtId="0" fontId="16" fillId="0" borderId="29" xfId="1" applyFont="1" applyBorder="1" applyAlignment="1">
      <alignment horizontal="left" vertical="center" wrapText="1"/>
    </xf>
    <xf numFmtId="0" fontId="16" fillId="0" borderId="36" xfId="1" applyFont="1" applyBorder="1" applyAlignment="1">
      <alignment horizontal="left" vertical="center" wrapText="1"/>
    </xf>
    <xf numFmtId="4" fontId="19" fillId="0" borderId="36" xfId="1" applyNumberFormat="1" applyFont="1" applyBorder="1" applyAlignment="1">
      <alignment vertical="center" wrapText="1"/>
    </xf>
    <xf numFmtId="4" fontId="19" fillId="0" borderId="40" xfId="1" applyNumberFormat="1" applyFont="1" applyBorder="1" applyAlignment="1">
      <alignment vertical="center" wrapText="1"/>
    </xf>
    <xf numFmtId="0" fontId="16" fillId="0" borderId="30" xfId="1" applyFont="1" applyBorder="1" applyAlignment="1">
      <alignment horizontal="center" vertical="center"/>
    </xf>
    <xf numFmtId="3" fontId="26" fillId="0" borderId="30" xfId="1" applyNumberFormat="1" applyFont="1" applyBorder="1" applyAlignment="1">
      <alignment horizontal="center"/>
    </xf>
    <xf numFmtId="164" fontId="19" fillId="19" borderId="0" xfId="1" applyNumberFormat="1" applyFont="1" applyFill="1" applyAlignment="1">
      <alignment horizontal="center" vertical="center"/>
    </xf>
    <xf numFmtId="164" fontId="19" fillId="19" borderId="0" xfId="1" applyNumberFormat="1" applyFont="1" applyFill="1"/>
    <xf numFmtId="0" fontId="26" fillId="0" borderId="30" xfId="1" applyFont="1" applyBorder="1" applyAlignment="1">
      <alignment horizontal="center"/>
    </xf>
    <xf numFmtId="0" fontId="16" fillId="0" borderId="39" xfId="1" applyFont="1" applyBorder="1" applyAlignment="1">
      <alignment horizontal="right"/>
    </xf>
    <xf numFmtId="0" fontId="16" fillId="0" borderId="39" xfId="1" applyFont="1" applyBorder="1" applyAlignment="1">
      <alignment horizontal="right" vertical="center"/>
    </xf>
    <xf numFmtId="0" fontId="26" fillId="20" borderId="29" xfId="1" applyFont="1" applyFill="1" applyBorder="1" applyAlignment="1">
      <alignment vertical="center" wrapText="1"/>
    </xf>
    <xf numFmtId="0" fontId="3" fillId="0" borderId="0" xfId="1" applyFont="1"/>
    <xf numFmtId="0" fontId="28" fillId="0" borderId="12" xfId="1" applyFont="1" applyBorder="1" applyAlignment="1">
      <alignment horizontal="center" vertical="center" wrapText="1"/>
    </xf>
    <xf numFmtId="166" fontId="28" fillId="16" borderId="12" xfId="1" applyNumberFormat="1" applyFont="1" applyFill="1" applyBorder="1" applyAlignment="1">
      <alignment horizontal="center" vertical="center" wrapText="1"/>
    </xf>
    <xf numFmtId="166" fontId="28" fillId="0" borderId="12" xfId="1" applyNumberFormat="1" applyFont="1" applyBorder="1" applyAlignment="1">
      <alignment horizontal="center" vertical="center" wrapText="1"/>
    </xf>
    <xf numFmtId="166" fontId="28" fillId="16" borderId="3" xfId="1" applyNumberFormat="1" applyFont="1" applyFill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168" fontId="29" fillId="0" borderId="12" xfId="1" applyNumberFormat="1" applyFont="1" applyBorder="1" applyAlignment="1">
      <alignment horizontal="center" vertical="center" wrapText="1"/>
    </xf>
    <xf numFmtId="168" fontId="28" fillId="0" borderId="12" xfId="1" applyNumberFormat="1" applyFont="1" applyBorder="1" applyAlignment="1">
      <alignment horizontal="center" vertical="center" wrapText="1"/>
    </xf>
    <xf numFmtId="168" fontId="28" fillId="0" borderId="35" xfId="1" applyNumberFormat="1" applyFont="1" applyBorder="1" applyAlignment="1">
      <alignment horizontal="center" vertical="center" wrapText="1"/>
    </xf>
    <xf numFmtId="164" fontId="19" fillId="0" borderId="0" xfId="1" applyNumberFormat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28" fillId="0" borderId="12" xfId="1" applyFont="1" applyFill="1" applyBorder="1" applyAlignment="1">
      <alignment horizontal="center" vertical="center" wrapText="1"/>
    </xf>
    <xf numFmtId="166" fontId="28" fillId="0" borderId="12" xfId="1" applyNumberFormat="1" applyFont="1" applyFill="1" applyBorder="1" applyAlignment="1">
      <alignment horizontal="center" vertical="center" wrapText="1"/>
    </xf>
    <xf numFmtId="43" fontId="6" fillId="0" borderId="12" xfId="1" applyNumberFormat="1" applyFont="1" applyFill="1" applyBorder="1" applyAlignment="1">
      <alignment horizontal="right" vertical="center"/>
    </xf>
    <xf numFmtId="166" fontId="6" fillId="0" borderId="12" xfId="1" applyNumberFormat="1" applyFont="1" applyFill="1" applyBorder="1" applyAlignment="1">
      <alignment horizontal="right" vertical="center"/>
    </xf>
    <xf numFmtId="165" fontId="6" fillId="0" borderId="12" xfId="1" applyNumberFormat="1" applyFont="1" applyFill="1" applyBorder="1" applyAlignment="1">
      <alignment horizontal="center" vertical="center"/>
    </xf>
    <xf numFmtId="166" fontId="6" fillId="0" borderId="12" xfId="1" applyNumberFormat="1" applyFont="1" applyFill="1" applyBorder="1" applyAlignment="1">
      <alignment horizontal="center" vertical="center"/>
    </xf>
    <xf numFmtId="166" fontId="9" fillId="0" borderId="12" xfId="1" applyNumberFormat="1" applyFont="1" applyFill="1" applyBorder="1"/>
    <xf numFmtId="166" fontId="9" fillId="0" borderId="12" xfId="2" applyNumberFormat="1" applyFont="1" applyFill="1" applyBorder="1"/>
    <xf numFmtId="0" fontId="19" fillId="0" borderId="0" xfId="1" applyFont="1" applyFill="1" applyAlignment="1">
      <alignment horizontal="center" vertical="center"/>
    </xf>
    <xf numFmtId="0" fontId="1" fillId="0" borderId="0" xfId="1" applyFill="1"/>
    <xf numFmtId="165" fontId="6" fillId="0" borderId="12" xfId="1" applyNumberFormat="1" applyFont="1" applyFill="1" applyBorder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164" fontId="5" fillId="3" borderId="0" xfId="1" applyNumberFormat="1" applyFont="1" applyFill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0" fontId="6" fillId="21" borderId="3" xfId="1" applyFont="1" applyFill="1" applyBorder="1" applyAlignment="1">
      <alignment horizontal="center" vertical="center"/>
    </xf>
    <xf numFmtId="0" fontId="6" fillId="21" borderId="4" xfId="1" applyFont="1" applyFill="1" applyBorder="1" applyAlignment="1">
      <alignment horizontal="center" vertical="center"/>
    </xf>
    <xf numFmtId="0" fontId="6" fillId="21" borderId="5" xfId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10" xfId="1" applyFont="1" applyBorder="1"/>
    <xf numFmtId="2" fontId="9" fillId="4" borderId="11" xfId="1" applyNumberFormat="1" applyFont="1" applyFill="1" applyBorder="1" applyAlignment="1">
      <alignment horizontal="center" vertical="center" wrapText="1"/>
    </xf>
    <xf numFmtId="0" fontId="3" fillId="0" borderId="0" xfId="1" applyFont="1"/>
    <xf numFmtId="0" fontId="3" fillId="0" borderId="2" xfId="1" applyFont="1" applyBorder="1"/>
    <xf numFmtId="2" fontId="6" fillId="4" borderId="7" xfId="1" applyNumberFormat="1" applyFont="1" applyFill="1" applyBorder="1" applyAlignment="1">
      <alignment horizontal="center" vertical="center"/>
    </xf>
    <xf numFmtId="0" fontId="3" fillId="0" borderId="13" xfId="1" applyFont="1" applyBorder="1"/>
    <xf numFmtId="0" fontId="3" fillId="0" borderId="14" xfId="1" applyFont="1" applyBorder="1"/>
    <xf numFmtId="2" fontId="9" fillId="4" borderId="7" xfId="1" applyNumberFormat="1" applyFont="1" applyFill="1" applyBorder="1" applyAlignment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1" fontId="6" fillId="4" borderId="20" xfId="1" applyNumberFormat="1" applyFont="1" applyFill="1" applyBorder="1" applyAlignment="1">
      <alignment horizontal="center" vertical="center"/>
    </xf>
    <xf numFmtId="1" fontId="6" fillId="4" borderId="22" xfId="1" applyNumberFormat="1" applyFont="1" applyFill="1" applyBorder="1" applyAlignment="1">
      <alignment horizontal="center" vertical="center"/>
    </xf>
    <xf numFmtId="1" fontId="6" fillId="4" borderId="27" xfId="1" applyNumberFormat="1" applyFont="1" applyFill="1" applyBorder="1" applyAlignment="1">
      <alignment horizontal="center" vertical="center"/>
    </xf>
    <xf numFmtId="2" fontId="6" fillId="4" borderId="15" xfId="1" applyNumberFormat="1" applyFont="1" applyFill="1" applyBorder="1" applyAlignment="1">
      <alignment horizontal="center" vertical="center"/>
    </xf>
    <xf numFmtId="2" fontId="6" fillId="4" borderId="16" xfId="1" applyNumberFormat="1" applyFont="1" applyFill="1" applyBorder="1" applyAlignment="1">
      <alignment horizontal="center" vertical="center"/>
    </xf>
    <xf numFmtId="0" fontId="3" fillId="0" borderId="17" xfId="1" applyFont="1" applyBorder="1"/>
    <xf numFmtId="43" fontId="8" fillId="4" borderId="18" xfId="1" applyNumberFormat="1" applyFont="1" applyFill="1" applyBorder="1" applyAlignment="1">
      <alignment horizontal="center" vertical="center"/>
    </xf>
    <xf numFmtId="0" fontId="3" fillId="0" borderId="19" xfId="1" applyFont="1" applyBorder="1"/>
    <xf numFmtId="2" fontId="6" fillId="4" borderId="20" xfId="1" applyNumberFormat="1" applyFont="1" applyFill="1" applyBorder="1" applyAlignment="1">
      <alignment horizontal="center" vertical="center"/>
    </xf>
    <xf numFmtId="2" fontId="6" fillId="4" borderId="22" xfId="1" applyNumberFormat="1" applyFont="1" applyFill="1" applyBorder="1" applyAlignment="1">
      <alignment horizontal="center" vertical="center"/>
    </xf>
    <xf numFmtId="2" fontId="6" fillId="4" borderId="27" xfId="1" applyNumberFormat="1" applyFont="1" applyFill="1" applyBorder="1" applyAlignment="1">
      <alignment horizontal="center" vertical="center"/>
    </xf>
    <xf numFmtId="2" fontId="6" fillId="4" borderId="21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Alignment="1">
      <alignment horizontal="center" vertical="center"/>
    </xf>
    <xf numFmtId="2" fontId="6" fillId="4" borderId="28" xfId="1" applyNumberFormat="1" applyFont="1" applyFill="1" applyBorder="1" applyAlignment="1">
      <alignment horizontal="center" vertical="center"/>
    </xf>
    <xf numFmtId="43" fontId="8" fillId="4" borderId="26" xfId="1" applyNumberFormat="1" applyFont="1" applyFill="1" applyBorder="1" applyAlignment="1">
      <alignment horizontal="center" vertical="center"/>
    </xf>
    <xf numFmtId="0" fontId="3" fillId="0" borderId="26" xfId="1" applyFont="1" applyBorder="1"/>
    <xf numFmtId="0" fontId="19" fillId="0" borderId="30" xfId="1" applyFont="1" applyBorder="1" applyAlignment="1">
      <alignment horizontal="center" vertical="center"/>
    </xf>
    <xf numFmtId="0" fontId="3" fillId="0" borderId="31" xfId="1" applyFont="1" applyBorder="1"/>
    <xf numFmtId="0" fontId="3" fillId="0" borderId="32" xfId="1" applyFont="1" applyBorder="1"/>
    <xf numFmtId="0" fontId="2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 vertical="center"/>
    </xf>
    <xf numFmtId="164" fontId="22" fillId="15" borderId="0" xfId="1" applyNumberFormat="1" applyFont="1" applyFill="1" applyAlignment="1">
      <alignment horizontal="left" vertical="center"/>
    </xf>
    <xf numFmtId="164" fontId="5" fillId="17" borderId="0" xfId="1" applyNumberFormat="1" applyFont="1" applyFill="1" applyAlignment="1">
      <alignment horizontal="left" vertical="center"/>
    </xf>
    <xf numFmtId="166" fontId="16" fillId="0" borderId="29" xfId="1" applyNumberFormat="1" applyFont="1" applyBorder="1"/>
    <xf numFmtId="43" fontId="16" fillId="0" borderId="29" xfId="1" applyNumberFormat="1" applyFont="1" applyBorder="1"/>
    <xf numFmtId="166" fontId="16" fillId="0" borderId="29" xfId="1" applyNumberFormat="1" applyFont="1" applyBorder="1" applyAlignment="1">
      <alignment horizontal="center" vertical="center"/>
    </xf>
    <xf numFmtId="4" fontId="26" fillId="0" borderId="30" xfId="1" applyNumberFormat="1" applyFont="1" applyBorder="1"/>
    <xf numFmtId="4" fontId="31" fillId="0" borderId="30" xfId="1" applyNumberFormat="1" applyFont="1" applyBorder="1" applyAlignment="1">
      <alignment horizontal="right"/>
    </xf>
    <xf numFmtId="4" fontId="16" fillId="0" borderId="38" xfId="1" applyNumberFormat="1" applyFont="1" applyBorder="1"/>
    <xf numFmtId="43" fontId="16" fillId="0" borderId="38" xfId="6" applyFont="1" applyBorder="1" applyAlignment="1"/>
    <xf numFmtId="4" fontId="16" fillId="0" borderId="39" xfId="1" applyNumberFormat="1" applyFont="1" applyBorder="1"/>
    <xf numFmtId="0" fontId="16" fillId="0" borderId="0" xfId="1" applyFont="1"/>
    <xf numFmtId="4" fontId="16" fillId="0" borderId="39" xfId="1" applyNumberFormat="1" applyFont="1" applyBorder="1" applyAlignment="1">
      <alignment horizontal="right"/>
    </xf>
    <xf numFmtId="43" fontId="16" fillId="0" borderId="39" xfId="6" applyFont="1" applyBorder="1" applyAlignment="1">
      <alignment horizontal="right"/>
    </xf>
    <xf numFmtId="166" fontId="16" fillId="0" borderId="39" xfId="1" applyNumberFormat="1" applyFont="1" applyBorder="1" applyAlignment="1">
      <alignment horizontal="right"/>
    </xf>
    <xf numFmtId="3" fontId="16" fillId="0" borderId="39" xfId="1" applyNumberFormat="1" applyFont="1" applyBorder="1" applyAlignment="1">
      <alignment horizontal="right"/>
    </xf>
    <xf numFmtId="43" fontId="16" fillId="0" borderId="39" xfId="1" applyNumberFormat="1" applyFont="1" applyBorder="1" applyAlignment="1">
      <alignment horizontal="right"/>
    </xf>
    <xf numFmtId="43" fontId="16" fillId="0" borderId="39" xfId="4" applyFont="1" applyBorder="1" applyAlignment="1">
      <alignment horizontal="right"/>
    </xf>
    <xf numFmtId="4" fontId="16" fillId="0" borderId="39" xfId="4" applyNumberFormat="1" applyFont="1" applyBorder="1" applyAlignment="1">
      <alignment horizontal="right"/>
    </xf>
    <xf numFmtId="166" fontId="16" fillId="0" borderId="29" xfId="1" applyNumberFormat="1" applyFont="1" applyBorder="1" applyAlignment="1">
      <alignment horizontal="center"/>
    </xf>
    <xf numFmtId="0" fontId="1" fillId="0" borderId="0" xfId="1" applyAlignment="1">
      <alignment horizontal="center"/>
    </xf>
    <xf numFmtId="4" fontId="26" fillId="0" borderId="30" xfId="1" applyNumberFormat="1" applyFont="1" applyBorder="1" applyAlignment="1">
      <alignment horizontal="center"/>
    </xf>
    <xf numFmtId="170" fontId="26" fillId="0" borderId="30" xfId="1" applyNumberFormat="1" applyFont="1" applyBorder="1" applyAlignment="1">
      <alignment horizontal="center"/>
    </xf>
    <xf numFmtId="4" fontId="3" fillId="0" borderId="30" xfId="1" applyNumberFormat="1" applyFont="1" applyBorder="1" applyAlignment="1">
      <alignment horizontal="center"/>
    </xf>
    <xf numFmtId="170" fontId="7" fillId="0" borderId="30" xfId="1" applyNumberFormat="1" applyFont="1" applyBorder="1" applyAlignment="1">
      <alignment horizontal="center"/>
    </xf>
    <xf numFmtId="4" fontId="7" fillId="0" borderId="30" xfId="1" applyNumberFormat="1" applyFont="1" applyBorder="1" applyAlignment="1">
      <alignment horizontal="center"/>
    </xf>
    <xf numFmtId="43" fontId="16" fillId="0" borderId="38" xfId="6" applyFont="1" applyBorder="1" applyAlignment="1">
      <alignment horizontal="center"/>
    </xf>
    <xf numFmtId="3" fontId="32" fillId="0" borderId="38" xfId="1" applyNumberFormat="1" applyFont="1" applyBorder="1" applyAlignment="1">
      <alignment horizontal="center"/>
    </xf>
    <xf numFmtId="0" fontId="16" fillId="0" borderId="38" xfId="1" applyFont="1" applyBorder="1" applyAlignment="1">
      <alignment horizontal="center"/>
    </xf>
    <xf numFmtId="4" fontId="16" fillId="0" borderId="39" xfId="1" applyNumberFormat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0" fontId="16" fillId="0" borderId="0" xfId="1" applyFont="1" applyAlignment="1">
      <alignment horizontal="center"/>
    </xf>
    <xf numFmtId="3" fontId="16" fillId="0" borderId="39" xfId="1" applyNumberFormat="1" applyFont="1" applyBorder="1" applyAlignment="1">
      <alignment horizontal="center"/>
    </xf>
    <xf numFmtId="4" fontId="33" fillId="0" borderId="39" xfId="1" applyNumberFormat="1" applyFont="1" applyBorder="1" applyAlignment="1">
      <alignment horizontal="center"/>
    </xf>
    <xf numFmtId="4" fontId="1" fillId="0" borderId="39" xfId="1" applyNumberFormat="1" applyBorder="1" applyAlignment="1">
      <alignment horizontal="center"/>
    </xf>
    <xf numFmtId="4" fontId="16" fillId="0" borderId="0" xfId="1" applyNumberFormat="1" applyFont="1" applyAlignment="1">
      <alignment horizontal="center"/>
    </xf>
    <xf numFmtId="43" fontId="16" fillId="0" borderId="39" xfId="4" applyFont="1" applyBorder="1" applyAlignment="1">
      <alignment horizontal="center"/>
    </xf>
    <xf numFmtId="4" fontId="16" fillId="0" borderId="39" xfId="4" applyNumberFormat="1" applyFont="1" applyBorder="1" applyAlignment="1">
      <alignment horizontal="center"/>
    </xf>
  </cellXfs>
  <cellStyles count="7">
    <cellStyle name="Comma" xfId="4" builtinId="3"/>
    <cellStyle name="Comma 2" xfId="2" xr:uid="{00000000-0005-0000-0000-000001000000}"/>
    <cellStyle name="Comma 2 2" xfId="6" xr:uid="{721795FB-BFE1-473B-A93A-826547CD2CE3}"/>
    <cellStyle name="Comma 3" xfId="3" xr:uid="{00000000-0005-0000-0000-000002000000}"/>
    <cellStyle name="Normal" xfId="0" builtinId="0"/>
    <cellStyle name="Normal 2" xfId="1" xr:uid="{00000000-0005-0000-0000-000004000000}"/>
    <cellStyle name="Normal 3" xfId="5" xr:uid="{7B6F350C-711C-45A1-9721-B38705D3271A}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  <pageSetUpPr fitToPage="1"/>
  </sheetPr>
  <dimension ref="A1:AU1000"/>
  <sheetViews>
    <sheetView zoomScale="115" zoomScaleNormal="115" workbookViewId="0">
      <pane xSplit="1" ySplit="2" topLeftCell="B188" activePane="bottomRight" state="frozen"/>
      <selection activeCell="E205" sqref="E205"/>
      <selection pane="topRight" activeCell="E205" sqref="E205"/>
      <selection pane="bottomLeft" activeCell="E205" sqref="E205"/>
      <selection pane="bottomRight" activeCell="J209" sqref="J209"/>
    </sheetView>
  </sheetViews>
  <sheetFormatPr defaultColWidth="14.42578125" defaultRowHeight="15" customHeight="1"/>
  <cols>
    <col min="1" max="1" width="6.42578125" style="3" customWidth="1"/>
    <col min="2" max="2" width="5.42578125" style="3" customWidth="1"/>
    <col min="3" max="3" width="12.42578125" style="3" customWidth="1"/>
    <col min="4" max="4" width="9" style="3" bestFit="1" customWidth="1"/>
    <col min="5" max="5" width="10.140625" style="3" bestFit="1" customWidth="1"/>
    <col min="6" max="7" width="17.42578125" style="3" customWidth="1"/>
    <col min="8" max="8" width="16.140625" style="3" customWidth="1"/>
    <col min="9" max="9" width="12.28515625" style="3" customWidth="1"/>
    <col min="10" max="10" width="14" style="3" customWidth="1"/>
    <col min="11" max="11" width="11.42578125" style="3" customWidth="1"/>
    <col min="12" max="12" width="12.42578125" style="3" customWidth="1"/>
    <col min="13" max="16" width="11.42578125" style="3" customWidth="1"/>
    <col min="17" max="17" width="13.7109375" style="3" customWidth="1"/>
    <col min="18" max="18" width="6.42578125" style="3" customWidth="1"/>
    <col min="19" max="19" width="5.42578125" style="3" customWidth="1"/>
    <col min="20" max="20" width="19.42578125" style="3" bestFit="1" customWidth="1"/>
    <col min="21" max="21" width="18.140625" style="3" bestFit="1" customWidth="1"/>
    <col min="22" max="22" width="19.42578125" style="3" bestFit="1" customWidth="1"/>
    <col min="23" max="25" width="14.7109375" style="3" customWidth="1"/>
    <col min="26" max="26" width="17.140625" style="3" customWidth="1"/>
    <col min="27" max="27" width="16.7109375" style="3" customWidth="1"/>
    <col min="28" max="28" width="17.85546875" style="3" customWidth="1"/>
    <col min="29" max="31" width="14.7109375" style="3" customWidth="1"/>
    <col min="32" max="32" width="16" style="3" bestFit="1" customWidth="1"/>
    <col min="33" max="33" width="16.42578125" style="3" customWidth="1"/>
    <col min="34" max="34" width="16.28515625" style="3" customWidth="1"/>
    <col min="35" max="35" width="15.42578125" style="3" customWidth="1"/>
    <col min="36" max="37" width="15.28515625" style="3" customWidth="1"/>
    <col min="38" max="38" width="14.42578125" style="3" customWidth="1"/>
    <col min="39" max="39" width="20.42578125" style="3" customWidth="1"/>
    <col min="40" max="40" width="18.7109375" style="3" customWidth="1"/>
    <col min="41" max="47" width="14.42578125" style="3" customWidth="1"/>
    <col min="48" max="16384" width="14.42578125" style="3"/>
  </cols>
  <sheetData>
    <row r="1" spans="1:47" ht="24" customHeight="1">
      <c r="A1" s="330" t="s">
        <v>0</v>
      </c>
      <c r="B1" s="331"/>
      <c r="C1" s="1"/>
      <c r="D1" s="332" t="s">
        <v>1</v>
      </c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3"/>
      <c r="AL1" s="334" t="s">
        <v>2</v>
      </c>
      <c r="AM1" s="335"/>
      <c r="AN1" s="335"/>
      <c r="AO1" s="336"/>
      <c r="AP1" s="2"/>
      <c r="AQ1" s="2"/>
      <c r="AR1" s="2"/>
      <c r="AS1" s="2"/>
      <c r="AT1" s="2"/>
      <c r="AU1" s="2"/>
    </row>
    <row r="2" spans="1:47" ht="45">
      <c r="A2" s="4" t="s">
        <v>3</v>
      </c>
      <c r="B2" s="4" t="s">
        <v>4</v>
      </c>
      <c r="C2" s="5" t="s">
        <v>396</v>
      </c>
      <c r="D2" s="6" t="s">
        <v>5</v>
      </c>
      <c r="E2" s="6" t="s">
        <v>6</v>
      </c>
      <c r="F2" s="5" t="s">
        <v>7</v>
      </c>
      <c r="G2" s="7" t="s">
        <v>8</v>
      </c>
      <c r="H2" s="7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4" t="s">
        <v>18</v>
      </c>
      <c r="R2" s="4" t="s">
        <v>3</v>
      </c>
      <c r="S2" s="4" t="s">
        <v>4</v>
      </c>
      <c r="T2" s="337" t="s">
        <v>19</v>
      </c>
      <c r="U2" s="338"/>
      <c r="V2" s="338"/>
      <c r="W2" s="338"/>
      <c r="X2" s="338"/>
      <c r="Y2" s="339"/>
      <c r="Z2" s="337" t="s">
        <v>20</v>
      </c>
      <c r="AA2" s="338"/>
      <c r="AB2" s="338"/>
      <c r="AC2" s="338"/>
      <c r="AD2" s="338"/>
      <c r="AE2" s="339"/>
      <c r="AF2" s="340" t="s">
        <v>21</v>
      </c>
      <c r="AG2" s="341"/>
      <c r="AH2" s="341"/>
      <c r="AI2" s="341"/>
      <c r="AJ2" s="341"/>
      <c r="AK2" s="342"/>
      <c r="AL2" s="8" t="s">
        <v>22</v>
      </c>
      <c r="AM2" s="8" t="s">
        <v>23</v>
      </c>
      <c r="AN2" s="8" t="s">
        <v>24</v>
      </c>
      <c r="AO2" s="9" t="s">
        <v>25</v>
      </c>
      <c r="AP2" s="10"/>
      <c r="AQ2" s="10"/>
      <c r="AR2" s="10"/>
      <c r="AS2" s="10"/>
      <c r="AT2" s="10"/>
      <c r="AU2" s="10"/>
    </row>
    <row r="3" spans="1:47">
      <c r="A3" s="4"/>
      <c r="B3" s="4"/>
      <c r="C3" s="5"/>
      <c r="D3" s="6"/>
      <c r="E3" s="6"/>
      <c r="F3" s="5"/>
      <c r="G3" s="7"/>
      <c r="H3" s="7"/>
      <c r="I3" s="4"/>
      <c r="J3" s="11">
        <v>289980</v>
      </c>
      <c r="K3" s="4"/>
      <c r="L3" s="5"/>
      <c r="M3" s="5"/>
      <c r="N3" s="5"/>
      <c r="O3" s="5"/>
      <c r="P3" s="5"/>
      <c r="Q3" s="4"/>
      <c r="R3" s="4"/>
      <c r="S3" s="4"/>
      <c r="T3" s="12" t="s">
        <v>26</v>
      </c>
      <c r="U3" s="13" t="s">
        <v>27</v>
      </c>
      <c r="V3" s="13" t="s">
        <v>28</v>
      </c>
      <c r="W3" s="13" t="s">
        <v>29</v>
      </c>
      <c r="X3" s="13" t="s">
        <v>30</v>
      </c>
      <c r="Y3" s="13" t="s">
        <v>31</v>
      </c>
      <c r="Z3" s="12" t="s">
        <v>26</v>
      </c>
      <c r="AA3" s="13" t="s">
        <v>27</v>
      </c>
      <c r="AB3" s="13" t="s">
        <v>28</v>
      </c>
      <c r="AC3" s="13" t="s">
        <v>29</v>
      </c>
      <c r="AD3" s="13" t="s">
        <v>30</v>
      </c>
      <c r="AE3" s="13" t="s">
        <v>31</v>
      </c>
      <c r="AF3" s="12" t="s">
        <v>26</v>
      </c>
      <c r="AG3" s="13" t="s">
        <v>27</v>
      </c>
      <c r="AH3" s="13" t="s">
        <v>28</v>
      </c>
      <c r="AI3" s="13" t="s">
        <v>29</v>
      </c>
      <c r="AJ3" s="13" t="s">
        <v>30</v>
      </c>
      <c r="AK3" s="14" t="s">
        <v>31</v>
      </c>
      <c r="AL3" s="8"/>
      <c r="AM3" s="8"/>
      <c r="AN3" s="8"/>
      <c r="AO3" s="9"/>
      <c r="AP3" s="10"/>
      <c r="AQ3" s="10"/>
      <c r="AR3" s="10"/>
      <c r="AS3" s="10"/>
      <c r="AT3" s="10"/>
      <c r="AU3" s="10"/>
    </row>
    <row r="4" spans="1:47">
      <c r="A4" s="343" t="s">
        <v>32</v>
      </c>
      <c r="B4" s="15" t="s">
        <v>33</v>
      </c>
      <c r="C4" s="16">
        <v>601.06188964843705</v>
      </c>
      <c r="D4" s="17">
        <v>0</v>
      </c>
      <c r="E4" s="17">
        <v>0</v>
      </c>
      <c r="F4" s="16">
        <f t="shared" ref="F4:F67" si="0">SUM(G4)</f>
        <v>28653465756</v>
      </c>
      <c r="G4" s="18">
        <f>28653465756</f>
        <v>28653465756</v>
      </c>
      <c r="H4" s="17">
        <v>0</v>
      </c>
      <c r="I4" s="19">
        <v>395</v>
      </c>
      <c r="J4" s="11">
        <v>290612</v>
      </c>
      <c r="K4" s="11">
        <v>78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9">
        <v>873</v>
      </c>
      <c r="R4" s="343" t="s">
        <v>32</v>
      </c>
      <c r="S4" s="15" t="s">
        <v>33</v>
      </c>
      <c r="T4" s="18">
        <v>116348068</v>
      </c>
      <c r="U4" s="18">
        <f t="shared" ref="U4:U67" si="1">AA4+AG4</f>
        <v>44778068</v>
      </c>
      <c r="V4" s="18">
        <v>71570000</v>
      </c>
      <c r="W4" s="17">
        <v>0</v>
      </c>
      <c r="X4" s="17">
        <v>0</v>
      </c>
      <c r="Y4" s="17">
        <v>0</v>
      </c>
      <c r="Z4" s="18">
        <f t="shared" ref="Z4:Z67" si="2">AA4+AB4+AC4</f>
        <v>116348068</v>
      </c>
      <c r="AA4" s="18">
        <v>44778068</v>
      </c>
      <c r="AB4" s="16">
        <v>71570000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7">
        <v>0</v>
      </c>
      <c r="AO4" s="20">
        <v>0</v>
      </c>
      <c r="AP4" s="21"/>
      <c r="AQ4" s="21"/>
      <c r="AR4" s="21"/>
      <c r="AS4" s="21"/>
      <c r="AT4" s="21"/>
      <c r="AU4" s="21"/>
    </row>
    <row r="5" spans="1:47">
      <c r="A5" s="344"/>
      <c r="B5" s="15" t="s">
        <v>34</v>
      </c>
      <c r="C5" s="16">
        <v>675.40057373046875</v>
      </c>
      <c r="D5" s="17">
        <v>0</v>
      </c>
      <c r="E5" s="17">
        <v>0</v>
      </c>
      <c r="F5" s="16">
        <f t="shared" si="0"/>
        <v>33004656745</v>
      </c>
      <c r="G5" s="18">
        <v>33004656745</v>
      </c>
      <c r="H5" s="17">
        <v>0</v>
      </c>
      <c r="I5" s="19">
        <v>395</v>
      </c>
      <c r="J5" s="11">
        <v>291029</v>
      </c>
      <c r="K5" s="11">
        <v>60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9">
        <v>1517</v>
      </c>
      <c r="R5" s="344"/>
      <c r="S5" s="15" t="s">
        <v>34</v>
      </c>
      <c r="T5" s="18">
        <v>6948238381</v>
      </c>
      <c r="U5" s="18">
        <f t="shared" si="1"/>
        <v>132576381</v>
      </c>
      <c r="V5" s="18">
        <v>47920000</v>
      </c>
      <c r="W5" s="18">
        <v>6767742000</v>
      </c>
      <c r="X5" s="17">
        <v>0</v>
      </c>
      <c r="Y5" s="17">
        <v>0</v>
      </c>
      <c r="Z5" s="18">
        <f t="shared" si="2"/>
        <v>6948238381</v>
      </c>
      <c r="AA5" s="18">
        <v>132576381</v>
      </c>
      <c r="AB5" s="16">
        <v>47920000</v>
      </c>
      <c r="AC5" s="16">
        <v>6767742000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20">
        <v>0</v>
      </c>
      <c r="AP5" s="21"/>
      <c r="AQ5" s="21"/>
      <c r="AR5" s="21"/>
      <c r="AS5" s="21"/>
      <c r="AT5" s="21"/>
      <c r="AU5" s="21"/>
    </row>
    <row r="6" spans="1:47">
      <c r="A6" s="344"/>
      <c r="B6" s="15" t="s">
        <v>35</v>
      </c>
      <c r="C6" s="16">
        <v>865.08636474609375</v>
      </c>
      <c r="D6" s="17">
        <v>0</v>
      </c>
      <c r="E6" s="17">
        <v>0</v>
      </c>
      <c r="F6" s="16">
        <f t="shared" si="0"/>
        <v>41426908807</v>
      </c>
      <c r="G6" s="18">
        <v>41426908807</v>
      </c>
      <c r="H6" s="17">
        <v>0</v>
      </c>
      <c r="I6" s="19">
        <v>393</v>
      </c>
      <c r="J6" s="11">
        <v>291332</v>
      </c>
      <c r="K6" s="11">
        <v>108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9">
        <v>2939</v>
      </c>
      <c r="R6" s="344"/>
      <c r="S6" s="15" t="s">
        <v>35</v>
      </c>
      <c r="T6" s="18">
        <v>133800655</v>
      </c>
      <c r="U6" s="18">
        <f t="shared" si="1"/>
        <v>30070655</v>
      </c>
      <c r="V6" s="18">
        <v>103730000</v>
      </c>
      <c r="W6" s="17">
        <v>0</v>
      </c>
      <c r="X6" s="17">
        <v>0</v>
      </c>
      <c r="Y6" s="17">
        <v>0</v>
      </c>
      <c r="Z6" s="18">
        <f t="shared" si="2"/>
        <v>133800655</v>
      </c>
      <c r="AA6" s="18">
        <v>30070655</v>
      </c>
      <c r="AB6" s="16">
        <v>103730000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20">
        <v>0</v>
      </c>
      <c r="AP6" s="21"/>
      <c r="AQ6" s="21"/>
      <c r="AR6" s="21"/>
      <c r="AS6" s="21"/>
      <c r="AT6" s="21"/>
      <c r="AU6" s="21"/>
    </row>
    <row r="7" spans="1:47">
      <c r="A7" s="344"/>
      <c r="B7" s="15" t="s">
        <v>36</v>
      </c>
      <c r="C7" s="16">
        <v>777.78533935546875</v>
      </c>
      <c r="D7" s="17">
        <v>0</v>
      </c>
      <c r="E7" s="17">
        <v>0</v>
      </c>
      <c r="F7" s="16">
        <f t="shared" si="0"/>
        <v>38752588634</v>
      </c>
      <c r="G7" s="18">
        <v>38752588634</v>
      </c>
      <c r="H7" s="17">
        <v>0</v>
      </c>
      <c r="I7" s="19">
        <v>393</v>
      </c>
      <c r="J7" s="11">
        <v>291699</v>
      </c>
      <c r="K7" s="11">
        <v>86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9">
        <v>3645</v>
      </c>
      <c r="R7" s="344"/>
      <c r="S7" s="15" t="s">
        <v>36</v>
      </c>
      <c r="T7" s="18">
        <v>1478233399</v>
      </c>
      <c r="U7" s="18">
        <f t="shared" si="1"/>
        <v>517883399</v>
      </c>
      <c r="V7" s="18">
        <v>960350000</v>
      </c>
      <c r="W7" s="17">
        <v>0</v>
      </c>
      <c r="X7" s="17">
        <v>0</v>
      </c>
      <c r="Y7" s="17">
        <v>0</v>
      </c>
      <c r="Z7" s="18">
        <f t="shared" si="2"/>
        <v>1478233399</v>
      </c>
      <c r="AA7" s="18">
        <v>517883399</v>
      </c>
      <c r="AB7" s="16">
        <v>960350000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20">
        <v>0</v>
      </c>
      <c r="AP7" s="21"/>
      <c r="AQ7" s="21"/>
      <c r="AR7" s="21"/>
      <c r="AS7" s="21"/>
      <c r="AT7" s="21"/>
      <c r="AU7" s="21"/>
    </row>
    <row r="8" spans="1:47">
      <c r="A8" s="344"/>
      <c r="B8" s="15" t="s">
        <v>37</v>
      </c>
      <c r="C8" s="16">
        <v>815.04144287109375</v>
      </c>
      <c r="D8" s="17">
        <v>0</v>
      </c>
      <c r="E8" s="17">
        <v>0</v>
      </c>
      <c r="F8" s="16">
        <f t="shared" si="0"/>
        <v>41163644264</v>
      </c>
      <c r="G8" s="18">
        <v>41163644264</v>
      </c>
      <c r="H8" s="17">
        <v>0</v>
      </c>
      <c r="I8" s="19">
        <v>392</v>
      </c>
      <c r="J8" s="11">
        <v>292189</v>
      </c>
      <c r="K8" s="11">
        <v>105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9">
        <v>4278</v>
      </c>
      <c r="R8" s="344"/>
      <c r="S8" s="15" t="s">
        <v>37</v>
      </c>
      <c r="T8" s="18">
        <v>315682112</v>
      </c>
      <c r="U8" s="18">
        <f t="shared" si="1"/>
        <v>86407562</v>
      </c>
      <c r="V8" s="18">
        <v>229274550</v>
      </c>
      <c r="W8" s="17">
        <v>0</v>
      </c>
      <c r="X8" s="17">
        <v>0</v>
      </c>
      <c r="Y8" s="17">
        <v>0</v>
      </c>
      <c r="Z8" s="18">
        <f t="shared" si="2"/>
        <v>315682112</v>
      </c>
      <c r="AA8" s="18">
        <v>86407562</v>
      </c>
      <c r="AB8" s="16">
        <v>229274550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20">
        <v>0</v>
      </c>
      <c r="AP8" s="21"/>
      <c r="AQ8" s="21"/>
      <c r="AR8" s="21"/>
      <c r="AS8" s="21"/>
      <c r="AT8" s="21"/>
      <c r="AU8" s="21"/>
    </row>
    <row r="9" spans="1:47">
      <c r="A9" s="344"/>
      <c r="B9" s="15" t="s">
        <v>38</v>
      </c>
      <c r="C9" s="16">
        <v>692.57244873046875</v>
      </c>
      <c r="D9" s="17">
        <v>0</v>
      </c>
      <c r="E9" s="17">
        <v>0</v>
      </c>
      <c r="F9" s="16">
        <f t="shared" si="0"/>
        <v>43736561467</v>
      </c>
      <c r="G9" s="18">
        <v>43736561467</v>
      </c>
      <c r="H9" s="17">
        <v>0</v>
      </c>
      <c r="I9" s="19">
        <v>391</v>
      </c>
      <c r="J9" s="11">
        <v>292653</v>
      </c>
      <c r="K9" s="11">
        <v>97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9">
        <v>4965</v>
      </c>
      <c r="R9" s="344"/>
      <c r="S9" s="15" t="s">
        <v>38</v>
      </c>
      <c r="T9" s="18">
        <v>747818700</v>
      </c>
      <c r="U9" s="18">
        <f t="shared" si="1"/>
        <v>710458700</v>
      </c>
      <c r="V9" s="18">
        <v>37360000</v>
      </c>
      <c r="W9" s="17">
        <v>0</v>
      </c>
      <c r="X9" s="17">
        <v>0</v>
      </c>
      <c r="Y9" s="17">
        <v>0</v>
      </c>
      <c r="Z9" s="18">
        <f t="shared" si="2"/>
        <v>747818700</v>
      </c>
      <c r="AA9" s="18">
        <v>710458700</v>
      </c>
      <c r="AB9" s="16">
        <v>37360000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20">
        <v>0</v>
      </c>
      <c r="AP9" s="21"/>
      <c r="AQ9" s="21"/>
      <c r="AR9" s="21"/>
      <c r="AS9" s="21"/>
      <c r="AT9" s="21"/>
      <c r="AU9" s="21"/>
    </row>
    <row r="10" spans="1:47">
      <c r="A10" s="344"/>
      <c r="B10" s="15" t="s">
        <v>39</v>
      </c>
      <c r="C10" s="16">
        <v>680.339111328125</v>
      </c>
      <c r="D10" s="17">
        <v>0</v>
      </c>
      <c r="E10" s="17">
        <v>0</v>
      </c>
      <c r="F10" s="16">
        <f t="shared" si="0"/>
        <v>44536348840</v>
      </c>
      <c r="G10" s="18">
        <v>44536348840</v>
      </c>
      <c r="H10" s="17">
        <v>0</v>
      </c>
      <c r="I10" s="19">
        <v>391</v>
      </c>
      <c r="J10" s="11">
        <v>292781</v>
      </c>
      <c r="K10" s="11">
        <v>63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9">
        <v>5387</v>
      </c>
      <c r="R10" s="344"/>
      <c r="S10" s="15" t="s">
        <v>39</v>
      </c>
      <c r="T10" s="18">
        <v>872373038</v>
      </c>
      <c r="U10" s="18">
        <f t="shared" si="1"/>
        <v>204663038</v>
      </c>
      <c r="V10" s="18">
        <v>667710000</v>
      </c>
      <c r="W10" s="17">
        <v>0</v>
      </c>
      <c r="X10" s="17">
        <v>0</v>
      </c>
      <c r="Y10" s="17">
        <v>0</v>
      </c>
      <c r="Z10" s="18">
        <f t="shared" si="2"/>
        <v>872373038</v>
      </c>
      <c r="AA10" s="18">
        <v>204663038</v>
      </c>
      <c r="AB10" s="16">
        <v>667710000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20">
        <v>0</v>
      </c>
      <c r="AP10" s="21"/>
      <c r="AQ10" s="21"/>
      <c r="AR10" s="21"/>
      <c r="AS10" s="21"/>
      <c r="AT10" s="21"/>
      <c r="AU10" s="21"/>
    </row>
    <row r="11" spans="1:47">
      <c r="A11" s="344"/>
      <c r="B11" s="15" t="s">
        <v>40</v>
      </c>
      <c r="C11" s="16">
        <v>770.3333740234375</v>
      </c>
      <c r="D11" s="17">
        <v>0</v>
      </c>
      <c r="E11" s="17">
        <v>0</v>
      </c>
      <c r="F11" s="16">
        <f t="shared" si="0"/>
        <v>48518327331</v>
      </c>
      <c r="G11" s="18">
        <v>48518327331</v>
      </c>
      <c r="H11" s="17">
        <v>0</v>
      </c>
      <c r="I11" s="19">
        <v>391</v>
      </c>
      <c r="J11" s="11">
        <v>293153</v>
      </c>
      <c r="K11" s="11">
        <v>85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9">
        <v>6026</v>
      </c>
      <c r="R11" s="344"/>
      <c r="S11" s="15" t="s">
        <v>40</v>
      </c>
      <c r="T11" s="18">
        <v>173570575</v>
      </c>
      <c r="U11" s="18">
        <f t="shared" si="1"/>
        <v>67120575</v>
      </c>
      <c r="V11" s="18">
        <v>106450000</v>
      </c>
      <c r="W11" s="17">
        <v>0</v>
      </c>
      <c r="X11" s="17">
        <v>0</v>
      </c>
      <c r="Y11" s="17">
        <v>0</v>
      </c>
      <c r="Z11" s="18">
        <f t="shared" si="2"/>
        <v>173570575</v>
      </c>
      <c r="AA11" s="18">
        <v>67120575</v>
      </c>
      <c r="AB11" s="16">
        <v>106450000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20">
        <v>0</v>
      </c>
      <c r="AP11" s="21"/>
      <c r="AQ11" s="21"/>
      <c r="AR11" s="21"/>
      <c r="AS11" s="21"/>
      <c r="AT11" s="21"/>
      <c r="AU11" s="21"/>
    </row>
    <row r="12" spans="1:47">
      <c r="A12" s="344"/>
      <c r="B12" s="15" t="s">
        <v>41</v>
      </c>
      <c r="C12" s="16">
        <v>836.79669189453125</v>
      </c>
      <c r="D12" s="17">
        <v>0</v>
      </c>
      <c r="E12" s="17">
        <v>0</v>
      </c>
      <c r="F12" s="16">
        <f t="shared" si="0"/>
        <v>49764017603</v>
      </c>
      <c r="G12" s="18">
        <v>49764017603</v>
      </c>
      <c r="H12" s="17">
        <v>0</v>
      </c>
      <c r="I12" s="19">
        <v>391</v>
      </c>
      <c r="J12" s="11">
        <v>293367</v>
      </c>
      <c r="K12" s="11">
        <v>78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9">
        <v>6666</v>
      </c>
      <c r="R12" s="344"/>
      <c r="S12" s="15" t="s">
        <v>41</v>
      </c>
      <c r="T12" s="18">
        <v>192877067</v>
      </c>
      <c r="U12" s="18">
        <f t="shared" si="1"/>
        <v>78846867</v>
      </c>
      <c r="V12" s="18">
        <v>114030200</v>
      </c>
      <c r="W12" s="17">
        <v>0</v>
      </c>
      <c r="X12" s="17">
        <v>0</v>
      </c>
      <c r="Y12" s="17">
        <v>0</v>
      </c>
      <c r="Z12" s="18">
        <f t="shared" si="2"/>
        <v>192877067</v>
      </c>
      <c r="AA12" s="18">
        <v>78846867</v>
      </c>
      <c r="AB12" s="16">
        <v>114030200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20">
        <v>0</v>
      </c>
      <c r="AP12" s="21"/>
      <c r="AQ12" s="21"/>
      <c r="AR12" s="21"/>
      <c r="AS12" s="21"/>
      <c r="AT12" s="21"/>
      <c r="AU12" s="21"/>
    </row>
    <row r="13" spans="1:47">
      <c r="A13" s="344"/>
      <c r="B13" s="15" t="s">
        <v>42</v>
      </c>
      <c r="C13" s="16">
        <v>852.4427490234375</v>
      </c>
      <c r="D13" s="17">
        <v>0</v>
      </c>
      <c r="E13" s="17">
        <v>0</v>
      </c>
      <c r="F13" s="16">
        <f t="shared" si="0"/>
        <v>49588013667</v>
      </c>
      <c r="G13" s="18">
        <v>49588013667</v>
      </c>
      <c r="H13" s="17">
        <v>0</v>
      </c>
      <c r="I13" s="19">
        <v>391</v>
      </c>
      <c r="J13" s="11">
        <v>293772</v>
      </c>
      <c r="K13" s="11">
        <v>83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9">
        <v>7316</v>
      </c>
      <c r="R13" s="344"/>
      <c r="S13" s="15" t="s">
        <v>42</v>
      </c>
      <c r="T13" s="18">
        <v>113689124</v>
      </c>
      <c r="U13" s="18">
        <f t="shared" si="1"/>
        <v>55852224</v>
      </c>
      <c r="V13" s="18">
        <v>57836900</v>
      </c>
      <c r="W13" s="17">
        <v>0</v>
      </c>
      <c r="X13" s="17">
        <v>0</v>
      </c>
      <c r="Y13" s="17">
        <v>0</v>
      </c>
      <c r="Z13" s="18">
        <f t="shared" si="2"/>
        <v>113689124</v>
      </c>
      <c r="AA13" s="18">
        <v>55852224</v>
      </c>
      <c r="AB13" s="16">
        <v>57836900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20">
        <v>0</v>
      </c>
      <c r="AP13" s="21"/>
      <c r="AQ13" s="21"/>
      <c r="AR13" s="21"/>
      <c r="AS13" s="21"/>
      <c r="AT13" s="21"/>
      <c r="AU13" s="21"/>
    </row>
    <row r="14" spans="1:47">
      <c r="A14" s="344"/>
      <c r="B14" s="15" t="s">
        <v>43</v>
      </c>
      <c r="C14" s="16">
        <v>970.58843994140625</v>
      </c>
      <c r="D14" s="17">
        <v>0</v>
      </c>
      <c r="E14" s="17">
        <v>0</v>
      </c>
      <c r="F14" s="16">
        <f t="shared" si="0"/>
        <v>55154516781</v>
      </c>
      <c r="G14" s="18">
        <v>55154516781</v>
      </c>
      <c r="H14" s="17">
        <v>0</v>
      </c>
      <c r="I14" s="19">
        <v>392</v>
      </c>
      <c r="J14" s="11">
        <v>294345</v>
      </c>
      <c r="K14" s="11">
        <v>95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9">
        <v>8123</v>
      </c>
      <c r="R14" s="344"/>
      <c r="S14" s="15" t="s">
        <v>43</v>
      </c>
      <c r="T14" s="18">
        <v>539624543</v>
      </c>
      <c r="U14" s="18">
        <f t="shared" si="1"/>
        <v>405349543</v>
      </c>
      <c r="V14" s="18">
        <v>134275000</v>
      </c>
      <c r="W14" s="17">
        <v>0</v>
      </c>
      <c r="X14" s="17">
        <v>0</v>
      </c>
      <c r="Y14" s="17">
        <v>0</v>
      </c>
      <c r="Z14" s="18">
        <f t="shared" si="2"/>
        <v>539624543</v>
      </c>
      <c r="AA14" s="18">
        <v>405349543</v>
      </c>
      <c r="AB14" s="16">
        <v>134275000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20">
        <v>0</v>
      </c>
      <c r="AP14" s="21"/>
      <c r="AQ14" s="21"/>
      <c r="AR14" s="21"/>
      <c r="AS14" s="21"/>
      <c r="AT14" s="21"/>
      <c r="AU14" s="21"/>
    </row>
    <row r="15" spans="1:47">
      <c r="A15" s="345"/>
      <c r="B15" s="15" t="s">
        <v>44</v>
      </c>
      <c r="C15" s="16">
        <v>1019.1952514648438</v>
      </c>
      <c r="D15" s="17">
        <v>0</v>
      </c>
      <c r="E15" s="17">
        <v>0</v>
      </c>
      <c r="F15" s="16">
        <f t="shared" si="0"/>
        <v>55700950598</v>
      </c>
      <c r="G15" s="18">
        <v>55700950598</v>
      </c>
      <c r="H15" s="17">
        <v>0</v>
      </c>
      <c r="I15" s="19">
        <v>392</v>
      </c>
      <c r="J15" s="11">
        <v>294857</v>
      </c>
      <c r="K15" s="11">
        <v>108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9">
        <v>8831</v>
      </c>
      <c r="R15" s="345"/>
      <c r="S15" s="15" t="s">
        <v>44</v>
      </c>
      <c r="T15" s="18">
        <v>346445260</v>
      </c>
      <c r="U15" s="18">
        <f t="shared" si="1"/>
        <v>213275260</v>
      </c>
      <c r="V15" s="18">
        <v>133170000</v>
      </c>
      <c r="W15" s="17">
        <v>0</v>
      </c>
      <c r="X15" s="17">
        <v>0</v>
      </c>
      <c r="Y15" s="17">
        <v>0</v>
      </c>
      <c r="Z15" s="18">
        <f t="shared" si="2"/>
        <v>346445260</v>
      </c>
      <c r="AA15" s="18">
        <v>213275260</v>
      </c>
      <c r="AB15" s="16">
        <v>133170000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20">
        <v>0</v>
      </c>
      <c r="AP15" s="21"/>
      <c r="AQ15" s="21"/>
      <c r="AR15" s="21"/>
      <c r="AS15" s="21"/>
      <c r="AT15" s="21"/>
      <c r="AU15" s="21"/>
    </row>
    <row r="16" spans="1:47">
      <c r="A16" s="343" t="s">
        <v>45</v>
      </c>
      <c r="B16" s="15" t="s">
        <v>33</v>
      </c>
      <c r="C16" s="16">
        <v>1006.687744140625</v>
      </c>
      <c r="D16" s="17">
        <v>0</v>
      </c>
      <c r="E16" s="17">
        <v>0</v>
      </c>
      <c r="F16" s="16">
        <f t="shared" si="0"/>
        <v>64965609595</v>
      </c>
      <c r="G16" s="18">
        <v>64965609595</v>
      </c>
      <c r="H16" s="17">
        <v>0</v>
      </c>
      <c r="I16" s="19">
        <v>391</v>
      </c>
      <c r="J16" s="11">
        <v>295647</v>
      </c>
      <c r="K16" s="11">
        <v>117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9">
        <v>9813</v>
      </c>
      <c r="R16" s="343" t="s">
        <v>45</v>
      </c>
      <c r="S16" s="15" t="s">
        <v>33</v>
      </c>
      <c r="T16" s="18">
        <v>396666397</v>
      </c>
      <c r="U16" s="18">
        <f t="shared" si="1"/>
        <v>290216897</v>
      </c>
      <c r="V16" s="18">
        <v>106449500</v>
      </c>
      <c r="W16" s="17">
        <v>0</v>
      </c>
      <c r="X16" s="17">
        <v>0</v>
      </c>
      <c r="Y16" s="17">
        <v>0</v>
      </c>
      <c r="Z16" s="18">
        <f t="shared" si="2"/>
        <v>396666397</v>
      </c>
      <c r="AA16" s="18">
        <v>290216897</v>
      </c>
      <c r="AB16" s="16">
        <v>106449500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20">
        <v>0</v>
      </c>
      <c r="AP16" s="21"/>
      <c r="AQ16" s="21"/>
      <c r="AR16" s="21"/>
      <c r="AS16" s="21"/>
      <c r="AT16" s="21"/>
      <c r="AU16" s="21"/>
    </row>
    <row r="17" spans="1:47">
      <c r="A17" s="344"/>
      <c r="B17" s="15" t="s">
        <v>34</v>
      </c>
      <c r="C17" s="16">
        <v>1103.367431640625</v>
      </c>
      <c r="D17" s="17">
        <v>0</v>
      </c>
      <c r="E17" s="17">
        <v>0</v>
      </c>
      <c r="F17" s="16">
        <f t="shared" si="0"/>
        <v>80609458691</v>
      </c>
      <c r="G17" s="18">
        <v>80609458691</v>
      </c>
      <c r="H17" s="17">
        <v>0</v>
      </c>
      <c r="I17" s="19">
        <v>391</v>
      </c>
      <c r="J17" s="11">
        <v>296757</v>
      </c>
      <c r="K17" s="11">
        <v>102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9">
        <v>11062</v>
      </c>
      <c r="R17" s="344"/>
      <c r="S17" s="15" t="s">
        <v>34</v>
      </c>
      <c r="T17" s="18">
        <v>2908630983</v>
      </c>
      <c r="U17" s="18">
        <f t="shared" si="1"/>
        <v>2868960983</v>
      </c>
      <c r="V17" s="18">
        <v>39670000</v>
      </c>
      <c r="W17" s="17">
        <v>0</v>
      </c>
      <c r="X17" s="17">
        <v>0</v>
      </c>
      <c r="Y17" s="17">
        <v>0</v>
      </c>
      <c r="Z17" s="18">
        <f t="shared" si="2"/>
        <v>2908630983</v>
      </c>
      <c r="AA17" s="18">
        <v>2868960983</v>
      </c>
      <c r="AB17" s="16">
        <v>39670000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20">
        <v>0</v>
      </c>
      <c r="AP17" s="21"/>
      <c r="AQ17" s="21"/>
      <c r="AR17" s="21"/>
      <c r="AS17" s="21"/>
      <c r="AT17" s="21"/>
      <c r="AU17" s="21"/>
    </row>
    <row r="18" spans="1:47">
      <c r="A18" s="344"/>
      <c r="B18" s="15" t="s">
        <v>35</v>
      </c>
      <c r="C18" s="16">
        <v>1095.393310546875</v>
      </c>
      <c r="D18" s="17">
        <v>0</v>
      </c>
      <c r="E18" s="17">
        <v>0</v>
      </c>
      <c r="F18" s="16">
        <f t="shared" si="0"/>
        <v>79862499465</v>
      </c>
      <c r="G18" s="18">
        <v>79862499465</v>
      </c>
      <c r="H18" s="17">
        <v>0</v>
      </c>
      <c r="I18" s="19">
        <v>391</v>
      </c>
      <c r="J18" s="11">
        <v>297182</v>
      </c>
      <c r="K18" s="11">
        <v>106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9">
        <v>12154</v>
      </c>
      <c r="R18" s="344"/>
      <c r="S18" s="15" t="s">
        <v>35</v>
      </c>
      <c r="T18" s="18">
        <v>3870402196</v>
      </c>
      <c r="U18" s="18">
        <f t="shared" si="1"/>
        <v>256627402</v>
      </c>
      <c r="V18" s="18">
        <v>105132298</v>
      </c>
      <c r="W18" s="18">
        <v>3508642496</v>
      </c>
      <c r="X18" s="17">
        <v>0</v>
      </c>
      <c r="Y18" s="17">
        <v>0</v>
      </c>
      <c r="Z18" s="18">
        <f t="shared" si="2"/>
        <v>3870402196</v>
      </c>
      <c r="AA18" s="18">
        <v>256627402</v>
      </c>
      <c r="AB18" s="16">
        <v>105132298</v>
      </c>
      <c r="AC18" s="18">
        <v>3508642496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20">
        <v>0</v>
      </c>
      <c r="AP18" s="21"/>
      <c r="AQ18" s="21"/>
      <c r="AR18" s="21"/>
      <c r="AS18" s="21"/>
      <c r="AT18" s="21"/>
      <c r="AU18" s="21"/>
    </row>
    <row r="19" spans="1:47">
      <c r="A19" s="344"/>
      <c r="B19" s="15" t="s">
        <v>36</v>
      </c>
      <c r="C19" s="16">
        <v>1108.10693359375</v>
      </c>
      <c r="D19" s="17">
        <v>0</v>
      </c>
      <c r="E19" s="17">
        <v>0</v>
      </c>
      <c r="F19" s="16">
        <f t="shared" si="0"/>
        <v>81120790855</v>
      </c>
      <c r="G19" s="18">
        <v>81120790855</v>
      </c>
      <c r="H19" s="17">
        <v>0</v>
      </c>
      <c r="I19" s="19">
        <v>391</v>
      </c>
      <c r="J19" s="11">
        <v>300135</v>
      </c>
      <c r="K19" s="11">
        <v>105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9">
        <v>13108</v>
      </c>
      <c r="R19" s="344"/>
      <c r="S19" s="15" t="s">
        <v>36</v>
      </c>
      <c r="T19" s="18">
        <v>1241980806</v>
      </c>
      <c r="U19" s="18">
        <f t="shared" si="1"/>
        <v>1231801563</v>
      </c>
      <c r="V19" s="18">
        <v>10179243</v>
      </c>
      <c r="W19" s="17">
        <v>0</v>
      </c>
      <c r="X19" s="17">
        <v>0</v>
      </c>
      <c r="Y19" s="17">
        <v>0</v>
      </c>
      <c r="Z19" s="18">
        <f t="shared" si="2"/>
        <v>1241980806</v>
      </c>
      <c r="AA19" s="18">
        <v>1231801563</v>
      </c>
      <c r="AB19" s="16">
        <v>10179243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20">
        <v>0</v>
      </c>
      <c r="AP19" s="21"/>
      <c r="AQ19" s="21"/>
      <c r="AR19" s="21"/>
      <c r="AS19" s="21"/>
      <c r="AT19" s="21"/>
      <c r="AU19" s="21"/>
    </row>
    <row r="20" spans="1:47">
      <c r="A20" s="344"/>
      <c r="B20" s="15" t="s">
        <v>37</v>
      </c>
      <c r="C20" s="16">
        <v>1184.373291015625</v>
      </c>
      <c r="D20" s="17">
        <v>0</v>
      </c>
      <c r="E20" s="17">
        <v>0</v>
      </c>
      <c r="F20" s="16">
        <f t="shared" si="0"/>
        <v>85287703001</v>
      </c>
      <c r="G20" s="18">
        <v>85287703001</v>
      </c>
      <c r="H20" s="17">
        <v>0</v>
      </c>
      <c r="I20" s="19">
        <v>390</v>
      </c>
      <c r="J20" s="11">
        <v>304037</v>
      </c>
      <c r="K20" s="11">
        <v>94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9">
        <v>14107</v>
      </c>
      <c r="R20" s="344"/>
      <c r="S20" s="15" t="s">
        <v>37</v>
      </c>
      <c r="T20" s="18">
        <v>2108440267</v>
      </c>
      <c r="U20" s="18">
        <f t="shared" si="1"/>
        <v>2036226285</v>
      </c>
      <c r="V20" s="18">
        <v>72213982</v>
      </c>
      <c r="W20" s="17">
        <v>0</v>
      </c>
      <c r="X20" s="17">
        <v>0</v>
      </c>
      <c r="Y20" s="17">
        <v>0</v>
      </c>
      <c r="Z20" s="18">
        <f t="shared" si="2"/>
        <v>2108440267</v>
      </c>
      <c r="AA20" s="18">
        <v>2036226285</v>
      </c>
      <c r="AB20" s="16">
        <v>72213982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20">
        <v>0</v>
      </c>
      <c r="AP20" s="21"/>
      <c r="AQ20" s="21"/>
      <c r="AR20" s="21"/>
      <c r="AS20" s="21"/>
      <c r="AT20" s="21"/>
      <c r="AU20" s="21"/>
    </row>
    <row r="21" spans="1:47" ht="15.75" customHeight="1">
      <c r="A21" s="344"/>
      <c r="B21" s="15" t="s">
        <v>38</v>
      </c>
      <c r="C21" s="16">
        <v>1168.75048828125</v>
      </c>
      <c r="D21" s="17">
        <v>0</v>
      </c>
      <c r="E21" s="17">
        <v>0</v>
      </c>
      <c r="F21" s="16">
        <f t="shared" si="0"/>
        <v>85502404055</v>
      </c>
      <c r="G21" s="18">
        <v>85502404055</v>
      </c>
      <c r="H21" s="17">
        <v>0</v>
      </c>
      <c r="I21" s="19">
        <v>390</v>
      </c>
      <c r="J21" s="11">
        <v>304689</v>
      </c>
      <c r="K21" s="11">
        <v>80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9">
        <v>14974</v>
      </c>
      <c r="R21" s="344"/>
      <c r="S21" s="15" t="s">
        <v>38</v>
      </c>
      <c r="T21" s="18">
        <v>612703212</v>
      </c>
      <c r="U21" s="18">
        <f t="shared" si="1"/>
        <v>352523212</v>
      </c>
      <c r="V21" s="18">
        <v>260180000</v>
      </c>
      <c r="W21" s="17">
        <v>0</v>
      </c>
      <c r="X21" s="17">
        <v>0</v>
      </c>
      <c r="Y21" s="17">
        <v>0</v>
      </c>
      <c r="Z21" s="18">
        <f t="shared" si="2"/>
        <v>612703212</v>
      </c>
      <c r="AA21" s="18">
        <v>352523212</v>
      </c>
      <c r="AB21" s="16">
        <v>260180000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20">
        <v>0</v>
      </c>
      <c r="AP21" s="21"/>
      <c r="AQ21" s="21"/>
      <c r="AR21" s="21"/>
      <c r="AS21" s="21"/>
      <c r="AT21" s="21"/>
      <c r="AU21" s="21"/>
    </row>
    <row r="22" spans="1:47" ht="15.75" customHeight="1">
      <c r="A22" s="344"/>
      <c r="B22" s="15" t="s">
        <v>39</v>
      </c>
      <c r="C22" s="16">
        <v>1169.3582763671875</v>
      </c>
      <c r="D22" s="17">
        <v>0</v>
      </c>
      <c r="E22" s="17">
        <v>0</v>
      </c>
      <c r="F22" s="16">
        <f t="shared" si="0"/>
        <v>86149652932</v>
      </c>
      <c r="G22" s="18">
        <v>86149652932</v>
      </c>
      <c r="H22" s="17">
        <v>0</v>
      </c>
      <c r="I22" s="19">
        <v>389</v>
      </c>
      <c r="J22" s="11">
        <v>304818</v>
      </c>
      <c r="K22" s="11">
        <v>64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9">
        <v>15507</v>
      </c>
      <c r="R22" s="344"/>
      <c r="S22" s="15" t="s">
        <v>39</v>
      </c>
      <c r="T22" s="18">
        <v>227497346</v>
      </c>
      <c r="U22" s="18">
        <f t="shared" si="1"/>
        <v>219375076</v>
      </c>
      <c r="V22" s="18">
        <v>8122270</v>
      </c>
      <c r="W22" s="17">
        <v>0</v>
      </c>
      <c r="X22" s="17">
        <v>0</v>
      </c>
      <c r="Y22" s="17">
        <v>0</v>
      </c>
      <c r="Z22" s="18">
        <f t="shared" si="2"/>
        <v>227497346</v>
      </c>
      <c r="AA22" s="18">
        <v>219375076</v>
      </c>
      <c r="AB22" s="16">
        <v>8122270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20">
        <v>0</v>
      </c>
      <c r="AP22" s="21"/>
      <c r="AQ22" s="21"/>
      <c r="AR22" s="21"/>
      <c r="AS22" s="21"/>
      <c r="AT22" s="21"/>
      <c r="AU22" s="21"/>
    </row>
    <row r="23" spans="1:47" ht="15.75" customHeight="1">
      <c r="A23" s="344"/>
      <c r="B23" s="15" t="s">
        <v>40</v>
      </c>
      <c r="C23" s="16">
        <v>1188.6717529296875</v>
      </c>
      <c r="D23" s="17">
        <v>0</v>
      </c>
      <c r="E23" s="17">
        <v>0</v>
      </c>
      <c r="F23" s="16">
        <f t="shared" si="0"/>
        <v>87707927552</v>
      </c>
      <c r="G23" s="18">
        <v>87707927552</v>
      </c>
      <c r="H23" s="17">
        <v>0</v>
      </c>
      <c r="I23" s="19">
        <v>389</v>
      </c>
      <c r="J23" s="11">
        <v>305005</v>
      </c>
      <c r="K23" s="11">
        <v>76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9">
        <v>16059</v>
      </c>
      <c r="R23" s="344"/>
      <c r="S23" s="15" t="s">
        <v>40</v>
      </c>
      <c r="T23" s="18">
        <v>1762417210</v>
      </c>
      <c r="U23" s="18">
        <f t="shared" si="1"/>
        <v>1710450324</v>
      </c>
      <c r="V23" s="18">
        <v>51966886</v>
      </c>
      <c r="W23" s="17">
        <v>0</v>
      </c>
      <c r="X23" s="17">
        <v>0</v>
      </c>
      <c r="Y23" s="17">
        <v>0</v>
      </c>
      <c r="Z23" s="18">
        <f t="shared" si="2"/>
        <v>1762417210</v>
      </c>
      <c r="AA23" s="18">
        <v>1710450324</v>
      </c>
      <c r="AB23" s="16">
        <v>51966886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20">
        <v>0</v>
      </c>
      <c r="AP23" s="21"/>
      <c r="AQ23" s="21"/>
      <c r="AR23" s="21"/>
      <c r="AS23" s="21"/>
      <c r="AT23" s="21"/>
      <c r="AU23" s="21"/>
    </row>
    <row r="24" spans="1:47" ht="15.75" customHeight="1">
      <c r="A24" s="344"/>
      <c r="B24" s="15" t="s">
        <v>41</v>
      </c>
      <c r="C24" s="16">
        <v>1410.727783203125</v>
      </c>
      <c r="D24" s="17">
        <v>0</v>
      </c>
      <c r="E24" s="17">
        <v>0</v>
      </c>
      <c r="F24" s="16">
        <f t="shared" si="0"/>
        <v>98367885242</v>
      </c>
      <c r="G24" s="18">
        <v>98367885242</v>
      </c>
      <c r="H24" s="17">
        <v>0</v>
      </c>
      <c r="I24" s="19">
        <v>389</v>
      </c>
      <c r="J24" s="11">
        <v>305296</v>
      </c>
      <c r="K24" s="11">
        <v>81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9">
        <v>16741</v>
      </c>
      <c r="R24" s="344"/>
      <c r="S24" s="15" t="s">
        <v>41</v>
      </c>
      <c r="T24" s="18">
        <v>1011871149</v>
      </c>
      <c r="U24" s="18">
        <f t="shared" si="1"/>
        <v>758809438</v>
      </c>
      <c r="V24" s="18">
        <v>253061711</v>
      </c>
      <c r="W24" s="17">
        <v>0</v>
      </c>
      <c r="X24" s="17">
        <v>0</v>
      </c>
      <c r="Y24" s="17">
        <v>0</v>
      </c>
      <c r="Z24" s="18">
        <f t="shared" si="2"/>
        <v>1011871149</v>
      </c>
      <c r="AA24" s="18">
        <v>758809438</v>
      </c>
      <c r="AB24" s="16">
        <v>253061711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20">
        <v>0</v>
      </c>
      <c r="AP24" s="21"/>
      <c r="AQ24" s="21"/>
      <c r="AR24" s="21"/>
      <c r="AS24" s="21"/>
      <c r="AT24" s="21"/>
      <c r="AU24" s="21"/>
    </row>
    <row r="25" spans="1:47" ht="15.75" customHeight="1">
      <c r="A25" s="344"/>
      <c r="B25" s="15" t="s">
        <v>42</v>
      </c>
      <c r="C25" s="16">
        <v>1665.9815673828125</v>
      </c>
      <c r="D25" s="17">
        <v>0</v>
      </c>
      <c r="E25" s="17">
        <v>0</v>
      </c>
      <c r="F25" s="16">
        <f t="shared" si="0"/>
        <v>105949418994</v>
      </c>
      <c r="G25" s="18">
        <v>105949418994</v>
      </c>
      <c r="H25" s="17">
        <v>0</v>
      </c>
      <c r="I25" s="19">
        <v>389</v>
      </c>
      <c r="J25" s="11">
        <v>307669</v>
      </c>
      <c r="K25" s="11">
        <v>89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9">
        <v>17701</v>
      </c>
      <c r="R25" s="344"/>
      <c r="S25" s="15" t="s">
        <v>42</v>
      </c>
      <c r="T25" s="18">
        <v>200051197</v>
      </c>
      <c r="U25" s="18">
        <f t="shared" si="1"/>
        <v>199899407</v>
      </c>
      <c r="V25" s="18">
        <v>151790</v>
      </c>
      <c r="W25" s="17">
        <v>0</v>
      </c>
      <c r="X25" s="17">
        <v>0</v>
      </c>
      <c r="Y25" s="17">
        <v>0</v>
      </c>
      <c r="Z25" s="18">
        <f t="shared" si="2"/>
        <v>200051197</v>
      </c>
      <c r="AA25" s="18">
        <v>199899407</v>
      </c>
      <c r="AB25" s="16">
        <v>151790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20">
        <v>0</v>
      </c>
      <c r="AP25" s="21"/>
      <c r="AQ25" s="21"/>
      <c r="AR25" s="21"/>
      <c r="AS25" s="21"/>
      <c r="AT25" s="21"/>
      <c r="AU25" s="21"/>
    </row>
    <row r="26" spans="1:47" ht="15.75" customHeight="1">
      <c r="A26" s="344"/>
      <c r="B26" s="15" t="s">
        <v>43</v>
      </c>
      <c r="C26" s="16">
        <v>1809.0675048828125</v>
      </c>
      <c r="D26" s="17">
        <v>0</v>
      </c>
      <c r="E26" s="17">
        <v>0</v>
      </c>
      <c r="F26" s="16">
        <f t="shared" si="0"/>
        <v>113387882073</v>
      </c>
      <c r="G26" s="18">
        <v>113387882073</v>
      </c>
      <c r="H26" s="17">
        <v>0</v>
      </c>
      <c r="I26" s="19">
        <v>388</v>
      </c>
      <c r="J26" s="11">
        <v>310178</v>
      </c>
      <c r="K26" s="11">
        <v>126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9">
        <v>18839</v>
      </c>
      <c r="R26" s="344"/>
      <c r="S26" s="15" t="s">
        <v>43</v>
      </c>
      <c r="T26" s="18">
        <v>1089976735</v>
      </c>
      <c r="U26" s="18">
        <f t="shared" si="1"/>
        <v>1075550105</v>
      </c>
      <c r="V26" s="18">
        <v>14426630</v>
      </c>
      <c r="W26" s="17">
        <v>0</v>
      </c>
      <c r="X26" s="17">
        <v>0</v>
      </c>
      <c r="Y26" s="17">
        <v>0</v>
      </c>
      <c r="Z26" s="18">
        <f t="shared" si="2"/>
        <v>1089976735</v>
      </c>
      <c r="AA26" s="18">
        <v>1075550105</v>
      </c>
      <c r="AB26" s="16">
        <v>14426630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20">
        <v>0</v>
      </c>
      <c r="AP26" s="21"/>
      <c r="AQ26" s="21"/>
      <c r="AR26" s="21"/>
      <c r="AS26" s="21"/>
      <c r="AT26" s="21"/>
      <c r="AU26" s="21"/>
    </row>
    <row r="27" spans="1:47" ht="15.75" customHeight="1">
      <c r="A27" s="345"/>
      <c r="B27" s="15" t="s">
        <v>44</v>
      </c>
      <c r="C27" s="16">
        <v>2030.810791015625</v>
      </c>
      <c r="D27" s="17">
        <v>0</v>
      </c>
      <c r="E27" s="17">
        <v>0</v>
      </c>
      <c r="F27" s="16">
        <f t="shared" si="0"/>
        <v>131179090071</v>
      </c>
      <c r="G27" s="18">
        <v>131179090071</v>
      </c>
      <c r="H27" s="17">
        <v>0</v>
      </c>
      <c r="I27" s="19">
        <v>387</v>
      </c>
      <c r="J27" s="11">
        <v>310901</v>
      </c>
      <c r="K27" s="11">
        <v>117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9">
        <v>20239</v>
      </c>
      <c r="R27" s="345"/>
      <c r="S27" s="15" t="s">
        <v>44</v>
      </c>
      <c r="T27" s="18">
        <v>2596022923</v>
      </c>
      <c r="U27" s="18">
        <f t="shared" si="1"/>
        <v>1603835083</v>
      </c>
      <c r="V27" s="18">
        <v>39327840</v>
      </c>
      <c r="W27" s="18">
        <v>952860000</v>
      </c>
      <c r="X27" s="17">
        <v>0</v>
      </c>
      <c r="Y27" s="17">
        <v>0</v>
      </c>
      <c r="Z27" s="18">
        <f t="shared" si="2"/>
        <v>2596022923</v>
      </c>
      <c r="AA27" s="18">
        <v>1603835083</v>
      </c>
      <c r="AB27" s="16">
        <v>39327840</v>
      </c>
      <c r="AC27" s="18">
        <v>952860000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20">
        <v>0</v>
      </c>
      <c r="AP27" s="21"/>
      <c r="AQ27" s="21"/>
      <c r="AR27" s="21"/>
      <c r="AS27" s="21"/>
      <c r="AT27" s="21"/>
      <c r="AU27" s="21"/>
    </row>
    <row r="28" spans="1:47" ht="15.75" customHeight="1">
      <c r="A28" s="343" t="s">
        <v>46</v>
      </c>
      <c r="B28" s="15" t="s">
        <v>33</v>
      </c>
      <c r="C28" s="16">
        <v>2152.553955078125</v>
      </c>
      <c r="D28" s="17">
        <v>0</v>
      </c>
      <c r="E28" s="17">
        <v>0</v>
      </c>
      <c r="F28" s="16">
        <f t="shared" si="0"/>
        <v>138815099110</v>
      </c>
      <c r="G28" s="18">
        <v>138815099110</v>
      </c>
      <c r="H28" s="17">
        <v>0</v>
      </c>
      <c r="I28" s="19">
        <v>385</v>
      </c>
      <c r="J28" s="11">
        <v>311280</v>
      </c>
      <c r="K28" s="11">
        <v>108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9">
        <v>21660</v>
      </c>
      <c r="R28" s="343" t="s">
        <v>46</v>
      </c>
      <c r="S28" s="15" t="s">
        <v>33</v>
      </c>
      <c r="T28" s="18">
        <v>3030208815</v>
      </c>
      <c r="U28" s="18">
        <f t="shared" si="1"/>
        <v>2961988815</v>
      </c>
      <c r="V28" s="18">
        <v>68220000</v>
      </c>
      <c r="W28" s="17">
        <v>0</v>
      </c>
      <c r="X28" s="17">
        <v>0</v>
      </c>
      <c r="Y28" s="17">
        <v>0</v>
      </c>
      <c r="Z28" s="18">
        <f t="shared" si="2"/>
        <v>3030208815</v>
      </c>
      <c r="AA28" s="18">
        <v>2961988815</v>
      </c>
      <c r="AB28" s="16">
        <v>68220000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20">
        <v>0</v>
      </c>
      <c r="AP28" s="21"/>
      <c r="AQ28" s="21"/>
      <c r="AR28" s="21"/>
      <c r="AS28" s="21"/>
      <c r="AT28" s="21"/>
      <c r="AU28" s="21"/>
    </row>
    <row r="29" spans="1:47" ht="15.75" customHeight="1">
      <c r="A29" s="344"/>
      <c r="B29" s="15" t="s">
        <v>34</v>
      </c>
      <c r="C29" s="16">
        <v>2431.10107421875</v>
      </c>
      <c r="D29" s="17">
        <v>0</v>
      </c>
      <c r="E29" s="17">
        <v>0</v>
      </c>
      <c r="F29" s="16">
        <f t="shared" si="0"/>
        <v>155774972997</v>
      </c>
      <c r="G29" s="18">
        <v>155774972997</v>
      </c>
      <c r="H29" s="17">
        <v>0</v>
      </c>
      <c r="I29" s="19">
        <v>386</v>
      </c>
      <c r="J29" s="11">
        <v>312162</v>
      </c>
      <c r="K29" s="11">
        <v>126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9">
        <v>23060</v>
      </c>
      <c r="R29" s="344"/>
      <c r="S29" s="15" t="s">
        <v>34</v>
      </c>
      <c r="T29" s="18">
        <v>1821129154</v>
      </c>
      <c r="U29" s="18">
        <f t="shared" si="1"/>
        <v>1817349154</v>
      </c>
      <c r="V29" s="18">
        <v>3780000</v>
      </c>
      <c r="W29" s="17">
        <v>0</v>
      </c>
      <c r="X29" s="17">
        <v>0</v>
      </c>
      <c r="Y29" s="17">
        <v>0</v>
      </c>
      <c r="Z29" s="18">
        <f t="shared" si="2"/>
        <v>1821129154</v>
      </c>
      <c r="AA29" s="18">
        <v>1817349154</v>
      </c>
      <c r="AB29" s="16">
        <v>3780000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20">
        <v>0</v>
      </c>
      <c r="AP29" s="21"/>
      <c r="AQ29" s="21"/>
      <c r="AR29" s="21"/>
      <c r="AS29" s="21"/>
      <c r="AT29" s="21"/>
      <c r="AU29" s="21"/>
    </row>
    <row r="30" spans="1:47" ht="15.75" customHeight="1">
      <c r="A30" s="344"/>
      <c r="B30" s="15" t="s">
        <v>35</v>
      </c>
      <c r="C30" s="16">
        <v>3019.26123046875</v>
      </c>
      <c r="D30" s="17">
        <v>0</v>
      </c>
      <c r="E30" s="17">
        <v>0</v>
      </c>
      <c r="F30" s="16">
        <f t="shared" si="0"/>
        <v>184454089996</v>
      </c>
      <c r="G30" s="18">
        <v>184454089996</v>
      </c>
      <c r="H30" s="17">
        <v>0</v>
      </c>
      <c r="I30" s="19">
        <v>384</v>
      </c>
      <c r="J30" s="11">
        <v>312846</v>
      </c>
      <c r="K30" s="11">
        <v>126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9">
        <v>24467</v>
      </c>
      <c r="R30" s="344"/>
      <c r="S30" s="15" t="s">
        <v>35</v>
      </c>
      <c r="T30" s="18">
        <v>1756351826</v>
      </c>
      <c r="U30" s="18">
        <f t="shared" si="1"/>
        <v>1647641826</v>
      </c>
      <c r="V30" s="18">
        <v>108710000</v>
      </c>
      <c r="W30" s="17">
        <v>0</v>
      </c>
      <c r="X30" s="17">
        <v>0</v>
      </c>
      <c r="Y30" s="17">
        <v>0</v>
      </c>
      <c r="Z30" s="18">
        <f t="shared" si="2"/>
        <v>1756351826</v>
      </c>
      <c r="AA30" s="18">
        <v>1647641826</v>
      </c>
      <c r="AB30" s="16">
        <v>108710000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20">
        <v>0</v>
      </c>
      <c r="AP30" s="21"/>
      <c r="AQ30" s="21"/>
      <c r="AR30" s="21"/>
      <c r="AS30" s="21"/>
      <c r="AT30" s="21"/>
      <c r="AU30" s="21"/>
    </row>
    <row r="31" spans="1:47" ht="15.75" customHeight="1">
      <c r="A31" s="344"/>
      <c r="B31" s="15" t="s">
        <v>36</v>
      </c>
      <c r="C31" s="16">
        <v>2911.317138671875</v>
      </c>
      <c r="D31" s="17">
        <v>0</v>
      </c>
      <c r="E31" s="17">
        <v>0</v>
      </c>
      <c r="F31" s="16">
        <f t="shared" si="0"/>
        <v>183274770361</v>
      </c>
      <c r="G31" s="18">
        <v>183274770361</v>
      </c>
      <c r="H31" s="17">
        <v>0</v>
      </c>
      <c r="I31" s="19">
        <v>385</v>
      </c>
      <c r="J31" s="11">
        <v>313683</v>
      </c>
      <c r="K31" s="11">
        <v>133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9">
        <v>25679</v>
      </c>
      <c r="R31" s="344"/>
      <c r="S31" s="15" t="s">
        <v>36</v>
      </c>
      <c r="T31" s="18">
        <v>11111125943</v>
      </c>
      <c r="U31" s="18">
        <f t="shared" si="1"/>
        <v>1433633351</v>
      </c>
      <c r="V31" s="18">
        <v>348469292</v>
      </c>
      <c r="W31" s="18">
        <v>9329023300</v>
      </c>
      <c r="X31" s="17">
        <v>0</v>
      </c>
      <c r="Y31" s="17">
        <v>0</v>
      </c>
      <c r="Z31" s="18">
        <f t="shared" si="2"/>
        <v>11111125943</v>
      </c>
      <c r="AA31" s="18">
        <v>1433633351</v>
      </c>
      <c r="AB31" s="16">
        <v>348469292</v>
      </c>
      <c r="AC31" s="18">
        <v>9329023300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20">
        <v>0</v>
      </c>
      <c r="AP31" s="21"/>
      <c r="AQ31" s="21"/>
      <c r="AR31" s="21"/>
      <c r="AS31" s="21"/>
      <c r="AT31" s="21"/>
      <c r="AU31" s="21"/>
    </row>
    <row r="32" spans="1:47" ht="15.75" customHeight="1">
      <c r="A32" s="344"/>
      <c r="B32" s="15" t="s">
        <v>37</v>
      </c>
      <c r="C32" s="16">
        <v>3336.287841796875</v>
      </c>
      <c r="D32" s="17">
        <v>0</v>
      </c>
      <c r="E32" s="17">
        <v>0</v>
      </c>
      <c r="F32" s="16">
        <f t="shared" si="0"/>
        <v>205318326555</v>
      </c>
      <c r="G32" s="18">
        <v>205318326555</v>
      </c>
      <c r="H32" s="17">
        <v>0</v>
      </c>
      <c r="I32" s="19">
        <v>386</v>
      </c>
      <c r="J32" s="11">
        <v>314765</v>
      </c>
      <c r="K32" s="11">
        <v>133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9">
        <v>27338</v>
      </c>
      <c r="R32" s="344"/>
      <c r="S32" s="15" t="s">
        <v>37</v>
      </c>
      <c r="T32" s="18">
        <v>6340485809</v>
      </c>
      <c r="U32" s="18">
        <f t="shared" si="1"/>
        <v>1552038809</v>
      </c>
      <c r="V32" s="18">
        <v>174750000</v>
      </c>
      <c r="W32" s="18">
        <v>4613697000</v>
      </c>
      <c r="X32" s="17">
        <v>0</v>
      </c>
      <c r="Y32" s="17">
        <v>0</v>
      </c>
      <c r="Z32" s="18">
        <f t="shared" si="2"/>
        <v>6340485809</v>
      </c>
      <c r="AA32" s="18">
        <v>1552038809</v>
      </c>
      <c r="AB32" s="16">
        <v>174750000</v>
      </c>
      <c r="AC32" s="18">
        <v>4613697000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20">
        <v>0</v>
      </c>
      <c r="AP32" s="21"/>
      <c r="AQ32" s="21"/>
      <c r="AR32" s="21"/>
      <c r="AS32" s="21"/>
      <c r="AT32" s="21"/>
      <c r="AU32" s="21"/>
    </row>
    <row r="33" spans="1:47" ht="15.75" customHeight="1">
      <c r="A33" s="344"/>
      <c r="B33" s="15" t="s">
        <v>38</v>
      </c>
      <c r="C33" s="16">
        <v>4408.17333984375</v>
      </c>
      <c r="D33" s="17">
        <v>0</v>
      </c>
      <c r="E33" s="17">
        <v>0</v>
      </c>
      <c r="F33" s="16">
        <f t="shared" si="0"/>
        <v>252798050079</v>
      </c>
      <c r="G33" s="18">
        <v>252798050079</v>
      </c>
      <c r="H33" s="17">
        <v>0</v>
      </c>
      <c r="I33" s="19">
        <v>386</v>
      </c>
      <c r="J33" s="11">
        <v>327268</v>
      </c>
      <c r="K33" s="11">
        <v>143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9">
        <v>29162</v>
      </c>
      <c r="R33" s="344"/>
      <c r="S33" s="15" t="s">
        <v>38</v>
      </c>
      <c r="T33" s="18">
        <v>6947414093</v>
      </c>
      <c r="U33" s="18">
        <f t="shared" si="1"/>
        <v>660862493</v>
      </c>
      <c r="V33" s="18">
        <v>18803600</v>
      </c>
      <c r="W33" s="18">
        <v>6267748000</v>
      </c>
      <c r="X33" s="17">
        <v>0</v>
      </c>
      <c r="Y33" s="17">
        <v>0</v>
      </c>
      <c r="Z33" s="18">
        <f t="shared" si="2"/>
        <v>6947414093</v>
      </c>
      <c r="AA33" s="18">
        <v>660862493</v>
      </c>
      <c r="AB33" s="16">
        <f>12000000+6803600</f>
        <v>18803600</v>
      </c>
      <c r="AC33" s="16">
        <v>6267748000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20">
        <v>0</v>
      </c>
      <c r="AP33" s="21"/>
      <c r="AQ33" s="21"/>
      <c r="AR33" s="21"/>
      <c r="AS33" s="21"/>
      <c r="AT33" s="21"/>
      <c r="AU33" s="21"/>
    </row>
    <row r="34" spans="1:47" ht="15.75" customHeight="1">
      <c r="A34" s="344"/>
      <c r="B34" s="15" t="s">
        <v>39</v>
      </c>
      <c r="C34" s="16">
        <v>8122.63818359375</v>
      </c>
      <c r="D34" s="17">
        <v>0</v>
      </c>
      <c r="E34" s="17">
        <v>0</v>
      </c>
      <c r="F34" s="16">
        <f t="shared" si="0"/>
        <v>474470156884</v>
      </c>
      <c r="G34" s="18">
        <v>474470156884</v>
      </c>
      <c r="H34" s="17">
        <v>0</v>
      </c>
      <c r="I34" s="19">
        <v>385</v>
      </c>
      <c r="J34" s="11">
        <v>327620</v>
      </c>
      <c r="K34" s="11">
        <v>148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9">
        <v>30898</v>
      </c>
      <c r="R34" s="344"/>
      <c r="S34" s="15" t="s">
        <v>39</v>
      </c>
      <c r="T34" s="18">
        <v>1067563522</v>
      </c>
      <c r="U34" s="18">
        <f t="shared" si="1"/>
        <v>984832022</v>
      </c>
      <c r="V34" s="18">
        <v>82731500</v>
      </c>
      <c r="W34" s="17">
        <v>0</v>
      </c>
      <c r="X34" s="17">
        <v>0</v>
      </c>
      <c r="Y34" s="17">
        <v>0</v>
      </c>
      <c r="Z34" s="18">
        <f t="shared" si="2"/>
        <v>1067563522</v>
      </c>
      <c r="AA34" s="18">
        <v>984832022</v>
      </c>
      <c r="AB34" s="16">
        <f>82638300+93200</f>
        <v>82731500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20">
        <v>0</v>
      </c>
      <c r="AP34" s="21"/>
      <c r="AQ34" s="21"/>
      <c r="AR34" s="21"/>
      <c r="AS34" s="21"/>
      <c r="AT34" s="21"/>
      <c r="AU34" s="21"/>
    </row>
    <row r="35" spans="1:47" ht="15.75" customHeight="1">
      <c r="A35" s="344"/>
      <c r="B35" s="15" t="s">
        <v>40</v>
      </c>
      <c r="C35" s="16">
        <v>12712.453125</v>
      </c>
      <c r="D35" s="17">
        <v>0</v>
      </c>
      <c r="E35" s="17">
        <v>0</v>
      </c>
      <c r="F35" s="16">
        <f t="shared" si="0"/>
        <v>740372419652</v>
      </c>
      <c r="G35" s="18">
        <v>740372419652</v>
      </c>
      <c r="H35" s="17">
        <v>0</v>
      </c>
      <c r="I35" s="19">
        <v>386</v>
      </c>
      <c r="J35" s="11">
        <v>328237</v>
      </c>
      <c r="K35" s="11">
        <v>130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9">
        <v>34168</v>
      </c>
      <c r="R35" s="344"/>
      <c r="S35" s="15" t="s">
        <v>40</v>
      </c>
      <c r="T35" s="18">
        <v>12223801816</v>
      </c>
      <c r="U35" s="18">
        <f t="shared" si="1"/>
        <v>8183639016</v>
      </c>
      <c r="V35" s="18">
        <v>43295800</v>
      </c>
      <c r="W35" s="18">
        <v>3996867000</v>
      </c>
      <c r="X35" s="17">
        <v>0</v>
      </c>
      <c r="Y35" s="17">
        <v>0</v>
      </c>
      <c r="Z35" s="18">
        <f t="shared" si="2"/>
        <v>12223801816</v>
      </c>
      <c r="AA35" s="18">
        <v>8183639016</v>
      </c>
      <c r="AB35" s="16">
        <v>43295800</v>
      </c>
      <c r="AC35" s="18">
        <v>3996867000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20">
        <v>0</v>
      </c>
      <c r="AP35" s="21"/>
      <c r="AQ35" s="21"/>
      <c r="AR35" s="21"/>
      <c r="AS35" s="21"/>
      <c r="AT35" s="21"/>
      <c r="AU35" s="21"/>
    </row>
    <row r="36" spans="1:47" ht="15.75" customHeight="1">
      <c r="A36" s="344"/>
      <c r="B36" s="15" t="s">
        <v>41</v>
      </c>
      <c r="C36" s="16">
        <v>11814.4287109375</v>
      </c>
      <c r="D36" s="17">
        <v>0</v>
      </c>
      <c r="E36" s="17">
        <v>0</v>
      </c>
      <c r="F36" s="16">
        <f t="shared" si="0"/>
        <v>741297799866</v>
      </c>
      <c r="G36" s="18">
        <v>741297799866</v>
      </c>
      <c r="H36" s="17">
        <v>0</v>
      </c>
      <c r="I36" s="19">
        <v>387</v>
      </c>
      <c r="J36" s="11">
        <v>410841</v>
      </c>
      <c r="K36" s="11">
        <v>147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9">
        <v>37620</v>
      </c>
      <c r="R36" s="344"/>
      <c r="S36" s="15" t="s">
        <v>41</v>
      </c>
      <c r="T36" s="18">
        <v>16742972198</v>
      </c>
      <c r="U36" s="18">
        <f t="shared" si="1"/>
        <v>9043302470</v>
      </c>
      <c r="V36" s="17">
        <v>0</v>
      </c>
      <c r="W36" s="18">
        <v>7699669728</v>
      </c>
      <c r="X36" s="17">
        <v>0</v>
      </c>
      <c r="Y36" s="17">
        <v>0</v>
      </c>
      <c r="Z36" s="18">
        <f t="shared" si="2"/>
        <v>16742972198</v>
      </c>
      <c r="AA36" s="18">
        <v>9043302470</v>
      </c>
      <c r="AB36" s="17">
        <v>0</v>
      </c>
      <c r="AC36" s="16">
        <v>7699669728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20">
        <v>0</v>
      </c>
      <c r="AP36" s="21"/>
      <c r="AQ36" s="21"/>
      <c r="AR36" s="21"/>
      <c r="AS36" s="21"/>
      <c r="AT36" s="21"/>
      <c r="AU36" s="21"/>
    </row>
    <row r="37" spans="1:47" ht="15.75" customHeight="1">
      <c r="A37" s="344"/>
      <c r="B37" s="15" t="s">
        <v>42</v>
      </c>
      <c r="C37" s="16">
        <v>10657.09375</v>
      </c>
      <c r="D37" s="17">
        <v>0</v>
      </c>
      <c r="E37" s="17">
        <v>0</v>
      </c>
      <c r="F37" s="16">
        <f t="shared" si="0"/>
        <v>703654617481</v>
      </c>
      <c r="G37" s="18">
        <v>703654617481</v>
      </c>
      <c r="H37" s="17">
        <v>0</v>
      </c>
      <c r="I37" s="19">
        <v>385</v>
      </c>
      <c r="J37" s="11">
        <v>412292</v>
      </c>
      <c r="K37" s="11">
        <v>177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9">
        <v>42490</v>
      </c>
      <c r="R37" s="344"/>
      <c r="S37" s="15" t="s">
        <v>42</v>
      </c>
      <c r="T37" s="18">
        <v>20685696873</v>
      </c>
      <c r="U37" s="18">
        <f t="shared" si="1"/>
        <v>12993356873</v>
      </c>
      <c r="V37" s="17">
        <v>0</v>
      </c>
      <c r="W37" s="18">
        <v>7692340000</v>
      </c>
      <c r="X37" s="17">
        <v>0</v>
      </c>
      <c r="Y37" s="17">
        <v>0</v>
      </c>
      <c r="Z37" s="18">
        <f t="shared" si="2"/>
        <v>20685696873</v>
      </c>
      <c r="AA37" s="18">
        <v>12993356873</v>
      </c>
      <c r="AB37" s="17">
        <v>0</v>
      </c>
      <c r="AC37" s="16">
        <v>7692340000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20">
        <v>0</v>
      </c>
      <c r="AP37" s="21"/>
      <c r="AQ37" s="21"/>
      <c r="AR37" s="21"/>
      <c r="AS37" s="21"/>
      <c r="AT37" s="21"/>
      <c r="AU37" s="21"/>
    </row>
    <row r="38" spans="1:47" ht="15.75" customHeight="1">
      <c r="A38" s="344"/>
      <c r="B38" s="15" t="s">
        <v>43</v>
      </c>
      <c r="C38" s="16">
        <v>9640.150390625</v>
      </c>
      <c r="D38" s="17">
        <v>0</v>
      </c>
      <c r="E38" s="17">
        <v>0</v>
      </c>
      <c r="F38" s="16">
        <f t="shared" si="0"/>
        <v>637455761353</v>
      </c>
      <c r="G38" s="18">
        <v>637455761353</v>
      </c>
      <c r="H38" s="17">
        <v>0</v>
      </c>
      <c r="I38" s="19">
        <v>384</v>
      </c>
      <c r="J38" s="11">
        <v>412860</v>
      </c>
      <c r="K38" s="11">
        <v>145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9">
        <v>45302</v>
      </c>
      <c r="R38" s="344"/>
      <c r="S38" s="15" t="s">
        <v>43</v>
      </c>
      <c r="T38" s="18">
        <v>4423709588</v>
      </c>
      <c r="U38" s="18">
        <f t="shared" si="1"/>
        <v>4421759988</v>
      </c>
      <c r="V38" s="18">
        <v>1949600</v>
      </c>
      <c r="W38" s="17">
        <v>0</v>
      </c>
      <c r="X38" s="17">
        <v>0</v>
      </c>
      <c r="Y38" s="17">
        <v>0</v>
      </c>
      <c r="Z38" s="18">
        <f t="shared" si="2"/>
        <v>4423709588</v>
      </c>
      <c r="AA38" s="18">
        <v>4421759988</v>
      </c>
      <c r="AB38" s="16">
        <f>1173060+776540</f>
        <v>1949600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20">
        <v>0</v>
      </c>
      <c r="AP38" s="21"/>
      <c r="AQ38" s="21"/>
      <c r="AR38" s="21"/>
      <c r="AS38" s="21"/>
      <c r="AT38" s="21"/>
      <c r="AU38" s="21"/>
    </row>
    <row r="39" spans="1:47" ht="15.75" customHeight="1">
      <c r="A39" s="345"/>
      <c r="B39" s="15" t="s">
        <v>44</v>
      </c>
      <c r="C39" s="16">
        <v>10256.1328125</v>
      </c>
      <c r="D39" s="17">
        <v>0</v>
      </c>
      <c r="E39" s="17">
        <v>0</v>
      </c>
      <c r="F39" s="16">
        <f t="shared" si="0"/>
        <v>717560948996</v>
      </c>
      <c r="G39" s="18">
        <v>717560948996</v>
      </c>
      <c r="H39" s="17">
        <v>0</v>
      </c>
      <c r="I39" s="19">
        <v>384</v>
      </c>
      <c r="J39" s="11">
        <v>413618</v>
      </c>
      <c r="K39" s="11">
        <v>143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9">
        <v>48948</v>
      </c>
      <c r="R39" s="345"/>
      <c r="S39" s="15" t="s">
        <v>44</v>
      </c>
      <c r="T39" s="18">
        <v>16426430229</v>
      </c>
      <c r="U39" s="18">
        <f t="shared" si="1"/>
        <v>16426430229</v>
      </c>
      <c r="V39" s="17">
        <v>0</v>
      </c>
      <c r="W39" s="17">
        <v>0</v>
      </c>
      <c r="X39" s="17">
        <v>0</v>
      </c>
      <c r="Y39" s="17">
        <v>0</v>
      </c>
      <c r="Z39" s="18">
        <f t="shared" si="2"/>
        <v>16426430229</v>
      </c>
      <c r="AA39" s="18">
        <v>16426430229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20">
        <v>0</v>
      </c>
      <c r="AP39" s="21"/>
      <c r="AQ39" s="21"/>
      <c r="AR39" s="21"/>
      <c r="AS39" s="21"/>
      <c r="AT39" s="21"/>
      <c r="AU39" s="21"/>
    </row>
    <row r="40" spans="1:47" ht="15.75" customHeight="1">
      <c r="A40" s="343" t="s">
        <v>47</v>
      </c>
      <c r="B40" s="15" t="s">
        <v>33</v>
      </c>
      <c r="C40" s="16">
        <v>11189.9677734375</v>
      </c>
      <c r="D40" s="17">
        <v>0</v>
      </c>
      <c r="E40" s="17">
        <v>0</v>
      </c>
      <c r="F40" s="16">
        <f t="shared" si="0"/>
        <v>788261732495</v>
      </c>
      <c r="G40" s="18">
        <v>788261732495</v>
      </c>
      <c r="H40" s="17">
        <v>0</v>
      </c>
      <c r="I40" s="19">
        <v>383</v>
      </c>
      <c r="J40" s="11">
        <v>414494</v>
      </c>
      <c r="K40" s="11">
        <v>133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9">
        <v>52290</v>
      </c>
      <c r="R40" s="343" t="s">
        <v>47</v>
      </c>
      <c r="S40" s="15" t="s">
        <v>33</v>
      </c>
      <c r="T40" s="18">
        <v>3546017922</v>
      </c>
      <c r="U40" s="18">
        <f t="shared" si="1"/>
        <v>3546017922</v>
      </c>
      <c r="V40" s="17">
        <v>0</v>
      </c>
      <c r="W40" s="17">
        <v>0</v>
      </c>
      <c r="X40" s="17">
        <v>0</v>
      </c>
      <c r="Y40" s="17">
        <v>0</v>
      </c>
      <c r="Z40" s="18">
        <f t="shared" si="2"/>
        <v>3546017922</v>
      </c>
      <c r="AA40" s="18">
        <v>3546017922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20">
        <v>0</v>
      </c>
      <c r="AP40" s="21"/>
      <c r="AQ40" s="21"/>
      <c r="AR40" s="21"/>
      <c r="AS40" s="21"/>
      <c r="AT40" s="21"/>
      <c r="AU40" s="21"/>
    </row>
    <row r="41" spans="1:47" ht="15.75" customHeight="1">
      <c r="A41" s="344"/>
      <c r="B41" s="15" t="s">
        <v>34</v>
      </c>
      <c r="C41" s="16">
        <v>12359.05078125</v>
      </c>
      <c r="D41" s="17">
        <v>0</v>
      </c>
      <c r="E41" s="17">
        <v>0</v>
      </c>
      <c r="F41" s="16">
        <f t="shared" si="0"/>
        <v>847518046760</v>
      </c>
      <c r="G41" s="18">
        <v>847518046760</v>
      </c>
      <c r="H41" s="17">
        <v>0</v>
      </c>
      <c r="I41" s="19">
        <v>381</v>
      </c>
      <c r="J41" s="11">
        <v>414932</v>
      </c>
      <c r="K41" s="11">
        <v>114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9">
        <v>55751</v>
      </c>
      <c r="R41" s="344"/>
      <c r="S41" s="15" t="s">
        <v>34</v>
      </c>
      <c r="T41" s="18">
        <v>1929765912</v>
      </c>
      <c r="U41" s="18">
        <f t="shared" si="1"/>
        <v>1929765912</v>
      </c>
      <c r="V41" s="17">
        <v>0</v>
      </c>
      <c r="W41" s="17">
        <v>0</v>
      </c>
      <c r="X41" s="17">
        <v>0</v>
      </c>
      <c r="Y41" s="17">
        <v>0</v>
      </c>
      <c r="Z41" s="18">
        <f t="shared" si="2"/>
        <v>1929765912</v>
      </c>
      <c r="AA41" s="18">
        <v>1929765912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20">
        <v>0</v>
      </c>
      <c r="AP41" s="21"/>
      <c r="AQ41" s="21"/>
      <c r="AR41" s="21"/>
      <c r="AS41" s="21"/>
      <c r="AT41" s="21"/>
      <c r="AU41" s="21"/>
    </row>
    <row r="42" spans="1:47" ht="15.75" customHeight="1">
      <c r="A42" s="344"/>
      <c r="B42" s="15" t="s">
        <v>35</v>
      </c>
      <c r="C42" s="16">
        <v>12966.765625</v>
      </c>
      <c r="D42" s="17">
        <v>0</v>
      </c>
      <c r="E42" s="17">
        <v>0</v>
      </c>
      <c r="F42" s="16">
        <f t="shared" si="0"/>
        <v>889909436536</v>
      </c>
      <c r="G42" s="18">
        <v>889909436536</v>
      </c>
      <c r="H42" s="17">
        <v>0</v>
      </c>
      <c r="I42" s="19">
        <v>380</v>
      </c>
      <c r="J42" s="11">
        <v>415785</v>
      </c>
      <c r="K42" s="11">
        <v>73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9">
        <v>59897</v>
      </c>
      <c r="R42" s="344"/>
      <c r="S42" s="15" t="s">
        <v>35</v>
      </c>
      <c r="T42" s="18">
        <v>3743778956</v>
      </c>
      <c r="U42" s="18">
        <f t="shared" si="1"/>
        <v>3743778956</v>
      </c>
      <c r="V42" s="17">
        <v>0</v>
      </c>
      <c r="W42" s="17">
        <v>0</v>
      </c>
      <c r="X42" s="17">
        <v>0</v>
      </c>
      <c r="Y42" s="17">
        <v>0</v>
      </c>
      <c r="Z42" s="18">
        <f t="shared" si="2"/>
        <v>3743778956</v>
      </c>
      <c r="AA42" s="18">
        <v>3743778956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20">
        <v>0</v>
      </c>
      <c r="AP42" s="21"/>
      <c r="AQ42" s="21"/>
      <c r="AR42" s="21"/>
      <c r="AS42" s="21"/>
      <c r="AT42" s="21"/>
      <c r="AU42" s="21"/>
    </row>
    <row r="43" spans="1:47" ht="15.75" customHeight="1">
      <c r="A43" s="344"/>
      <c r="B43" s="15" t="s">
        <v>36</v>
      </c>
      <c r="C43" s="16">
        <v>11934.3125</v>
      </c>
      <c r="D43" s="17">
        <v>0</v>
      </c>
      <c r="E43" s="17">
        <v>0</v>
      </c>
      <c r="F43" s="16">
        <f t="shared" si="0"/>
        <v>842267029499</v>
      </c>
      <c r="G43" s="18">
        <v>842267029499</v>
      </c>
      <c r="H43" s="17">
        <v>0</v>
      </c>
      <c r="I43" s="19">
        <v>379</v>
      </c>
      <c r="J43" s="11">
        <v>417789</v>
      </c>
      <c r="K43" s="11">
        <v>76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9">
        <v>63135</v>
      </c>
      <c r="R43" s="344"/>
      <c r="S43" s="15" t="s">
        <v>36</v>
      </c>
      <c r="T43" s="18">
        <v>3663134686</v>
      </c>
      <c r="U43" s="18">
        <f t="shared" si="1"/>
        <v>3161134686</v>
      </c>
      <c r="V43" s="18">
        <v>502000000</v>
      </c>
      <c r="W43" s="17">
        <v>0</v>
      </c>
      <c r="X43" s="17">
        <v>0</v>
      </c>
      <c r="Y43" s="17">
        <v>0</v>
      </c>
      <c r="Z43" s="18">
        <f t="shared" si="2"/>
        <v>3663134686</v>
      </c>
      <c r="AA43" s="18">
        <v>3161134686</v>
      </c>
      <c r="AB43" s="16">
        <v>502000000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20">
        <v>0</v>
      </c>
      <c r="AP43" s="21"/>
      <c r="AQ43" s="21"/>
      <c r="AR43" s="21"/>
      <c r="AS43" s="21"/>
      <c r="AT43" s="21"/>
      <c r="AU43" s="21"/>
    </row>
    <row r="44" spans="1:47" ht="15.75" customHeight="1">
      <c r="A44" s="344"/>
      <c r="B44" s="15" t="s">
        <v>37</v>
      </c>
      <c r="C44" s="16">
        <v>10670.3505859375</v>
      </c>
      <c r="D44" s="17">
        <v>0</v>
      </c>
      <c r="E44" s="17">
        <v>0</v>
      </c>
      <c r="F44" s="16">
        <f t="shared" si="0"/>
        <v>830089784673</v>
      </c>
      <c r="G44" s="18">
        <v>830089784673</v>
      </c>
      <c r="H44" s="17">
        <v>0</v>
      </c>
      <c r="I44" s="19">
        <v>382</v>
      </c>
      <c r="J44" s="11">
        <v>419402</v>
      </c>
      <c r="K44" s="11">
        <v>76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9">
        <v>67770</v>
      </c>
      <c r="R44" s="344"/>
      <c r="S44" s="15" t="s">
        <v>37</v>
      </c>
      <c r="T44" s="18">
        <v>25762499844</v>
      </c>
      <c r="U44" s="18">
        <f t="shared" si="1"/>
        <v>25762499844</v>
      </c>
      <c r="V44" s="17">
        <v>0</v>
      </c>
      <c r="W44" s="17">
        <v>0</v>
      </c>
      <c r="X44" s="17">
        <v>0</v>
      </c>
      <c r="Y44" s="17">
        <v>0</v>
      </c>
      <c r="Z44" s="18">
        <f t="shared" si="2"/>
        <v>25762499844</v>
      </c>
      <c r="AA44" s="18">
        <v>25762499844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20">
        <v>0</v>
      </c>
      <c r="AP44" s="21"/>
      <c r="AQ44" s="21"/>
      <c r="AR44" s="21"/>
      <c r="AS44" s="21"/>
      <c r="AT44" s="21"/>
      <c r="AU44" s="21"/>
    </row>
    <row r="45" spans="1:47" ht="15.75" customHeight="1">
      <c r="A45" s="344"/>
      <c r="B45" s="15" t="s">
        <v>38</v>
      </c>
      <c r="C45" s="16">
        <v>10302.15234375</v>
      </c>
      <c r="D45" s="17">
        <v>0</v>
      </c>
      <c r="E45" s="17">
        <v>0</v>
      </c>
      <c r="F45" s="16">
        <f t="shared" si="0"/>
        <v>809669403627</v>
      </c>
      <c r="G45" s="18">
        <v>809669403627</v>
      </c>
      <c r="H45" s="17">
        <v>0</v>
      </c>
      <c r="I45" s="19">
        <v>382</v>
      </c>
      <c r="J45" s="11">
        <v>422355</v>
      </c>
      <c r="K45" s="11">
        <v>75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9">
        <v>71570</v>
      </c>
      <c r="R45" s="344"/>
      <c r="S45" s="15" t="s">
        <v>38</v>
      </c>
      <c r="T45" s="18">
        <v>6401023722</v>
      </c>
      <c r="U45" s="18">
        <f t="shared" si="1"/>
        <v>4936117016</v>
      </c>
      <c r="V45" s="17">
        <v>0</v>
      </c>
      <c r="W45" s="18">
        <v>1464906706</v>
      </c>
      <c r="X45" s="17">
        <v>0</v>
      </c>
      <c r="Y45" s="17">
        <v>0</v>
      </c>
      <c r="Z45" s="18">
        <f t="shared" si="2"/>
        <v>6401023722</v>
      </c>
      <c r="AA45" s="18">
        <v>4936117016</v>
      </c>
      <c r="AB45" s="17">
        <v>0</v>
      </c>
      <c r="AC45" s="16">
        <v>1464906706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20">
        <v>0</v>
      </c>
      <c r="AP45" s="21"/>
      <c r="AQ45" s="21"/>
      <c r="AR45" s="21"/>
      <c r="AS45" s="21"/>
      <c r="AT45" s="21"/>
      <c r="AU45" s="21"/>
    </row>
    <row r="46" spans="1:47" ht="15.75" customHeight="1">
      <c r="A46" s="344"/>
      <c r="B46" s="15" t="s">
        <v>39</v>
      </c>
      <c r="C46" s="16">
        <v>9481.4150390625</v>
      </c>
      <c r="D46" s="17">
        <v>0</v>
      </c>
      <c r="E46" s="17">
        <v>0</v>
      </c>
      <c r="F46" s="16">
        <f t="shared" si="0"/>
        <v>772490417546</v>
      </c>
      <c r="G46" s="18">
        <v>772490417546</v>
      </c>
      <c r="H46" s="17">
        <v>0</v>
      </c>
      <c r="I46" s="19">
        <v>382</v>
      </c>
      <c r="J46" s="11">
        <v>427709</v>
      </c>
      <c r="K46" s="11">
        <v>77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9">
        <v>74287</v>
      </c>
      <c r="R46" s="344"/>
      <c r="S46" s="15" t="s">
        <v>39</v>
      </c>
      <c r="T46" s="18">
        <v>6700895579</v>
      </c>
      <c r="U46" s="18">
        <f t="shared" si="1"/>
        <v>6671066527</v>
      </c>
      <c r="V46" s="17">
        <v>0</v>
      </c>
      <c r="W46" s="18">
        <v>29829052</v>
      </c>
      <c r="X46" s="17">
        <v>0</v>
      </c>
      <c r="Y46" s="17">
        <v>0</v>
      </c>
      <c r="Z46" s="18">
        <f t="shared" si="2"/>
        <v>6700895579</v>
      </c>
      <c r="AA46" s="18">
        <v>6671066527</v>
      </c>
      <c r="AB46" s="17">
        <v>0</v>
      </c>
      <c r="AC46" s="18">
        <v>29829052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20">
        <v>0</v>
      </c>
      <c r="AP46" s="21"/>
      <c r="AQ46" s="21"/>
      <c r="AR46" s="21"/>
      <c r="AS46" s="21"/>
      <c r="AT46" s="21"/>
      <c r="AU46" s="21"/>
    </row>
    <row r="47" spans="1:47" ht="15.75" customHeight="1">
      <c r="A47" s="344"/>
      <c r="B47" s="15" t="s">
        <v>40</v>
      </c>
      <c r="C47" s="16">
        <v>8639.767578125</v>
      </c>
      <c r="D47" s="17">
        <v>0</v>
      </c>
      <c r="E47" s="17">
        <v>0</v>
      </c>
      <c r="F47" s="16">
        <f t="shared" si="0"/>
        <v>722118179970</v>
      </c>
      <c r="G47" s="18">
        <v>722118179970</v>
      </c>
      <c r="H47" s="17">
        <v>0</v>
      </c>
      <c r="I47" s="19">
        <v>380</v>
      </c>
      <c r="J47" s="11">
        <v>427999</v>
      </c>
      <c r="K47" s="11">
        <v>62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9">
        <v>76261</v>
      </c>
      <c r="R47" s="344"/>
      <c r="S47" s="15" t="s">
        <v>40</v>
      </c>
      <c r="T47" s="18">
        <v>4754225582</v>
      </c>
      <c r="U47" s="18">
        <f t="shared" si="1"/>
        <v>4754225582</v>
      </c>
      <c r="V47" s="17">
        <v>0</v>
      </c>
      <c r="W47" s="17">
        <v>0</v>
      </c>
      <c r="X47" s="17">
        <v>0</v>
      </c>
      <c r="Y47" s="17">
        <v>0</v>
      </c>
      <c r="Z47" s="18">
        <f t="shared" si="2"/>
        <v>4754225582</v>
      </c>
      <c r="AA47" s="18">
        <v>4754225582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20">
        <v>0</v>
      </c>
      <c r="AP47" s="21"/>
      <c r="AQ47" s="21"/>
      <c r="AR47" s="21"/>
      <c r="AS47" s="21"/>
      <c r="AT47" s="21"/>
      <c r="AU47" s="21"/>
    </row>
    <row r="48" spans="1:47" ht="15.75" customHeight="1">
      <c r="A48" s="344"/>
      <c r="B48" s="15" t="s">
        <v>41</v>
      </c>
      <c r="C48" s="16">
        <v>8496.095703125</v>
      </c>
      <c r="D48" s="17">
        <v>0</v>
      </c>
      <c r="E48" s="17">
        <v>0</v>
      </c>
      <c r="F48" s="16">
        <f t="shared" si="0"/>
        <v>686178742474</v>
      </c>
      <c r="G48" s="18">
        <v>686178742474</v>
      </c>
      <c r="H48" s="17">
        <v>0</v>
      </c>
      <c r="I48" s="19">
        <v>379</v>
      </c>
      <c r="J48" s="11">
        <v>430331</v>
      </c>
      <c r="K48" s="11">
        <v>82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9">
        <v>78019</v>
      </c>
      <c r="R48" s="344"/>
      <c r="S48" s="15" t="s">
        <v>41</v>
      </c>
      <c r="T48" s="18">
        <v>2887084394</v>
      </c>
      <c r="U48" s="18">
        <f t="shared" si="1"/>
        <v>2887084394</v>
      </c>
      <c r="V48" s="17">
        <v>0</v>
      </c>
      <c r="W48" s="17">
        <v>0</v>
      </c>
      <c r="X48" s="17">
        <v>0</v>
      </c>
      <c r="Y48" s="17">
        <v>0</v>
      </c>
      <c r="Z48" s="18">
        <f t="shared" si="2"/>
        <v>2887084394</v>
      </c>
      <c r="AA48" s="18">
        <v>2887084394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20">
        <v>0</v>
      </c>
      <c r="AP48" s="21"/>
      <c r="AQ48" s="21"/>
      <c r="AR48" s="21"/>
      <c r="AS48" s="21"/>
      <c r="AT48" s="21"/>
      <c r="AU48" s="21"/>
    </row>
    <row r="49" spans="1:47" ht="15.75" customHeight="1">
      <c r="A49" s="344"/>
      <c r="B49" s="15" t="s">
        <v>42</v>
      </c>
      <c r="C49" s="16">
        <v>6530.2861328125</v>
      </c>
      <c r="D49" s="17">
        <v>0</v>
      </c>
      <c r="E49" s="17">
        <v>0</v>
      </c>
      <c r="F49" s="16">
        <f t="shared" si="0"/>
        <v>576825657404</v>
      </c>
      <c r="G49" s="18">
        <v>576825657404</v>
      </c>
      <c r="H49" s="17">
        <v>0</v>
      </c>
      <c r="I49" s="19">
        <v>378</v>
      </c>
      <c r="J49" s="11">
        <v>432435</v>
      </c>
      <c r="K49" s="11">
        <v>69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9">
        <v>79781</v>
      </c>
      <c r="R49" s="344"/>
      <c r="S49" s="15" t="s">
        <v>42</v>
      </c>
      <c r="T49" s="18">
        <v>1032033558</v>
      </c>
      <c r="U49" s="18">
        <f t="shared" si="1"/>
        <v>1032033558</v>
      </c>
      <c r="V49" s="17">
        <v>0</v>
      </c>
      <c r="W49" s="17">
        <v>0</v>
      </c>
      <c r="X49" s="17">
        <v>0</v>
      </c>
      <c r="Y49" s="17">
        <v>0</v>
      </c>
      <c r="Z49" s="18">
        <f t="shared" si="2"/>
        <v>1032033558</v>
      </c>
      <c r="AA49" s="18">
        <v>1032033558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20">
        <v>0</v>
      </c>
      <c r="AP49" s="21"/>
      <c r="AQ49" s="21"/>
      <c r="AR49" s="21"/>
      <c r="AS49" s="21"/>
      <c r="AT49" s="21"/>
      <c r="AU49" s="21"/>
    </row>
    <row r="50" spans="1:47" ht="15.75" customHeight="1">
      <c r="A50" s="344"/>
      <c r="B50" s="15" t="s">
        <v>43</v>
      </c>
      <c r="C50" s="16">
        <v>6292.4775390625</v>
      </c>
      <c r="D50" s="17">
        <v>0</v>
      </c>
      <c r="E50" s="17">
        <v>0</v>
      </c>
      <c r="F50" s="16">
        <f t="shared" si="0"/>
        <v>562349176998</v>
      </c>
      <c r="G50" s="18">
        <v>562349176998</v>
      </c>
      <c r="H50" s="17">
        <v>0</v>
      </c>
      <c r="I50" s="19">
        <v>378</v>
      </c>
      <c r="J50" s="11">
        <v>432688</v>
      </c>
      <c r="K50" s="11">
        <v>57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9">
        <v>81696</v>
      </c>
      <c r="R50" s="344"/>
      <c r="S50" s="15" t="s">
        <v>43</v>
      </c>
      <c r="T50" s="18">
        <v>1185197289</v>
      </c>
      <c r="U50" s="18">
        <f t="shared" si="1"/>
        <v>1185197289</v>
      </c>
      <c r="V50" s="17">
        <v>0</v>
      </c>
      <c r="W50" s="17">
        <v>0</v>
      </c>
      <c r="X50" s="17">
        <v>0</v>
      </c>
      <c r="Y50" s="17">
        <v>0</v>
      </c>
      <c r="Z50" s="18">
        <f t="shared" si="2"/>
        <v>1185197289</v>
      </c>
      <c r="AA50" s="18">
        <v>1185197289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20">
        <v>0</v>
      </c>
      <c r="AP50" s="21"/>
      <c r="AQ50" s="21"/>
      <c r="AR50" s="21"/>
      <c r="AS50" s="21"/>
      <c r="AT50" s="21"/>
      <c r="AU50" s="21"/>
    </row>
    <row r="51" spans="1:47" ht="15.75" customHeight="1">
      <c r="A51" s="345"/>
      <c r="B51" s="15" t="s">
        <v>44</v>
      </c>
      <c r="C51" s="16">
        <v>5583.2197265625</v>
      </c>
      <c r="D51" s="17">
        <v>0</v>
      </c>
      <c r="E51" s="17">
        <v>0</v>
      </c>
      <c r="F51" s="16">
        <f t="shared" si="0"/>
        <v>515872401400</v>
      </c>
      <c r="G51" s="18">
        <v>515872401400</v>
      </c>
      <c r="H51" s="17">
        <v>0</v>
      </c>
      <c r="I51" s="19">
        <v>376</v>
      </c>
      <c r="J51" s="11">
        <v>435254</v>
      </c>
      <c r="K51" s="11">
        <v>50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9">
        <v>82915</v>
      </c>
      <c r="R51" s="345"/>
      <c r="S51" s="15" t="s">
        <v>44</v>
      </c>
      <c r="T51" s="18">
        <v>740404704</v>
      </c>
      <c r="U51" s="18">
        <f t="shared" si="1"/>
        <v>740404704</v>
      </c>
      <c r="V51" s="17">
        <v>0</v>
      </c>
      <c r="W51" s="17">
        <v>0</v>
      </c>
      <c r="X51" s="17">
        <v>0</v>
      </c>
      <c r="Y51" s="17">
        <v>0</v>
      </c>
      <c r="Z51" s="18">
        <f t="shared" si="2"/>
        <v>740404704</v>
      </c>
      <c r="AA51" s="18">
        <v>740404704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20">
        <v>0</v>
      </c>
      <c r="AP51" s="21"/>
      <c r="AQ51" s="21"/>
      <c r="AR51" s="21"/>
      <c r="AS51" s="21"/>
      <c r="AT51" s="21"/>
      <c r="AU51" s="21"/>
    </row>
    <row r="52" spans="1:47" ht="15.75" customHeight="1">
      <c r="A52" s="343" t="s">
        <v>48</v>
      </c>
      <c r="B52" s="15" t="s">
        <v>33</v>
      </c>
      <c r="C52" s="16">
        <v>4944.408203125</v>
      </c>
      <c r="D52" s="17">
        <v>0</v>
      </c>
      <c r="E52" s="17">
        <v>0</v>
      </c>
      <c r="F52" s="16">
        <f t="shared" si="0"/>
        <v>450288823186</v>
      </c>
      <c r="G52" s="18">
        <v>450288823186</v>
      </c>
      <c r="H52" s="17">
        <v>0</v>
      </c>
      <c r="I52" s="19">
        <v>375</v>
      </c>
      <c r="J52" s="11">
        <v>435513</v>
      </c>
      <c r="K52" s="11">
        <v>59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9">
        <v>83645</v>
      </c>
      <c r="R52" s="343" t="s">
        <v>48</v>
      </c>
      <c r="S52" s="15" t="s">
        <v>33</v>
      </c>
      <c r="T52" s="18">
        <v>472563290</v>
      </c>
      <c r="U52" s="18">
        <f t="shared" si="1"/>
        <v>472563290</v>
      </c>
      <c r="V52" s="17">
        <v>0</v>
      </c>
      <c r="W52" s="17">
        <v>0</v>
      </c>
      <c r="X52" s="17">
        <v>0</v>
      </c>
      <c r="Y52" s="17">
        <v>0</v>
      </c>
      <c r="Z52" s="18">
        <f t="shared" si="2"/>
        <v>472563290</v>
      </c>
      <c r="AA52" s="18">
        <v>472563290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20">
        <v>0</v>
      </c>
      <c r="AP52" s="21"/>
      <c r="AQ52" s="21"/>
      <c r="AR52" s="21"/>
      <c r="AS52" s="21"/>
      <c r="AT52" s="21"/>
      <c r="AU52" s="21"/>
    </row>
    <row r="53" spans="1:47" ht="15.75" customHeight="1">
      <c r="A53" s="344"/>
      <c r="B53" s="15" t="s">
        <v>34</v>
      </c>
      <c r="C53" s="16">
        <v>4811.43701171875</v>
      </c>
      <c r="D53" s="17">
        <v>0</v>
      </c>
      <c r="E53" s="17">
        <v>0</v>
      </c>
      <c r="F53" s="16">
        <f t="shared" si="0"/>
        <v>438541977866</v>
      </c>
      <c r="G53" s="18">
        <v>438541977866</v>
      </c>
      <c r="H53" s="17">
        <v>0</v>
      </c>
      <c r="I53" s="19">
        <v>375</v>
      </c>
      <c r="J53" s="11">
        <v>435658</v>
      </c>
      <c r="K53" s="11">
        <v>45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9">
        <v>84439</v>
      </c>
      <c r="R53" s="344"/>
      <c r="S53" s="15" t="s">
        <v>34</v>
      </c>
      <c r="T53" s="18">
        <v>1382277514</v>
      </c>
      <c r="U53" s="18">
        <f t="shared" si="1"/>
        <v>1382277514</v>
      </c>
      <c r="V53" s="17">
        <v>0</v>
      </c>
      <c r="W53" s="17">
        <v>0</v>
      </c>
      <c r="X53" s="17">
        <v>0</v>
      </c>
      <c r="Y53" s="17">
        <v>0</v>
      </c>
      <c r="Z53" s="18">
        <f t="shared" si="2"/>
        <v>1382277514</v>
      </c>
      <c r="AA53" s="18">
        <v>1382277514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20">
        <v>0</v>
      </c>
      <c r="AP53" s="21"/>
      <c r="AQ53" s="21"/>
      <c r="AR53" s="21"/>
      <c r="AS53" s="21"/>
      <c r="AT53" s="21"/>
      <c r="AU53" s="21"/>
    </row>
    <row r="54" spans="1:47" ht="15.75" customHeight="1">
      <c r="A54" s="344"/>
      <c r="B54" s="15" t="s">
        <v>35</v>
      </c>
      <c r="C54" s="16">
        <v>5049.82421875</v>
      </c>
      <c r="D54" s="17">
        <v>0</v>
      </c>
      <c r="E54" s="17">
        <v>0</v>
      </c>
      <c r="F54" s="16">
        <f t="shared" si="0"/>
        <v>454433350158</v>
      </c>
      <c r="G54" s="18">
        <v>454433350158</v>
      </c>
      <c r="H54" s="17">
        <v>0</v>
      </c>
      <c r="I54" s="19">
        <v>374</v>
      </c>
      <c r="J54" s="11">
        <v>437665</v>
      </c>
      <c r="K54" s="11">
        <v>44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9">
        <v>85214</v>
      </c>
      <c r="R54" s="344"/>
      <c r="S54" s="15" t="s">
        <v>35</v>
      </c>
      <c r="T54" s="18">
        <v>2000936844</v>
      </c>
      <c r="U54" s="18">
        <f t="shared" si="1"/>
        <v>2000936844</v>
      </c>
      <c r="V54" s="17">
        <v>0</v>
      </c>
      <c r="W54" s="17">
        <v>0</v>
      </c>
      <c r="X54" s="17">
        <v>0</v>
      </c>
      <c r="Y54" s="17">
        <v>0</v>
      </c>
      <c r="Z54" s="18">
        <f t="shared" si="2"/>
        <v>2000936844</v>
      </c>
      <c r="AA54" s="18">
        <v>2000936844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20">
        <v>0</v>
      </c>
      <c r="AP54" s="21"/>
      <c r="AQ54" s="21"/>
      <c r="AR54" s="21"/>
      <c r="AS54" s="21"/>
      <c r="AT54" s="21"/>
      <c r="AU54" s="21"/>
    </row>
    <row r="55" spans="1:47" ht="15.75" customHeight="1">
      <c r="A55" s="344"/>
      <c r="B55" s="15" t="s">
        <v>36</v>
      </c>
      <c r="C55" s="16">
        <v>4946.45751953125</v>
      </c>
      <c r="D55" s="17">
        <v>0</v>
      </c>
      <c r="E55" s="17">
        <v>0</v>
      </c>
      <c r="F55" s="16">
        <f t="shared" si="0"/>
        <v>449312957780</v>
      </c>
      <c r="G55" s="18">
        <v>449312957780</v>
      </c>
      <c r="H55" s="17">
        <v>0</v>
      </c>
      <c r="I55" s="19">
        <v>374</v>
      </c>
      <c r="J55" s="11">
        <v>438164</v>
      </c>
      <c r="K55" s="11">
        <v>64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9">
        <v>86238</v>
      </c>
      <c r="R55" s="344"/>
      <c r="S55" s="15" t="s">
        <v>36</v>
      </c>
      <c r="T55" s="18">
        <v>2166835573</v>
      </c>
      <c r="U55" s="18">
        <f t="shared" si="1"/>
        <v>2166835573</v>
      </c>
      <c r="V55" s="17">
        <v>0</v>
      </c>
      <c r="W55" s="17">
        <v>0</v>
      </c>
      <c r="X55" s="17">
        <v>0</v>
      </c>
      <c r="Y55" s="17">
        <v>0</v>
      </c>
      <c r="Z55" s="18">
        <f t="shared" si="2"/>
        <v>2166835573</v>
      </c>
      <c r="AA55" s="18">
        <v>2166835573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20">
        <v>0</v>
      </c>
      <c r="AP55" s="21"/>
      <c r="AQ55" s="21"/>
      <c r="AR55" s="21"/>
      <c r="AS55" s="21"/>
      <c r="AT55" s="21"/>
      <c r="AU55" s="21"/>
    </row>
    <row r="56" spans="1:47" ht="15.75" customHeight="1">
      <c r="A56" s="344"/>
      <c r="B56" s="15" t="s">
        <v>37</v>
      </c>
      <c r="C56" s="16">
        <v>4719.568359375</v>
      </c>
      <c r="D56" s="17">
        <v>0</v>
      </c>
      <c r="E56" s="17">
        <v>0</v>
      </c>
      <c r="F56" s="16">
        <f t="shared" si="0"/>
        <v>454597522128</v>
      </c>
      <c r="G56" s="18">
        <v>454597522128</v>
      </c>
      <c r="H56" s="17">
        <v>0</v>
      </c>
      <c r="I56" s="19">
        <v>374</v>
      </c>
      <c r="J56" s="11">
        <v>441281</v>
      </c>
      <c r="K56" s="11">
        <v>56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9">
        <v>87118</v>
      </c>
      <c r="R56" s="344"/>
      <c r="S56" s="15" t="s">
        <v>37</v>
      </c>
      <c r="T56" s="18">
        <v>2161249971</v>
      </c>
      <c r="U56" s="18">
        <f t="shared" si="1"/>
        <v>2161249971</v>
      </c>
      <c r="V56" s="17">
        <v>0</v>
      </c>
      <c r="W56" s="17">
        <v>0</v>
      </c>
      <c r="X56" s="17">
        <v>0</v>
      </c>
      <c r="Y56" s="17">
        <v>0</v>
      </c>
      <c r="Z56" s="18">
        <f t="shared" si="2"/>
        <v>2161249971</v>
      </c>
      <c r="AA56" s="18">
        <v>2161249971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20">
        <v>0</v>
      </c>
      <c r="AP56" s="21"/>
      <c r="AQ56" s="21"/>
      <c r="AR56" s="21"/>
      <c r="AS56" s="21"/>
      <c r="AT56" s="21"/>
      <c r="AU56" s="21"/>
    </row>
    <row r="57" spans="1:47" ht="15.75" customHeight="1">
      <c r="A57" s="344"/>
      <c r="B57" s="15" t="s">
        <v>38</v>
      </c>
      <c r="C57" s="16">
        <v>4884.1787109375</v>
      </c>
      <c r="D57" s="17">
        <v>0</v>
      </c>
      <c r="E57" s="17">
        <v>0</v>
      </c>
      <c r="F57" s="16">
        <f t="shared" si="0"/>
        <v>471412811201</v>
      </c>
      <c r="G57" s="18">
        <v>471412811201</v>
      </c>
      <c r="H57" s="17">
        <v>0</v>
      </c>
      <c r="I57" s="19">
        <v>365</v>
      </c>
      <c r="J57" s="11">
        <v>441451</v>
      </c>
      <c r="K57" s="11">
        <v>47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9">
        <v>87979</v>
      </c>
      <c r="R57" s="344"/>
      <c r="S57" s="15" t="s">
        <v>38</v>
      </c>
      <c r="T57" s="18">
        <v>2110311664</v>
      </c>
      <c r="U57" s="18">
        <f t="shared" si="1"/>
        <v>2110311664</v>
      </c>
      <c r="V57" s="17">
        <v>0</v>
      </c>
      <c r="W57" s="17">
        <v>0</v>
      </c>
      <c r="X57" s="17">
        <v>0</v>
      </c>
      <c r="Y57" s="17">
        <v>0</v>
      </c>
      <c r="Z57" s="18">
        <f t="shared" si="2"/>
        <v>2110311664</v>
      </c>
      <c r="AA57" s="18">
        <v>2110311664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20">
        <v>0</v>
      </c>
      <c r="AP57" s="21"/>
      <c r="AQ57" s="21"/>
      <c r="AR57" s="21"/>
      <c r="AS57" s="21"/>
      <c r="AT57" s="21"/>
      <c r="AU57" s="21"/>
    </row>
    <row r="58" spans="1:47" ht="15.75" customHeight="1">
      <c r="A58" s="344"/>
      <c r="B58" s="15" t="s">
        <v>39</v>
      </c>
      <c r="C58" s="16">
        <v>4780.14453125</v>
      </c>
      <c r="D58" s="17">
        <v>0</v>
      </c>
      <c r="E58" s="17">
        <v>0</v>
      </c>
      <c r="F58" s="16">
        <f t="shared" si="0"/>
        <v>456086542553</v>
      </c>
      <c r="G58" s="18">
        <v>456086542553</v>
      </c>
      <c r="H58" s="17">
        <v>0</v>
      </c>
      <c r="I58" s="19">
        <v>364</v>
      </c>
      <c r="J58" s="11">
        <v>442652</v>
      </c>
      <c r="K58" s="11">
        <v>46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9">
        <v>88833</v>
      </c>
      <c r="R58" s="344"/>
      <c r="S58" s="15" t="s">
        <v>39</v>
      </c>
      <c r="T58" s="18">
        <v>855279901</v>
      </c>
      <c r="U58" s="18">
        <f t="shared" si="1"/>
        <v>855279901</v>
      </c>
      <c r="V58" s="17">
        <v>0</v>
      </c>
      <c r="W58" s="17">
        <v>0</v>
      </c>
      <c r="X58" s="17">
        <v>0</v>
      </c>
      <c r="Y58" s="17">
        <v>0</v>
      </c>
      <c r="Z58" s="18">
        <f t="shared" si="2"/>
        <v>855279901</v>
      </c>
      <c r="AA58" s="18">
        <v>855279901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20">
        <v>0</v>
      </c>
      <c r="AP58" s="21"/>
      <c r="AQ58" s="21"/>
      <c r="AR58" s="21"/>
      <c r="AS58" s="21"/>
      <c r="AT58" s="21"/>
      <c r="AU58" s="21"/>
    </row>
    <row r="59" spans="1:47" ht="15.75" customHeight="1">
      <c r="A59" s="344"/>
      <c r="B59" s="15" t="s">
        <v>40</v>
      </c>
      <c r="C59" s="16">
        <v>5499.5810546875</v>
      </c>
      <c r="D59" s="17">
        <v>0</v>
      </c>
      <c r="E59" s="17">
        <v>0</v>
      </c>
      <c r="F59" s="16">
        <f t="shared" si="0"/>
        <v>508426736202</v>
      </c>
      <c r="G59" s="18">
        <v>508426736202</v>
      </c>
      <c r="H59" s="17">
        <v>0</v>
      </c>
      <c r="I59" s="19">
        <v>364</v>
      </c>
      <c r="J59" s="11">
        <v>442872</v>
      </c>
      <c r="K59" s="11">
        <v>60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9">
        <v>89836</v>
      </c>
      <c r="R59" s="344"/>
      <c r="S59" s="15" t="s">
        <v>40</v>
      </c>
      <c r="T59" s="18">
        <v>1147257551</v>
      </c>
      <c r="U59" s="18">
        <f t="shared" si="1"/>
        <v>1147257551</v>
      </c>
      <c r="V59" s="17">
        <v>0</v>
      </c>
      <c r="W59" s="17">
        <v>0</v>
      </c>
      <c r="X59" s="17">
        <v>0</v>
      </c>
      <c r="Y59" s="17">
        <v>0</v>
      </c>
      <c r="Z59" s="18">
        <f t="shared" si="2"/>
        <v>1147257551</v>
      </c>
      <c r="AA59" s="18">
        <v>1147257551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20">
        <v>0</v>
      </c>
      <c r="AP59" s="21"/>
      <c r="AQ59" s="21"/>
      <c r="AR59" s="21"/>
      <c r="AS59" s="21"/>
      <c r="AT59" s="21"/>
      <c r="AU59" s="21"/>
    </row>
    <row r="60" spans="1:47" ht="15.75" customHeight="1">
      <c r="A60" s="344"/>
      <c r="B60" s="15" t="s">
        <v>41</v>
      </c>
      <c r="C60" s="16">
        <v>7651.7548828125</v>
      </c>
      <c r="D60" s="17">
        <v>0</v>
      </c>
      <c r="E60" s="17">
        <v>0</v>
      </c>
      <c r="F60" s="16">
        <f t="shared" si="0"/>
        <v>701141621510</v>
      </c>
      <c r="G60" s="18">
        <v>701141621510</v>
      </c>
      <c r="H60" s="17">
        <v>0</v>
      </c>
      <c r="I60" s="19">
        <v>363</v>
      </c>
      <c r="J60" s="11">
        <v>442982</v>
      </c>
      <c r="K60" s="11">
        <v>58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9">
        <v>92166</v>
      </c>
      <c r="R60" s="344"/>
      <c r="S60" s="15" t="s">
        <v>41</v>
      </c>
      <c r="T60" s="18">
        <v>1884895644</v>
      </c>
      <c r="U60" s="18">
        <f t="shared" si="1"/>
        <v>1884895644</v>
      </c>
      <c r="V60" s="17">
        <v>0</v>
      </c>
      <c r="W60" s="17">
        <v>0</v>
      </c>
      <c r="X60" s="17">
        <v>0</v>
      </c>
      <c r="Y60" s="17">
        <v>0</v>
      </c>
      <c r="Z60" s="18">
        <f t="shared" si="2"/>
        <v>1884895644</v>
      </c>
      <c r="AA60" s="18">
        <v>1884895644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20">
        <v>0</v>
      </c>
      <c r="AP60" s="21"/>
      <c r="AQ60" s="21"/>
      <c r="AR60" s="21"/>
      <c r="AS60" s="21"/>
      <c r="AT60" s="21"/>
      <c r="AU60" s="21"/>
    </row>
    <row r="61" spans="1:47" ht="15.75" customHeight="1">
      <c r="A61" s="344"/>
      <c r="B61" s="15" t="s">
        <v>42</v>
      </c>
      <c r="C61" s="16">
        <v>7278.525390625</v>
      </c>
      <c r="D61" s="17">
        <v>0</v>
      </c>
      <c r="E61" s="17">
        <v>0</v>
      </c>
      <c r="F61" s="16">
        <f t="shared" si="0"/>
        <v>689217771516</v>
      </c>
      <c r="G61" s="18">
        <v>689217771516</v>
      </c>
      <c r="H61" s="17">
        <v>0</v>
      </c>
      <c r="I61" s="19">
        <v>363</v>
      </c>
      <c r="J61" s="11">
        <v>443128</v>
      </c>
      <c r="K61" s="11">
        <v>76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9">
        <v>94135</v>
      </c>
      <c r="R61" s="344"/>
      <c r="S61" s="15" t="s">
        <v>42</v>
      </c>
      <c r="T61" s="18">
        <v>3305609981</v>
      </c>
      <c r="U61" s="18">
        <f t="shared" si="1"/>
        <v>3305609981</v>
      </c>
      <c r="V61" s="17">
        <v>0</v>
      </c>
      <c r="W61" s="17">
        <v>0</v>
      </c>
      <c r="X61" s="17">
        <v>0</v>
      </c>
      <c r="Y61" s="17">
        <v>0</v>
      </c>
      <c r="Z61" s="18">
        <f t="shared" si="2"/>
        <v>3305609981</v>
      </c>
      <c r="AA61" s="18">
        <v>3305609981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20">
        <v>0</v>
      </c>
      <c r="AP61" s="21"/>
      <c r="AQ61" s="21"/>
      <c r="AR61" s="21"/>
      <c r="AS61" s="21"/>
      <c r="AT61" s="21"/>
      <c r="AU61" s="21"/>
    </row>
    <row r="62" spans="1:47" ht="15.75" customHeight="1">
      <c r="A62" s="344"/>
      <c r="B62" s="15" t="s">
        <v>43</v>
      </c>
      <c r="C62" s="16">
        <v>6166.8701171875</v>
      </c>
      <c r="D62" s="17">
        <v>0</v>
      </c>
      <c r="E62" s="17">
        <v>0</v>
      </c>
      <c r="F62" s="16">
        <f t="shared" si="0"/>
        <v>599263554485</v>
      </c>
      <c r="G62" s="18">
        <v>599263554485</v>
      </c>
      <c r="H62" s="17">
        <v>0</v>
      </c>
      <c r="I62" s="19">
        <v>359</v>
      </c>
      <c r="J62" s="11">
        <v>443932</v>
      </c>
      <c r="K62" s="11">
        <v>58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9">
        <v>95714</v>
      </c>
      <c r="R62" s="344"/>
      <c r="S62" s="15" t="s">
        <v>43</v>
      </c>
      <c r="T62" s="18">
        <v>5118957570</v>
      </c>
      <c r="U62" s="18">
        <f t="shared" si="1"/>
        <v>5118957570</v>
      </c>
      <c r="V62" s="17">
        <v>0</v>
      </c>
      <c r="W62" s="17">
        <v>0</v>
      </c>
      <c r="X62" s="17">
        <v>0</v>
      </c>
      <c r="Y62" s="17">
        <v>0</v>
      </c>
      <c r="Z62" s="18">
        <f t="shared" si="2"/>
        <v>5118957570</v>
      </c>
      <c r="AA62" s="18">
        <v>5118957570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20">
        <v>0</v>
      </c>
      <c r="AP62" s="21"/>
      <c r="AQ62" s="21"/>
      <c r="AR62" s="21"/>
      <c r="AS62" s="21"/>
      <c r="AT62" s="21"/>
      <c r="AU62" s="21"/>
    </row>
    <row r="63" spans="1:47" ht="15.75" customHeight="1">
      <c r="A63" s="345"/>
      <c r="B63" s="15" t="s">
        <v>44</v>
      </c>
      <c r="C63" s="16">
        <v>6189.91259765625</v>
      </c>
      <c r="D63" s="17">
        <v>0</v>
      </c>
      <c r="E63" s="17">
        <v>0</v>
      </c>
      <c r="F63" s="16">
        <f t="shared" si="0"/>
        <v>620705716456</v>
      </c>
      <c r="G63" s="18">
        <v>620705716456</v>
      </c>
      <c r="H63" s="17">
        <v>0</v>
      </c>
      <c r="I63" s="19">
        <v>358</v>
      </c>
      <c r="J63" s="11">
        <v>444199</v>
      </c>
      <c r="K63" s="11">
        <v>58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9">
        <v>96880</v>
      </c>
      <c r="R63" s="345"/>
      <c r="S63" s="15" t="s">
        <v>44</v>
      </c>
      <c r="T63" s="18">
        <v>575302959</v>
      </c>
      <c r="U63" s="18">
        <f t="shared" si="1"/>
        <v>575302959</v>
      </c>
      <c r="V63" s="17">
        <v>0</v>
      </c>
      <c r="W63" s="17">
        <v>0</v>
      </c>
      <c r="X63" s="17">
        <v>0</v>
      </c>
      <c r="Y63" s="17">
        <v>0</v>
      </c>
      <c r="Z63" s="18">
        <f t="shared" si="2"/>
        <v>575302959</v>
      </c>
      <c r="AA63" s="18">
        <v>575302959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20">
        <v>0</v>
      </c>
      <c r="AP63" s="21"/>
      <c r="AQ63" s="21"/>
      <c r="AR63" s="21"/>
      <c r="AS63" s="21"/>
      <c r="AT63" s="21"/>
      <c r="AU63" s="21"/>
    </row>
    <row r="64" spans="1:47" ht="15.75" customHeight="1">
      <c r="A64" s="343" t="s">
        <v>49</v>
      </c>
      <c r="B64" s="15" t="s">
        <v>33</v>
      </c>
      <c r="C64" s="16">
        <v>6566.03076171875</v>
      </c>
      <c r="D64" s="17">
        <v>0</v>
      </c>
      <c r="E64" s="17">
        <v>0</v>
      </c>
      <c r="F64" s="16">
        <f t="shared" si="0"/>
        <v>642461184573</v>
      </c>
      <c r="G64" s="18">
        <v>642461184573</v>
      </c>
      <c r="H64" s="17">
        <v>0</v>
      </c>
      <c r="I64" s="19">
        <v>358</v>
      </c>
      <c r="J64" s="11">
        <v>444304</v>
      </c>
      <c r="K64" s="11">
        <v>63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9">
        <v>98109</v>
      </c>
      <c r="R64" s="343" t="s">
        <v>49</v>
      </c>
      <c r="S64" s="15" t="s">
        <v>33</v>
      </c>
      <c r="T64" s="18">
        <v>646093152</v>
      </c>
      <c r="U64" s="18">
        <f t="shared" si="1"/>
        <v>646093152</v>
      </c>
      <c r="V64" s="17">
        <v>0</v>
      </c>
      <c r="W64" s="17">
        <v>0</v>
      </c>
      <c r="X64" s="17">
        <v>0</v>
      </c>
      <c r="Y64" s="17">
        <v>0</v>
      </c>
      <c r="Z64" s="18">
        <f t="shared" si="2"/>
        <v>646093152</v>
      </c>
      <c r="AA64" s="18">
        <v>646093152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20">
        <v>0</v>
      </c>
      <c r="AP64" s="21"/>
      <c r="AQ64" s="21"/>
      <c r="AR64" s="21"/>
      <c r="AS64" s="21"/>
      <c r="AT64" s="21"/>
      <c r="AU64" s="21"/>
    </row>
    <row r="65" spans="1:47" ht="15.75" customHeight="1">
      <c r="A65" s="344"/>
      <c r="B65" s="15" t="s">
        <v>34</v>
      </c>
      <c r="C65" s="16">
        <v>7535.5205078125</v>
      </c>
      <c r="D65" s="17">
        <v>0</v>
      </c>
      <c r="E65" s="17">
        <v>0</v>
      </c>
      <c r="F65" s="16">
        <f t="shared" si="0"/>
        <v>713451084067</v>
      </c>
      <c r="G65" s="18">
        <v>713451084067</v>
      </c>
      <c r="H65" s="17">
        <v>0</v>
      </c>
      <c r="I65" s="19">
        <v>349</v>
      </c>
      <c r="J65" s="11">
        <v>444644</v>
      </c>
      <c r="K65" s="11">
        <v>58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9">
        <v>99306</v>
      </c>
      <c r="R65" s="344"/>
      <c r="S65" s="15" t="s">
        <v>34</v>
      </c>
      <c r="T65" s="18">
        <v>1921110449</v>
      </c>
      <c r="U65" s="18">
        <f t="shared" si="1"/>
        <v>1921110449</v>
      </c>
      <c r="V65" s="17">
        <v>0</v>
      </c>
      <c r="W65" s="17">
        <v>0</v>
      </c>
      <c r="X65" s="17">
        <v>0</v>
      </c>
      <c r="Y65" s="17">
        <v>0</v>
      </c>
      <c r="Z65" s="18">
        <f t="shared" si="2"/>
        <v>1921110449</v>
      </c>
      <c r="AA65" s="18">
        <v>1921110449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20">
        <v>0</v>
      </c>
      <c r="AP65" s="21"/>
      <c r="AQ65" s="21"/>
      <c r="AR65" s="21"/>
      <c r="AS65" s="21"/>
      <c r="AT65" s="21"/>
      <c r="AU65" s="21"/>
    </row>
    <row r="66" spans="1:47" ht="15.75" customHeight="1">
      <c r="A66" s="344"/>
      <c r="B66" s="15" t="s">
        <v>35</v>
      </c>
      <c r="C66" s="16">
        <v>9926.4228515625</v>
      </c>
      <c r="D66" s="17">
        <v>0</v>
      </c>
      <c r="E66" s="17">
        <v>0</v>
      </c>
      <c r="F66" s="16">
        <f t="shared" si="0"/>
        <v>833791795820</v>
      </c>
      <c r="G66" s="18">
        <v>833791795820</v>
      </c>
      <c r="H66" s="17">
        <v>0</v>
      </c>
      <c r="I66" s="19">
        <v>347</v>
      </c>
      <c r="J66" s="11">
        <v>444932</v>
      </c>
      <c r="K66" s="11">
        <v>62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9">
        <v>102328</v>
      </c>
      <c r="R66" s="344"/>
      <c r="S66" s="15" t="s">
        <v>35</v>
      </c>
      <c r="T66" s="18">
        <v>3645772580</v>
      </c>
      <c r="U66" s="18">
        <f t="shared" si="1"/>
        <v>3645772580</v>
      </c>
      <c r="V66" s="17">
        <v>0</v>
      </c>
      <c r="W66" s="17">
        <v>0</v>
      </c>
      <c r="X66" s="17">
        <v>0</v>
      </c>
      <c r="Y66" s="17">
        <v>0</v>
      </c>
      <c r="Z66" s="18">
        <f t="shared" si="2"/>
        <v>3645772580</v>
      </c>
      <c r="AA66" s="18">
        <v>3645772580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20">
        <v>0</v>
      </c>
      <c r="AP66" s="21"/>
      <c r="AQ66" s="21"/>
      <c r="AR66" s="21"/>
      <c r="AS66" s="21"/>
      <c r="AT66" s="21"/>
      <c r="AU66" s="21"/>
    </row>
    <row r="67" spans="1:47" ht="15.75" customHeight="1">
      <c r="A67" s="344"/>
      <c r="B67" s="15" t="s">
        <v>36</v>
      </c>
      <c r="C67" s="16">
        <v>10154.9091796875</v>
      </c>
      <c r="D67" s="17">
        <v>0</v>
      </c>
      <c r="E67" s="17">
        <v>0</v>
      </c>
      <c r="F67" s="16">
        <f t="shared" si="0"/>
        <v>842273934455</v>
      </c>
      <c r="G67" s="18">
        <v>842273934455</v>
      </c>
      <c r="H67" s="17">
        <v>0</v>
      </c>
      <c r="I67" s="19">
        <v>343</v>
      </c>
      <c r="J67" s="11">
        <v>447774</v>
      </c>
      <c r="K67" s="11">
        <v>62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9">
        <v>104935</v>
      </c>
      <c r="R67" s="344"/>
      <c r="S67" s="15" t="s">
        <v>36</v>
      </c>
      <c r="T67" s="18">
        <v>6183216175</v>
      </c>
      <c r="U67" s="18">
        <f t="shared" si="1"/>
        <v>6183216175</v>
      </c>
      <c r="V67" s="17">
        <v>0</v>
      </c>
      <c r="W67" s="17">
        <v>0</v>
      </c>
      <c r="X67" s="17">
        <v>0</v>
      </c>
      <c r="Y67" s="17">
        <v>0</v>
      </c>
      <c r="Z67" s="18">
        <f t="shared" si="2"/>
        <v>6183216175</v>
      </c>
      <c r="AA67" s="18">
        <v>6183216175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20">
        <v>0</v>
      </c>
      <c r="AP67" s="21"/>
      <c r="AQ67" s="21"/>
      <c r="AR67" s="21"/>
      <c r="AS67" s="21"/>
      <c r="AT67" s="21"/>
      <c r="AU67" s="21"/>
    </row>
    <row r="68" spans="1:47" ht="15.75" customHeight="1">
      <c r="A68" s="344"/>
      <c r="B68" s="15" t="s">
        <v>37</v>
      </c>
      <c r="C68" s="16">
        <v>9450.5048828125</v>
      </c>
      <c r="D68" s="17">
        <v>0</v>
      </c>
      <c r="E68" s="17">
        <v>0</v>
      </c>
      <c r="F68" s="16">
        <f t="shared" ref="F68:F104" si="3">SUM(G68)</f>
        <v>793145438437</v>
      </c>
      <c r="G68" s="18">
        <v>793145438437</v>
      </c>
      <c r="H68" s="17">
        <v>0</v>
      </c>
      <c r="I68" s="19">
        <v>341</v>
      </c>
      <c r="J68" s="11">
        <v>448098</v>
      </c>
      <c r="K68" s="11">
        <v>80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9">
        <v>106946</v>
      </c>
      <c r="R68" s="344"/>
      <c r="S68" s="15" t="s">
        <v>37</v>
      </c>
      <c r="T68" s="18">
        <v>1529841385</v>
      </c>
      <c r="U68" s="18">
        <f t="shared" ref="U68:U131" si="4">AA68+AG68</f>
        <v>1529841385</v>
      </c>
      <c r="V68" s="17">
        <v>0</v>
      </c>
      <c r="W68" s="17">
        <v>0</v>
      </c>
      <c r="X68" s="17">
        <v>0</v>
      </c>
      <c r="Y68" s="17">
        <v>0</v>
      </c>
      <c r="Z68" s="18">
        <f t="shared" ref="Z68:Z131" si="5">AA68+AB68+AC68</f>
        <v>1529841385</v>
      </c>
      <c r="AA68" s="18">
        <v>1529841385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20">
        <v>0</v>
      </c>
      <c r="AP68" s="21"/>
      <c r="AQ68" s="21"/>
      <c r="AR68" s="21"/>
      <c r="AS68" s="21"/>
      <c r="AT68" s="21"/>
      <c r="AU68" s="21"/>
    </row>
    <row r="69" spans="1:47" ht="15.75" customHeight="1">
      <c r="A69" s="344"/>
      <c r="B69" s="15" t="s">
        <v>38</v>
      </c>
      <c r="C69" s="16">
        <v>9249.13671875</v>
      </c>
      <c r="D69" s="17">
        <v>0</v>
      </c>
      <c r="E69" s="17">
        <v>0</v>
      </c>
      <c r="F69" s="16">
        <f t="shared" si="3"/>
        <v>768405181354</v>
      </c>
      <c r="G69" s="18">
        <v>768405181354</v>
      </c>
      <c r="H69" s="17">
        <v>0</v>
      </c>
      <c r="I69" s="19">
        <v>340</v>
      </c>
      <c r="J69" s="11">
        <v>448280</v>
      </c>
      <c r="K69" s="11">
        <v>66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9">
        <v>108611</v>
      </c>
      <c r="R69" s="344"/>
      <c r="S69" s="15" t="s">
        <v>38</v>
      </c>
      <c r="T69" s="18">
        <v>1249891292</v>
      </c>
      <c r="U69" s="18">
        <f t="shared" si="4"/>
        <v>1249891292</v>
      </c>
      <c r="V69" s="17">
        <v>0</v>
      </c>
      <c r="W69" s="17">
        <v>0</v>
      </c>
      <c r="X69" s="17">
        <v>0</v>
      </c>
      <c r="Y69" s="17">
        <v>0</v>
      </c>
      <c r="Z69" s="18">
        <f t="shared" si="5"/>
        <v>1249891292</v>
      </c>
      <c r="AA69" s="18">
        <v>1249891292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20">
        <v>0</v>
      </c>
      <c r="AP69" s="21"/>
      <c r="AQ69" s="21"/>
      <c r="AR69" s="21"/>
      <c r="AS69" s="21"/>
      <c r="AT69" s="21"/>
      <c r="AU69" s="21"/>
    </row>
    <row r="70" spans="1:47" ht="15.75" customHeight="1">
      <c r="A70" s="344"/>
      <c r="B70" s="15" t="s">
        <v>39</v>
      </c>
      <c r="C70" s="16">
        <v>9866.8662109375</v>
      </c>
      <c r="D70" s="17">
        <v>0</v>
      </c>
      <c r="E70" s="17">
        <v>0</v>
      </c>
      <c r="F70" s="16">
        <f t="shared" si="3"/>
        <v>828390442246</v>
      </c>
      <c r="G70" s="18">
        <v>828390442246</v>
      </c>
      <c r="H70" s="17">
        <v>0</v>
      </c>
      <c r="I70" s="19">
        <v>339</v>
      </c>
      <c r="J70" s="11">
        <v>448450</v>
      </c>
      <c r="K70" s="11">
        <v>55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9">
        <v>110058</v>
      </c>
      <c r="R70" s="344"/>
      <c r="S70" s="15" t="s">
        <v>39</v>
      </c>
      <c r="T70" s="18">
        <v>3061115349</v>
      </c>
      <c r="U70" s="18">
        <f t="shared" si="4"/>
        <v>3061115349</v>
      </c>
      <c r="V70" s="17">
        <v>0</v>
      </c>
      <c r="W70" s="17">
        <v>0</v>
      </c>
      <c r="X70" s="17">
        <v>0</v>
      </c>
      <c r="Y70" s="17">
        <v>0</v>
      </c>
      <c r="Z70" s="18">
        <f t="shared" si="5"/>
        <v>3061115349</v>
      </c>
      <c r="AA70" s="18">
        <v>3061115349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20">
        <v>0</v>
      </c>
      <c r="AP70" s="21"/>
      <c r="AQ70" s="21"/>
      <c r="AR70" s="21"/>
      <c r="AS70" s="21"/>
      <c r="AT70" s="21"/>
      <c r="AU70" s="21"/>
    </row>
    <row r="71" spans="1:47" ht="15.75" customHeight="1">
      <c r="A71" s="344"/>
      <c r="B71" s="15" t="s">
        <v>40</v>
      </c>
      <c r="C71" s="16">
        <v>12298.5185546875</v>
      </c>
      <c r="D71" s="17">
        <v>0</v>
      </c>
      <c r="E71" s="17">
        <v>0</v>
      </c>
      <c r="F71" s="16">
        <f t="shared" si="3"/>
        <v>1021518004798</v>
      </c>
      <c r="G71" s="18">
        <v>1021518004798</v>
      </c>
      <c r="H71" s="17">
        <v>0</v>
      </c>
      <c r="I71" s="19">
        <v>339</v>
      </c>
      <c r="J71" s="11">
        <v>448706</v>
      </c>
      <c r="K71" s="11">
        <v>69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9">
        <v>112064</v>
      </c>
      <c r="R71" s="344"/>
      <c r="S71" s="15" t="s">
        <v>40</v>
      </c>
      <c r="T71" s="18">
        <v>787798210</v>
      </c>
      <c r="U71" s="18">
        <f t="shared" si="4"/>
        <v>787798210</v>
      </c>
      <c r="V71" s="17">
        <v>0</v>
      </c>
      <c r="W71" s="17">
        <v>0</v>
      </c>
      <c r="X71" s="17">
        <v>0</v>
      </c>
      <c r="Y71" s="17">
        <v>0</v>
      </c>
      <c r="Z71" s="18">
        <f t="shared" si="5"/>
        <v>787798210</v>
      </c>
      <c r="AA71" s="18">
        <v>787798210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20">
        <v>0</v>
      </c>
      <c r="AP71" s="21"/>
      <c r="AQ71" s="21"/>
      <c r="AR71" s="21"/>
      <c r="AS71" s="21"/>
      <c r="AT71" s="21"/>
      <c r="AU71" s="21"/>
    </row>
    <row r="72" spans="1:47" ht="15.75" customHeight="1">
      <c r="A72" s="344"/>
      <c r="B72" s="15" t="s">
        <v>41</v>
      </c>
      <c r="C72" s="16">
        <v>13007.0859375</v>
      </c>
      <c r="D72" s="17">
        <v>0</v>
      </c>
      <c r="E72" s="17">
        <v>0</v>
      </c>
      <c r="F72" s="16">
        <f t="shared" si="3"/>
        <v>1180162974719</v>
      </c>
      <c r="G72" s="18">
        <v>1180162974719</v>
      </c>
      <c r="H72" s="17">
        <v>0</v>
      </c>
      <c r="I72" s="19">
        <v>337</v>
      </c>
      <c r="J72" s="11">
        <v>448880</v>
      </c>
      <c r="K72" s="11">
        <v>59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9">
        <v>114963</v>
      </c>
      <c r="R72" s="344"/>
      <c r="S72" s="15" t="s">
        <v>41</v>
      </c>
      <c r="T72" s="18">
        <v>33372705253</v>
      </c>
      <c r="U72" s="18">
        <f t="shared" si="4"/>
        <v>3372705253</v>
      </c>
      <c r="V72" s="17">
        <v>0</v>
      </c>
      <c r="W72" s="18">
        <v>30000000000</v>
      </c>
      <c r="X72" s="17">
        <v>0</v>
      </c>
      <c r="Y72" s="17">
        <v>0</v>
      </c>
      <c r="Z72" s="18">
        <f t="shared" si="5"/>
        <v>33372705253</v>
      </c>
      <c r="AA72" s="18">
        <v>3372705253</v>
      </c>
      <c r="AB72" s="17">
        <v>0</v>
      </c>
      <c r="AC72" s="16">
        <v>30000000000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20">
        <v>0</v>
      </c>
      <c r="AP72" s="21"/>
      <c r="AQ72" s="21"/>
      <c r="AR72" s="21"/>
      <c r="AS72" s="21"/>
      <c r="AT72" s="21"/>
      <c r="AU72" s="21"/>
    </row>
    <row r="73" spans="1:47" ht="15.75" customHeight="1">
      <c r="A73" s="344"/>
      <c r="B73" s="15" t="s">
        <v>42</v>
      </c>
      <c r="C73" s="16">
        <v>12915.296875</v>
      </c>
      <c r="D73" s="17">
        <v>0</v>
      </c>
      <c r="E73" s="17">
        <v>0</v>
      </c>
      <c r="F73" s="16">
        <f t="shared" si="3"/>
        <v>1173943186653</v>
      </c>
      <c r="G73" s="18">
        <v>1173943186653</v>
      </c>
      <c r="H73" s="17">
        <v>0</v>
      </c>
      <c r="I73" s="19">
        <v>336</v>
      </c>
      <c r="J73" s="11">
        <v>449137</v>
      </c>
      <c r="K73" s="11">
        <v>60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9">
        <v>117281</v>
      </c>
      <c r="R73" s="344"/>
      <c r="S73" s="15" t="s">
        <v>42</v>
      </c>
      <c r="T73" s="18">
        <v>6154473173</v>
      </c>
      <c r="U73" s="18">
        <f t="shared" si="4"/>
        <v>6154473173</v>
      </c>
      <c r="V73" s="17">
        <v>0</v>
      </c>
      <c r="W73" s="17">
        <v>0</v>
      </c>
      <c r="X73" s="17">
        <v>0</v>
      </c>
      <c r="Y73" s="17">
        <v>0</v>
      </c>
      <c r="Z73" s="18">
        <f t="shared" si="5"/>
        <v>6154473173</v>
      </c>
      <c r="AA73" s="18">
        <v>6154473173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20">
        <v>0</v>
      </c>
      <c r="AP73" s="21"/>
      <c r="AQ73" s="21"/>
      <c r="AR73" s="21"/>
      <c r="AS73" s="21"/>
      <c r="AT73" s="21"/>
      <c r="AU73" s="21"/>
    </row>
    <row r="74" spans="1:47" ht="15.75" customHeight="1">
      <c r="A74" s="344"/>
      <c r="B74" s="15" t="s">
        <v>43</v>
      </c>
      <c r="C74" s="16">
        <v>14009.1015625</v>
      </c>
      <c r="D74" s="17">
        <v>0</v>
      </c>
      <c r="E74" s="17">
        <v>0</v>
      </c>
      <c r="F74" s="16">
        <f t="shared" si="3"/>
        <v>1320101400955</v>
      </c>
      <c r="G74" s="18">
        <v>1320101400955</v>
      </c>
      <c r="H74" s="17">
        <v>0</v>
      </c>
      <c r="I74" s="19">
        <v>336</v>
      </c>
      <c r="J74" s="11">
        <v>449339</v>
      </c>
      <c r="K74" s="11">
        <v>66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9">
        <v>119915</v>
      </c>
      <c r="R74" s="344"/>
      <c r="S74" s="15" t="s">
        <v>43</v>
      </c>
      <c r="T74" s="18">
        <v>26313360793</v>
      </c>
      <c r="U74" s="18">
        <f t="shared" si="4"/>
        <v>26313360793</v>
      </c>
      <c r="V74" s="17">
        <v>0</v>
      </c>
      <c r="W74" s="17">
        <v>0</v>
      </c>
      <c r="X74" s="17">
        <v>0</v>
      </c>
      <c r="Y74" s="17">
        <v>0</v>
      </c>
      <c r="Z74" s="18">
        <f t="shared" si="5"/>
        <v>26313360793</v>
      </c>
      <c r="AA74" s="18">
        <v>26313360793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20">
        <v>0</v>
      </c>
      <c r="AP74" s="21"/>
      <c r="AQ74" s="21"/>
      <c r="AR74" s="21"/>
      <c r="AS74" s="21"/>
      <c r="AT74" s="21"/>
      <c r="AU74" s="21"/>
    </row>
    <row r="75" spans="1:47" ht="15.75" customHeight="1">
      <c r="A75" s="345"/>
      <c r="B75" s="15" t="s">
        <v>44</v>
      </c>
      <c r="C75" s="16">
        <v>14759.810546875</v>
      </c>
      <c r="D75" s="17">
        <v>0</v>
      </c>
      <c r="E75" s="17">
        <v>0</v>
      </c>
      <c r="F75" s="16">
        <f t="shared" si="3"/>
        <v>1373946157039</v>
      </c>
      <c r="G75" s="18">
        <v>1373946157039</v>
      </c>
      <c r="H75" s="17">
        <v>0</v>
      </c>
      <c r="I75" s="19">
        <v>336</v>
      </c>
      <c r="J75" s="11">
        <v>450355</v>
      </c>
      <c r="K75" s="11">
        <v>69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9">
        <v>122397</v>
      </c>
      <c r="R75" s="345"/>
      <c r="S75" s="15" t="s">
        <v>44</v>
      </c>
      <c r="T75" s="18">
        <v>8007763742</v>
      </c>
      <c r="U75" s="18">
        <f t="shared" si="4"/>
        <v>8007763742</v>
      </c>
      <c r="V75" s="17">
        <v>0</v>
      </c>
      <c r="W75" s="17">
        <v>0</v>
      </c>
      <c r="X75" s="17">
        <v>0</v>
      </c>
      <c r="Y75" s="17">
        <v>0</v>
      </c>
      <c r="Z75" s="18">
        <f t="shared" si="5"/>
        <v>8007763742</v>
      </c>
      <c r="AA75" s="18">
        <v>8007763742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20">
        <v>0</v>
      </c>
      <c r="AP75" s="21"/>
      <c r="AQ75" s="21"/>
      <c r="AR75" s="21"/>
      <c r="AS75" s="21"/>
      <c r="AT75" s="21"/>
      <c r="AU75" s="21"/>
    </row>
    <row r="76" spans="1:47" ht="15.75" customHeight="1">
      <c r="A76" s="343" t="s">
        <v>50</v>
      </c>
      <c r="B76" s="15" t="s">
        <v>33</v>
      </c>
      <c r="C76" s="16">
        <v>24564.166015625</v>
      </c>
      <c r="D76" s="17">
        <v>0</v>
      </c>
      <c r="E76" s="17">
        <v>0</v>
      </c>
      <c r="F76" s="16">
        <f t="shared" si="3"/>
        <v>2257300013854</v>
      </c>
      <c r="G76" s="18">
        <v>2257300013854</v>
      </c>
      <c r="H76" s="17">
        <v>0</v>
      </c>
      <c r="I76" s="19">
        <v>336</v>
      </c>
      <c r="J76" s="11">
        <v>450847</v>
      </c>
      <c r="K76" s="11">
        <v>73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9">
        <v>126193</v>
      </c>
      <c r="R76" s="343" t="s">
        <v>50</v>
      </c>
      <c r="S76" s="15" t="s">
        <v>33</v>
      </c>
      <c r="T76" s="18">
        <v>5166491798</v>
      </c>
      <c r="U76" s="18">
        <f t="shared" si="4"/>
        <v>5166491798</v>
      </c>
      <c r="V76" s="17">
        <v>0</v>
      </c>
      <c r="W76" s="17">
        <v>0</v>
      </c>
      <c r="X76" s="17">
        <v>0</v>
      </c>
      <c r="Y76" s="17">
        <v>0</v>
      </c>
      <c r="Z76" s="18">
        <f t="shared" si="5"/>
        <v>5166491798</v>
      </c>
      <c r="AA76" s="18">
        <v>5166491798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20">
        <v>0</v>
      </c>
      <c r="AP76" s="21"/>
      <c r="AQ76" s="21"/>
      <c r="AR76" s="21"/>
      <c r="AS76" s="21"/>
      <c r="AT76" s="21"/>
      <c r="AU76" s="21"/>
    </row>
    <row r="77" spans="1:47" ht="15.75" customHeight="1">
      <c r="A77" s="344"/>
      <c r="B77" s="15" t="s">
        <v>34</v>
      </c>
      <c r="C77" s="16">
        <v>32301.685546875</v>
      </c>
      <c r="D77" s="17">
        <v>0</v>
      </c>
      <c r="E77" s="17">
        <v>0</v>
      </c>
      <c r="F77" s="16">
        <f t="shared" si="3"/>
        <v>3491792165224</v>
      </c>
      <c r="G77" s="18">
        <v>3491792165224</v>
      </c>
      <c r="H77" s="17">
        <v>0</v>
      </c>
      <c r="I77" s="19">
        <v>336</v>
      </c>
      <c r="J77" s="11">
        <v>454110</v>
      </c>
      <c r="K77" s="11">
        <v>81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9">
        <v>131966</v>
      </c>
      <c r="R77" s="344"/>
      <c r="S77" s="15" t="s">
        <v>34</v>
      </c>
      <c r="T77" s="18">
        <v>6266850491</v>
      </c>
      <c r="U77" s="18">
        <f t="shared" si="4"/>
        <v>6266850491</v>
      </c>
      <c r="V77" s="17">
        <v>0</v>
      </c>
      <c r="W77" s="17">
        <v>0</v>
      </c>
      <c r="X77" s="17">
        <v>0</v>
      </c>
      <c r="Y77" s="17">
        <v>0</v>
      </c>
      <c r="Z77" s="18">
        <f t="shared" si="5"/>
        <v>6266850491</v>
      </c>
      <c r="AA77" s="18">
        <v>6266850491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20">
        <v>0</v>
      </c>
      <c r="AP77" s="21"/>
      <c r="AQ77" s="21"/>
      <c r="AR77" s="21"/>
      <c r="AS77" s="21"/>
      <c r="AT77" s="21"/>
      <c r="AU77" s="21"/>
    </row>
    <row r="78" spans="1:47" ht="15.75" customHeight="1">
      <c r="A78" s="344"/>
      <c r="B78" s="15" t="s">
        <v>35</v>
      </c>
      <c r="C78" s="16">
        <v>24187.9296875</v>
      </c>
      <c r="D78" s="17">
        <v>0</v>
      </c>
      <c r="E78" s="17">
        <v>0</v>
      </c>
      <c r="F78" s="16">
        <f t="shared" si="3"/>
        <v>2455297892168</v>
      </c>
      <c r="G78" s="18">
        <v>2455297892168</v>
      </c>
      <c r="H78" s="17">
        <v>0</v>
      </c>
      <c r="I78" s="19">
        <v>336</v>
      </c>
      <c r="J78" s="11">
        <v>461489</v>
      </c>
      <c r="K78" s="11">
        <v>92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9">
        <v>138029</v>
      </c>
      <c r="R78" s="344"/>
      <c r="S78" s="15" t="s">
        <v>35</v>
      </c>
      <c r="T78" s="18">
        <v>13733694040</v>
      </c>
      <c r="U78" s="18">
        <f t="shared" si="4"/>
        <v>13733694040</v>
      </c>
      <c r="V78" s="17">
        <v>0</v>
      </c>
      <c r="W78" s="17">
        <v>0</v>
      </c>
      <c r="X78" s="17">
        <v>0</v>
      </c>
      <c r="Y78" s="17">
        <v>0</v>
      </c>
      <c r="Z78" s="18">
        <f t="shared" si="5"/>
        <v>13733694040</v>
      </c>
      <c r="AA78" s="18">
        <v>13733694040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20">
        <v>0</v>
      </c>
      <c r="AP78" s="21"/>
      <c r="AQ78" s="21"/>
      <c r="AR78" s="21"/>
      <c r="AS78" s="21"/>
      <c r="AT78" s="21"/>
      <c r="AU78" s="21"/>
    </row>
    <row r="79" spans="1:47" ht="15.75" customHeight="1">
      <c r="A79" s="344"/>
      <c r="B79" s="15" t="s">
        <v>36</v>
      </c>
      <c r="C79" s="16">
        <v>21053.576171875</v>
      </c>
      <c r="D79" s="17">
        <v>0</v>
      </c>
      <c r="E79" s="17">
        <v>0</v>
      </c>
      <c r="F79" s="16">
        <f t="shared" si="3"/>
        <v>2104769314530</v>
      </c>
      <c r="G79" s="18">
        <v>2104769314530</v>
      </c>
      <c r="H79" s="17">
        <v>0</v>
      </c>
      <c r="I79" s="19">
        <v>336</v>
      </c>
      <c r="J79" s="11">
        <v>472456</v>
      </c>
      <c r="K79" s="11">
        <v>89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9">
        <v>141719</v>
      </c>
      <c r="R79" s="344"/>
      <c r="S79" s="15" t="s">
        <v>36</v>
      </c>
      <c r="T79" s="18">
        <v>10163045600</v>
      </c>
      <c r="U79" s="18">
        <f t="shared" si="4"/>
        <v>10163045600</v>
      </c>
      <c r="V79" s="17">
        <v>0</v>
      </c>
      <c r="W79" s="17">
        <v>0</v>
      </c>
      <c r="X79" s="17">
        <v>0</v>
      </c>
      <c r="Y79" s="17">
        <v>0</v>
      </c>
      <c r="Z79" s="18">
        <f t="shared" si="5"/>
        <v>10163045600</v>
      </c>
      <c r="AA79" s="18">
        <v>10163045600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20">
        <v>0</v>
      </c>
      <c r="AP79" s="21"/>
      <c r="AQ79" s="21"/>
      <c r="AR79" s="21"/>
      <c r="AS79" s="21"/>
      <c r="AT79" s="21"/>
      <c r="AU79" s="21"/>
    </row>
    <row r="80" spans="1:47" ht="15.75" customHeight="1">
      <c r="A80" s="344"/>
      <c r="B80" s="15" t="s">
        <v>37</v>
      </c>
      <c r="C80" s="16">
        <v>18534.228515625</v>
      </c>
      <c r="D80" s="17">
        <v>0</v>
      </c>
      <c r="E80" s="17">
        <v>0</v>
      </c>
      <c r="F80" s="16">
        <f t="shared" si="3"/>
        <v>1803871331633</v>
      </c>
      <c r="G80" s="18">
        <v>1803871331633</v>
      </c>
      <c r="H80" s="17">
        <v>0</v>
      </c>
      <c r="I80" s="19">
        <v>335</v>
      </c>
      <c r="J80" s="11">
        <v>480733</v>
      </c>
      <c r="K80" s="11">
        <v>85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9">
        <v>145027</v>
      </c>
      <c r="R80" s="344"/>
      <c r="S80" s="15" t="s">
        <v>37</v>
      </c>
      <c r="T80" s="18">
        <v>2155371817</v>
      </c>
      <c r="U80" s="18">
        <f t="shared" si="4"/>
        <v>2155371817</v>
      </c>
      <c r="V80" s="17">
        <v>0</v>
      </c>
      <c r="W80" s="17">
        <v>0</v>
      </c>
      <c r="X80" s="17">
        <v>0</v>
      </c>
      <c r="Y80" s="17">
        <v>0</v>
      </c>
      <c r="Z80" s="18">
        <f t="shared" si="5"/>
        <v>2155371817</v>
      </c>
      <c r="AA80" s="18">
        <v>2155371817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20">
        <v>0</v>
      </c>
      <c r="AP80" s="21"/>
      <c r="AQ80" s="21"/>
      <c r="AR80" s="21"/>
      <c r="AS80" s="21"/>
      <c r="AT80" s="21"/>
      <c r="AU80" s="21"/>
    </row>
    <row r="81" spans="1:47" ht="15.75" customHeight="1">
      <c r="A81" s="344"/>
      <c r="B81" s="15" t="s">
        <v>38</v>
      </c>
      <c r="C81" s="16">
        <v>20003.666015625</v>
      </c>
      <c r="D81" s="17">
        <v>0</v>
      </c>
      <c r="E81" s="17">
        <v>0</v>
      </c>
      <c r="F81" s="16">
        <f t="shared" si="3"/>
        <v>1991132965115</v>
      </c>
      <c r="G81" s="18">
        <v>1991132965115</v>
      </c>
      <c r="H81" s="17">
        <v>0</v>
      </c>
      <c r="I81" s="19">
        <v>334</v>
      </c>
      <c r="J81" s="11">
        <v>490384</v>
      </c>
      <c r="K81" s="11">
        <v>82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9">
        <v>148207</v>
      </c>
      <c r="R81" s="344"/>
      <c r="S81" s="15" t="s">
        <v>38</v>
      </c>
      <c r="T81" s="18">
        <v>44847551571</v>
      </c>
      <c r="U81" s="18">
        <f t="shared" si="4"/>
        <v>8847551571</v>
      </c>
      <c r="V81" s="17">
        <v>0</v>
      </c>
      <c r="W81" s="18">
        <v>36000000000</v>
      </c>
      <c r="X81" s="17">
        <v>0</v>
      </c>
      <c r="Y81" s="17">
        <v>0</v>
      </c>
      <c r="Z81" s="18">
        <f t="shared" si="5"/>
        <v>44847551571</v>
      </c>
      <c r="AA81" s="18">
        <v>8847551571</v>
      </c>
      <c r="AB81" s="17">
        <v>0</v>
      </c>
      <c r="AC81" s="18">
        <v>36000000000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20">
        <v>0</v>
      </c>
      <c r="AP81" s="21"/>
      <c r="AQ81" s="21"/>
      <c r="AR81" s="21"/>
      <c r="AS81" s="21"/>
      <c r="AT81" s="21"/>
      <c r="AU81" s="21"/>
    </row>
    <row r="82" spans="1:47" ht="15.75" customHeight="1">
      <c r="A82" s="344"/>
      <c r="B82" s="15" t="s">
        <v>39</v>
      </c>
      <c r="C82" s="16">
        <v>21218.7265625</v>
      </c>
      <c r="D82" s="17">
        <v>0</v>
      </c>
      <c r="E82" s="17">
        <v>0</v>
      </c>
      <c r="F82" s="16">
        <f t="shared" si="3"/>
        <v>2155869013080</v>
      </c>
      <c r="G82" s="18">
        <v>2155869013080</v>
      </c>
      <c r="H82" s="17">
        <v>0</v>
      </c>
      <c r="I82" s="19">
        <v>334</v>
      </c>
      <c r="J82" s="11">
        <v>500211</v>
      </c>
      <c r="K82" s="11">
        <v>82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9">
        <v>150517</v>
      </c>
      <c r="R82" s="344"/>
      <c r="S82" s="15" t="s">
        <v>39</v>
      </c>
      <c r="T82" s="18">
        <v>25264547550</v>
      </c>
      <c r="U82" s="18">
        <f t="shared" si="4"/>
        <v>6274547550</v>
      </c>
      <c r="V82" s="17">
        <v>0</v>
      </c>
      <c r="W82" s="18">
        <v>18990000000</v>
      </c>
      <c r="X82" s="17">
        <v>0</v>
      </c>
      <c r="Y82" s="17">
        <v>0</v>
      </c>
      <c r="Z82" s="18">
        <f t="shared" si="5"/>
        <v>25264547550</v>
      </c>
      <c r="AA82" s="18">
        <v>6274547550</v>
      </c>
      <c r="AB82" s="17">
        <v>0</v>
      </c>
      <c r="AC82" s="18">
        <v>18990000000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20">
        <v>0</v>
      </c>
      <c r="AP82" s="21"/>
      <c r="AQ82" s="21"/>
      <c r="AR82" s="21"/>
      <c r="AS82" s="21"/>
      <c r="AT82" s="21"/>
      <c r="AU82" s="21"/>
    </row>
    <row r="83" spans="1:47" ht="15.75" customHeight="1">
      <c r="A83" s="344"/>
      <c r="B83" s="15" t="s">
        <v>40</v>
      </c>
      <c r="C83" s="16">
        <v>20119.01171875</v>
      </c>
      <c r="D83" s="17">
        <v>0</v>
      </c>
      <c r="E83" s="17">
        <v>0</v>
      </c>
      <c r="F83" s="16">
        <f t="shared" si="3"/>
        <v>2055532651419</v>
      </c>
      <c r="G83" s="18">
        <v>2055532651419</v>
      </c>
      <c r="H83" s="17">
        <v>0</v>
      </c>
      <c r="I83" s="19">
        <v>334</v>
      </c>
      <c r="J83" s="11">
        <v>512367</v>
      </c>
      <c r="K83" s="11">
        <v>84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9">
        <v>154241</v>
      </c>
      <c r="R83" s="344"/>
      <c r="S83" s="15" t="s">
        <v>40</v>
      </c>
      <c r="T83" s="18">
        <v>116376960542</v>
      </c>
      <c r="U83" s="18">
        <f t="shared" si="4"/>
        <v>6401960542</v>
      </c>
      <c r="V83" s="17">
        <v>0</v>
      </c>
      <c r="W83" s="18">
        <v>109975000000</v>
      </c>
      <c r="X83" s="17">
        <v>0</v>
      </c>
      <c r="Y83" s="17">
        <v>0</v>
      </c>
      <c r="Z83" s="18">
        <f t="shared" si="5"/>
        <v>116376960542</v>
      </c>
      <c r="AA83" s="18">
        <v>6401960542</v>
      </c>
      <c r="AB83" s="17">
        <v>0</v>
      </c>
      <c r="AC83" s="16">
        <v>109975000000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20">
        <v>0</v>
      </c>
      <c r="AP83" s="21"/>
      <c r="AQ83" s="21"/>
      <c r="AR83" s="21"/>
      <c r="AS83" s="21"/>
      <c r="AT83" s="21"/>
      <c r="AU83" s="21"/>
    </row>
    <row r="84" spans="1:47" ht="15.75" customHeight="1">
      <c r="A84" s="344"/>
      <c r="B84" s="15" t="s">
        <v>41</v>
      </c>
      <c r="C84" s="16">
        <v>19757.9609375</v>
      </c>
      <c r="D84" s="17">
        <v>0</v>
      </c>
      <c r="E84" s="17">
        <v>0</v>
      </c>
      <c r="F84" s="16">
        <f t="shared" si="3"/>
        <v>2003027354101</v>
      </c>
      <c r="G84" s="18">
        <v>2003027354101</v>
      </c>
      <c r="H84" s="17">
        <v>0</v>
      </c>
      <c r="I84" s="19">
        <v>334</v>
      </c>
      <c r="J84" s="11">
        <v>522858</v>
      </c>
      <c r="K84" s="11">
        <v>71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9">
        <v>157059</v>
      </c>
      <c r="R84" s="344"/>
      <c r="S84" s="15" t="s">
        <v>41</v>
      </c>
      <c r="T84" s="18">
        <v>32049143207</v>
      </c>
      <c r="U84" s="18">
        <f t="shared" si="4"/>
        <v>2003513207</v>
      </c>
      <c r="V84" s="18">
        <v>3841630000</v>
      </c>
      <c r="W84" s="18">
        <v>26204000000</v>
      </c>
      <c r="X84" s="17">
        <v>0</v>
      </c>
      <c r="Y84" s="17">
        <v>0</v>
      </c>
      <c r="Z84" s="18">
        <f t="shared" si="5"/>
        <v>32049143207</v>
      </c>
      <c r="AA84" s="18">
        <v>2003513207</v>
      </c>
      <c r="AB84" s="16">
        <v>3841630000</v>
      </c>
      <c r="AC84" s="16">
        <v>26204000000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20">
        <v>0</v>
      </c>
      <c r="AP84" s="21"/>
      <c r="AQ84" s="21"/>
      <c r="AR84" s="21"/>
      <c r="AS84" s="21"/>
      <c r="AT84" s="21"/>
      <c r="AU84" s="21"/>
    </row>
    <row r="85" spans="1:47" ht="15.75" customHeight="1">
      <c r="A85" s="344"/>
      <c r="B85" s="15" t="s">
        <v>42</v>
      </c>
      <c r="C85" s="16">
        <v>21257.669921875</v>
      </c>
      <c r="D85" s="17">
        <v>0</v>
      </c>
      <c r="E85" s="17">
        <v>0</v>
      </c>
      <c r="F85" s="16">
        <f t="shared" si="3"/>
        <v>2287492917019</v>
      </c>
      <c r="G85" s="18">
        <v>2287492917019</v>
      </c>
      <c r="H85" s="17">
        <v>0</v>
      </c>
      <c r="I85" s="19">
        <v>334</v>
      </c>
      <c r="J85" s="11">
        <v>533610</v>
      </c>
      <c r="K85" s="11">
        <v>80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9">
        <v>161085</v>
      </c>
      <c r="R85" s="344"/>
      <c r="S85" s="15" t="s">
        <v>42</v>
      </c>
      <c r="T85" s="18">
        <v>51162260539</v>
      </c>
      <c r="U85" s="18">
        <f t="shared" si="4"/>
        <v>28999180539</v>
      </c>
      <c r="V85" s="18">
        <v>361580000</v>
      </c>
      <c r="W85" s="18">
        <v>21801500000</v>
      </c>
      <c r="X85" s="17">
        <v>0</v>
      </c>
      <c r="Y85" s="17">
        <v>0</v>
      </c>
      <c r="Z85" s="18">
        <f t="shared" si="5"/>
        <v>51162260539</v>
      </c>
      <c r="AA85" s="18">
        <v>28999180539</v>
      </c>
      <c r="AB85" s="16">
        <v>361580000</v>
      </c>
      <c r="AC85" s="16">
        <v>21801500000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20">
        <v>0</v>
      </c>
      <c r="AP85" s="21"/>
      <c r="AQ85" s="21"/>
      <c r="AR85" s="21"/>
      <c r="AS85" s="21"/>
      <c r="AT85" s="21"/>
      <c r="AU85" s="21"/>
    </row>
    <row r="86" spans="1:47" ht="15.75" customHeight="1">
      <c r="A86" s="344"/>
      <c r="B86" s="15" t="s">
        <v>43</v>
      </c>
      <c r="C86" s="16">
        <v>20889.953125</v>
      </c>
      <c r="D86" s="17">
        <v>0</v>
      </c>
      <c r="E86" s="17">
        <v>0</v>
      </c>
      <c r="F86" s="16">
        <f t="shared" si="3"/>
        <v>2155799292053</v>
      </c>
      <c r="G86" s="18">
        <v>2155799292053</v>
      </c>
      <c r="H86" s="17">
        <v>0</v>
      </c>
      <c r="I86" s="19">
        <v>332</v>
      </c>
      <c r="J86" s="11">
        <v>548152</v>
      </c>
      <c r="K86" s="11">
        <v>101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9">
        <v>165418</v>
      </c>
      <c r="R86" s="344"/>
      <c r="S86" s="15" t="s">
        <v>43</v>
      </c>
      <c r="T86" s="18">
        <v>34028592978</v>
      </c>
      <c r="U86" s="18">
        <f t="shared" si="4"/>
        <v>10115712978</v>
      </c>
      <c r="V86" s="18">
        <v>152780000</v>
      </c>
      <c r="W86" s="18">
        <v>23760100000</v>
      </c>
      <c r="X86" s="17">
        <v>0</v>
      </c>
      <c r="Y86" s="17">
        <v>0</v>
      </c>
      <c r="Z86" s="18">
        <f t="shared" si="5"/>
        <v>34028592978</v>
      </c>
      <c r="AA86" s="18">
        <v>10115712978</v>
      </c>
      <c r="AB86" s="16">
        <v>152780000</v>
      </c>
      <c r="AC86" s="16">
        <v>23760100000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20">
        <v>0</v>
      </c>
      <c r="AP86" s="21"/>
      <c r="AQ86" s="21"/>
      <c r="AR86" s="21"/>
      <c r="AS86" s="21"/>
      <c r="AT86" s="21"/>
      <c r="AU86" s="21"/>
    </row>
    <row r="87" spans="1:47" ht="15.75" customHeight="1">
      <c r="A87" s="345"/>
      <c r="B87" s="15" t="s">
        <v>44</v>
      </c>
      <c r="C87" s="16">
        <v>21687.56640625</v>
      </c>
      <c r="D87" s="17">
        <v>0</v>
      </c>
      <c r="E87" s="17">
        <v>0</v>
      </c>
      <c r="F87" s="16">
        <f t="shared" si="3"/>
        <v>2168569984199</v>
      </c>
      <c r="G87" s="18">
        <v>2168569984199</v>
      </c>
      <c r="H87" s="17">
        <v>0</v>
      </c>
      <c r="I87" s="19">
        <v>332</v>
      </c>
      <c r="J87" s="11">
        <v>564833</v>
      </c>
      <c r="K87" s="11">
        <v>102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9">
        <v>170413</v>
      </c>
      <c r="R87" s="345"/>
      <c r="S87" s="15" t="s">
        <v>44</v>
      </c>
      <c r="T87" s="18">
        <v>9021398478</v>
      </c>
      <c r="U87" s="18">
        <f t="shared" si="4"/>
        <v>8982848478</v>
      </c>
      <c r="V87" s="18">
        <v>38550000</v>
      </c>
      <c r="W87" s="17">
        <v>0</v>
      </c>
      <c r="X87" s="17">
        <v>0</v>
      </c>
      <c r="Y87" s="17">
        <v>0</v>
      </c>
      <c r="Z87" s="18">
        <f t="shared" si="5"/>
        <v>9021398478</v>
      </c>
      <c r="AA87" s="18">
        <v>8982848478</v>
      </c>
      <c r="AB87" s="16">
        <v>38550000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20">
        <v>0</v>
      </c>
      <c r="AP87" s="21"/>
      <c r="AQ87" s="21"/>
      <c r="AR87" s="21"/>
      <c r="AS87" s="21"/>
      <c r="AT87" s="21"/>
      <c r="AU87" s="21"/>
    </row>
    <row r="88" spans="1:47" ht="15.75" customHeight="1">
      <c r="A88" s="343" t="s">
        <v>51</v>
      </c>
      <c r="B88" s="15" t="s">
        <v>33</v>
      </c>
      <c r="C88" s="18">
        <v>19976.5</v>
      </c>
      <c r="D88" s="17">
        <v>0</v>
      </c>
      <c r="E88" s="17">
        <v>0</v>
      </c>
      <c r="F88" s="16">
        <f t="shared" si="3"/>
        <v>1992546835902</v>
      </c>
      <c r="G88" s="18">
        <v>1992546835902</v>
      </c>
      <c r="H88" s="17">
        <v>0</v>
      </c>
      <c r="I88" s="19">
        <v>332</v>
      </c>
      <c r="J88" s="11">
        <v>588514</v>
      </c>
      <c r="K88" s="11">
        <v>112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9">
        <v>175472</v>
      </c>
      <c r="R88" s="343" t="s">
        <v>51</v>
      </c>
      <c r="S88" s="15" t="s">
        <v>33</v>
      </c>
      <c r="T88" s="18">
        <v>4711753920</v>
      </c>
      <c r="U88" s="18">
        <f t="shared" si="4"/>
        <v>4706753920</v>
      </c>
      <c r="V88" s="18">
        <v>5000000</v>
      </c>
      <c r="W88" s="17">
        <v>0</v>
      </c>
      <c r="X88" s="17">
        <v>0</v>
      </c>
      <c r="Y88" s="17">
        <v>0</v>
      </c>
      <c r="Z88" s="18">
        <f t="shared" si="5"/>
        <v>4711753920</v>
      </c>
      <c r="AA88" s="18">
        <v>4706753920</v>
      </c>
      <c r="AB88" s="16">
        <v>5000000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20">
        <v>0</v>
      </c>
      <c r="AP88" s="21"/>
      <c r="AQ88" s="21"/>
      <c r="AR88" s="21"/>
      <c r="AS88" s="21"/>
      <c r="AT88" s="21"/>
      <c r="AU88" s="21"/>
    </row>
    <row r="89" spans="1:47" ht="15.75" customHeight="1">
      <c r="A89" s="344"/>
      <c r="B89" s="15" t="s">
        <v>34</v>
      </c>
      <c r="C89" s="18">
        <v>21657.98</v>
      </c>
      <c r="D89" s="17">
        <v>0</v>
      </c>
      <c r="E89" s="17">
        <v>0</v>
      </c>
      <c r="F89" s="16">
        <f t="shared" si="3"/>
        <v>2112021665138</v>
      </c>
      <c r="G89" s="18">
        <v>2112021665138</v>
      </c>
      <c r="H89" s="17">
        <v>0</v>
      </c>
      <c r="I89" s="19">
        <v>332</v>
      </c>
      <c r="J89" s="11">
        <v>639408</v>
      </c>
      <c r="K89" s="11">
        <v>112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9">
        <v>179693</v>
      </c>
      <c r="R89" s="344"/>
      <c r="S89" s="15" t="s">
        <v>34</v>
      </c>
      <c r="T89" s="18">
        <v>2816887420</v>
      </c>
      <c r="U89" s="18">
        <f t="shared" si="4"/>
        <v>2642287420</v>
      </c>
      <c r="V89" s="18">
        <v>174600000</v>
      </c>
      <c r="W89" s="17">
        <v>0</v>
      </c>
      <c r="X89" s="17">
        <v>0</v>
      </c>
      <c r="Y89" s="17">
        <v>0</v>
      </c>
      <c r="Z89" s="18">
        <f t="shared" si="5"/>
        <v>2816887420</v>
      </c>
      <c r="AA89" s="18">
        <v>2642287420</v>
      </c>
      <c r="AB89" s="16">
        <v>174600000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20">
        <v>0</v>
      </c>
      <c r="AP89" s="21"/>
      <c r="AQ89" s="21"/>
      <c r="AR89" s="21"/>
      <c r="AS89" s="21"/>
      <c r="AT89" s="21"/>
      <c r="AU89" s="21"/>
    </row>
    <row r="90" spans="1:47" ht="15.75" customHeight="1">
      <c r="A90" s="344"/>
      <c r="B90" s="15" t="s">
        <v>35</v>
      </c>
      <c r="C90" s="18">
        <v>20875.509999999998</v>
      </c>
      <c r="D90" s="17">
        <v>0</v>
      </c>
      <c r="E90" s="17">
        <v>0</v>
      </c>
      <c r="F90" s="16">
        <f t="shared" si="3"/>
        <v>2025990791765</v>
      </c>
      <c r="G90" s="18">
        <v>2025990791765</v>
      </c>
      <c r="H90" s="17">
        <v>0</v>
      </c>
      <c r="I90" s="19">
        <v>332</v>
      </c>
      <c r="J90" s="11">
        <v>658603</v>
      </c>
      <c r="K90" s="11">
        <v>111</v>
      </c>
      <c r="L90" s="17">
        <v>0</v>
      </c>
      <c r="M90" s="17">
        <v>0</v>
      </c>
      <c r="N90" s="17">
        <v>0</v>
      </c>
      <c r="O90" s="17">
        <v>0</v>
      </c>
      <c r="P90" s="11">
        <v>1</v>
      </c>
      <c r="Q90" s="19">
        <v>183282</v>
      </c>
      <c r="R90" s="344"/>
      <c r="S90" s="15" t="s">
        <v>35</v>
      </c>
      <c r="T90" s="18">
        <v>2931162707</v>
      </c>
      <c r="U90" s="18">
        <f t="shared" si="4"/>
        <v>2835092707</v>
      </c>
      <c r="V90" s="18">
        <v>96070000</v>
      </c>
      <c r="W90" s="17">
        <v>0</v>
      </c>
      <c r="X90" s="17">
        <v>0</v>
      </c>
      <c r="Y90" s="17">
        <v>0</v>
      </c>
      <c r="Z90" s="18">
        <f t="shared" si="5"/>
        <v>2931162707</v>
      </c>
      <c r="AA90" s="18">
        <v>2835092707</v>
      </c>
      <c r="AB90" s="16">
        <v>96070000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20">
        <v>0</v>
      </c>
      <c r="AP90" s="21"/>
      <c r="AQ90" s="21"/>
      <c r="AR90" s="21"/>
      <c r="AS90" s="21"/>
      <c r="AT90" s="21"/>
      <c r="AU90" s="21"/>
    </row>
    <row r="91" spans="1:47" ht="15.75" customHeight="1">
      <c r="A91" s="344"/>
      <c r="B91" s="15" t="s">
        <v>36</v>
      </c>
      <c r="C91" s="18">
        <v>20246.55</v>
      </c>
      <c r="D91" s="17">
        <v>0</v>
      </c>
      <c r="E91" s="17">
        <v>0</v>
      </c>
      <c r="F91" s="16">
        <f t="shared" si="3"/>
        <v>1907907080781</v>
      </c>
      <c r="G91" s="18">
        <v>1907907080781</v>
      </c>
      <c r="H91" s="17">
        <v>0</v>
      </c>
      <c r="I91" s="19">
        <v>332</v>
      </c>
      <c r="J91" s="11">
        <v>722964</v>
      </c>
      <c r="K91" s="11">
        <v>98</v>
      </c>
      <c r="L91" s="17">
        <v>0</v>
      </c>
      <c r="M91" s="17">
        <v>0</v>
      </c>
      <c r="N91" s="17">
        <v>0</v>
      </c>
      <c r="O91" s="17">
        <v>0</v>
      </c>
      <c r="P91" s="11">
        <v>1</v>
      </c>
      <c r="Q91" s="19">
        <v>186546</v>
      </c>
      <c r="R91" s="344"/>
      <c r="S91" s="15" t="s">
        <v>36</v>
      </c>
      <c r="T91" s="18">
        <v>4032450003</v>
      </c>
      <c r="U91" s="18">
        <f t="shared" si="4"/>
        <v>3998390003</v>
      </c>
      <c r="V91" s="18">
        <v>34060000</v>
      </c>
      <c r="W91" s="17">
        <v>0</v>
      </c>
      <c r="X91" s="17">
        <v>0</v>
      </c>
      <c r="Y91" s="17">
        <v>0</v>
      </c>
      <c r="Z91" s="18">
        <f t="shared" si="5"/>
        <v>4032450003</v>
      </c>
      <c r="AA91" s="18">
        <v>3998390003</v>
      </c>
      <c r="AB91" s="16">
        <v>34060000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20">
        <v>0</v>
      </c>
      <c r="AP91" s="21"/>
      <c r="AQ91" s="21"/>
      <c r="AR91" s="21"/>
      <c r="AS91" s="21"/>
      <c r="AT91" s="21"/>
      <c r="AU91" s="21"/>
    </row>
    <row r="92" spans="1:47" ht="15.75" customHeight="1">
      <c r="A92" s="344"/>
      <c r="B92" s="15" t="s">
        <v>37</v>
      </c>
      <c r="C92" s="18">
        <v>19500.71</v>
      </c>
      <c r="D92" s="17">
        <v>0</v>
      </c>
      <c r="E92" s="17">
        <v>0</v>
      </c>
      <c r="F92" s="16">
        <f t="shared" si="3"/>
        <v>1830858238887</v>
      </c>
      <c r="G92" s="18">
        <v>1830858238887</v>
      </c>
      <c r="H92" s="17">
        <v>0</v>
      </c>
      <c r="I92" s="19">
        <v>331</v>
      </c>
      <c r="J92" s="11">
        <v>749838</v>
      </c>
      <c r="K92" s="11">
        <v>98</v>
      </c>
      <c r="L92" s="17">
        <v>0</v>
      </c>
      <c r="M92" s="17">
        <v>0</v>
      </c>
      <c r="N92" s="17">
        <v>0</v>
      </c>
      <c r="O92" s="17">
        <v>0</v>
      </c>
      <c r="P92" s="11">
        <v>1</v>
      </c>
      <c r="Q92" s="19">
        <v>189774</v>
      </c>
      <c r="R92" s="344"/>
      <c r="S92" s="15" t="s">
        <v>37</v>
      </c>
      <c r="T92" s="18">
        <v>4626035961</v>
      </c>
      <c r="U92" s="18">
        <f t="shared" si="4"/>
        <v>4625510961</v>
      </c>
      <c r="V92" s="17">
        <v>0</v>
      </c>
      <c r="W92" s="18">
        <v>525000</v>
      </c>
      <c r="X92" s="17">
        <v>0</v>
      </c>
      <c r="Y92" s="17">
        <v>0</v>
      </c>
      <c r="Z92" s="18">
        <f t="shared" si="5"/>
        <v>4626035961</v>
      </c>
      <c r="AA92" s="18">
        <v>4625510961</v>
      </c>
      <c r="AB92" s="17">
        <v>0</v>
      </c>
      <c r="AC92" s="16">
        <v>525000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20">
        <v>0</v>
      </c>
      <c r="AP92" s="21"/>
      <c r="AQ92" s="21"/>
      <c r="AR92" s="21"/>
      <c r="AS92" s="21"/>
      <c r="AT92" s="21"/>
      <c r="AU92" s="21"/>
    </row>
    <row r="93" spans="1:47" ht="15.75" customHeight="1">
      <c r="A93" s="344"/>
      <c r="B93" s="15" t="s">
        <v>38</v>
      </c>
      <c r="C93" s="18">
        <v>19531.990000000002</v>
      </c>
      <c r="D93" s="17">
        <v>0</v>
      </c>
      <c r="E93" s="17">
        <v>0</v>
      </c>
      <c r="F93" s="16">
        <f t="shared" si="3"/>
        <v>1895195467792</v>
      </c>
      <c r="G93" s="18">
        <v>1895195467792</v>
      </c>
      <c r="H93" s="17">
        <v>0</v>
      </c>
      <c r="I93" s="19">
        <v>331</v>
      </c>
      <c r="J93" s="11">
        <v>756031</v>
      </c>
      <c r="K93" s="11">
        <v>93</v>
      </c>
      <c r="L93" s="17">
        <v>0</v>
      </c>
      <c r="M93" s="17">
        <v>0</v>
      </c>
      <c r="N93" s="17">
        <v>0</v>
      </c>
      <c r="O93" s="17">
        <v>0</v>
      </c>
      <c r="P93" s="11">
        <v>1</v>
      </c>
      <c r="Q93" s="19">
        <v>192196</v>
      </c>
      <c r="R93" s="344"/>
      <c r="S93" s="15" t="s">
        <v>38</v>
      </c>
      <c r="T93" s="18">
        <v>42079855993</v>
      </c>
      <c r="U93" s="18">
        <f t="shared" si="4"/>
        <v>42079855993</v>
      </c>
      <c r="V93" s="17">
        <v>0</v>
      </c>
      <c r="W93" s="17">
        <v>0</v>
      </c>
      <c r="X93" s="17">
        <v>0</v>
      </c>
      <c r="Y93" s="17">
        <v>0</v>
      </c>
      <c r="Z93" s="18">
        <f t="shared" si="5"/>
        <v>42079855993</v>
      </c>
      <c r="AA93" s="18">
        <v>42079855993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20">
        <v>0</v>
      </c>
      <c r="AP93" s="21"/>
      <c r="AQ93" s="21"/>
      <c r="AR93" s="21"/>
      <c r="AS93" s="21"/>
      <c r="AT93" s="21"/>
      <c r="AU93" s="21"/>
    </row>
    <row r="94" spans="1:47" ht="15.75" customHeight="1">
      <c r="A94" s="344"/>
      <c r="B94" s="15" t="s">
        <v>39</v>
      </c>
      <c r="C94" s="16">
        <v>20070.759999999998</v>
      </c>
      <c r="D94" s="17">
        <v>0</v>
      </c>
      <c r="E94" s="17">
        <v>0</v>
      </c>
      <c r="F94" s="16">
        <f t="shared" si="3"/>
        <v>1934876252257</v>
      </c>
      <c r="G94" s="18">
        <v>1934876252257</v>
      </c>
      <c r="H94" s="17">
        <v>0</v>
      </c>
      <c r="I94" s="19">
        <v>330</v>
      </c>
      <c r="J94" s="11">
        <v>758312</v>
      </c>
      <c r="K94" s="11">
        <v>27</v>
      </c>
      <c r="L94" s="17">
        <v>0</v>
      </c>
      <c r="M94" s="17">
        <v>0</v>
      </c>
      <c r="N94" s="17">
        <v>0</v>
      </c>
      <c r="O94" s="17">
        <v>0</v>
      </c>
      <c r="P94" s="11">
        <v>1</v>
      </c>
      <c r="Q94" s="19">
        <v>192354</v>
      </c>
      <c r="R94" s="344"/>
      <c r="S94" s="15" t="s">
        <v>39</v>
      </c>
      <c r="T94" s="18">
        <v>749807935</v>
      </c>
      <c r="U94" s="18">
        <f t="shared" si="4"/>
        <v>749807935</v>
      </c>
      <c r="V94" s="17">
        <v>0</v>
      </c>
      <c r="W94" s="17">
        <v>0</v>
      </c>
      <c r="X94" s="17">
        <v>0</v>
      </c>
      <c r="Y94" s="17">
        <v>0</v>
      </c>
      <c r="Z94" s="18">
        <f t="shared" si="5"/>
        <v>749807935</v>
      </c>
      <c r="AA94" s="18">
        <v>749807935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20">
        <v>0</v>
      </c>
      <c r="AP94" s="21"/>
      <c r="AQ94" s="21"/>
      <c r="AR94" s="21"/>
      <c r="AS94" s="21"/>
      <c r="AT94" s="21"/>
      <c r="AU94" s="21"/>
    </row>
    <row r="95" spans="1:47" ht="15.75" customHeight="1">
      <c r="A95" s="344"/>
      <c r="B95" s="15" t="s">
        <v>40</v>
      </c>
      <c r="C95" s="16">
        <v>18224.150390625</v>
      </c>
      <c r="D95" s="17">
        <v>0</v>
      </c>
      <c r="E95" s="17">
        <v>0</v>
      </c>
      <c r="F95" s="16">
        <f t="shared" si="3"/>
        <v>1772698925853</v>
      </c>
      <c r="G95" s="18">
        <v>1772698925853</v>
      </c>
      <c r="H95" s="17">
        <v>0</v>
      </c>
      <c r="I95" s="19">
        <v>330</v>
      </c>
      <c r="J95" s="11">
        <v>760547</v>
      </c>
      <c r="K95" s="11">
        <v>48</v>
      </c>
      <c r="L95" s="17">
        <v>0</v>
      </c>
      <c r="M95" s="17">
        <v>0</v>
      </c>
      <c r="N95" s="17">
        <v>0</v>
      </c>
      <c r="O95" s="17">
        <v>0</v>
      </c>
      <c r="P95" s="11">
        <v>1</v>
      </c>
      <c r="Q95" s="19">
        <v>192922</v>
      </c>
      <c r="R95" s="344"/>
      <c r="S95" s="15" t="s">
        <v>40</v>
      </c>
      <c r="T95" s="18">
        <v>50707588351</v>
      </c>
      <c r="U95" s="18">
        <f t="shared" si="4"/>
        <v>50707588351</v>
      </c>
      <c r="V95" s="17">
        <v>0</v>
      </c>
      <c r="W95" s="17">
        <v>0</v>
      </c>
      <c r="X95" s="17">
        <v>0</v>
      </c>
      <c r="Y95" s="17">
        <v>0</v>
      </c>
      <c r="Z95" s="18">
        <f t="shared" si="5"/>
        <v>50707588351</v>
      </c>
      <c r="AA95" s="18">
        <v>50707588351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20">
        <v>0</v>
      </c>
      <c r="AP95" s="21"/>
      <c r="AQ95" s="21"/>
      <c r="AR95" s="21"/>
      <c r="AS95" s="21"/>
      <c r="AT95" s="21"/>
      <c r="AU95" s="21"/>
    </row>
    <row r="96" spans="1:47" ht="15.75" customHeight="1">
      <c r="A96" s="344"/>
      <c r="B96" s="15" t="s">
        <v>41</v>
      </c>
      <c r="C96" s="16">
        <v>17668.26953125</v>
      </c>
      <c r="D96" s="17">
        <v>0</v>
      </c>
      <c r="E96" s="17">
        <v>0</v>
      </c>
      <c r="F96" s="16">
        <f t="shared" si="3"/>
        <v>1771543965521</v>
      </c>
      <c r="G96" s="18">
        <v>1771543965521</v>
      </c>
      <c r="H96" s="17">
        <v>0</v>
      </c>
      <c r="I96" s="19">
        <v>330</v>
      </c>
      <c r="J96" s="11">
        <v>761811</v>
      </c>
      <c r="K96" s="11">
        <v>65</v>
      </c>
      <c r="L96" s="17">
        <v>0</v>
      </c>
      <c r="M96" s="17">
        <v>0</v>
      </c>
      <c r="N96" s="17">
        <v>0</v>
      </c>
      <c r="O96" s="17">
        <v>0</v>
      </c>
      <c r="P96" s="11">
        <v>1</v>
      </c>
      <c r="Q96" s="19">
        <v>193843</v>
      </c>
      <c r="R96" s="344"/>
      <c r="S96" s="15" t="s">
        <v>41</v>
      </c>
      <c r="T96" s="18">
        <v>30194844937.360001</v>
      </c>
      <c r="U96" s="18">
        <f t="shared" si="4"/>
        <v>30194844937.360001</v>
      </c>
      <c r="V96" s="17">
        <v>0</v>
      </c>
      <c r="W96" s="17">
        <v>0</v>
      </c>
      <c r="X96" s="17">
        <v>0</v>
      </c>
      <c r="Y96" s="17">
        <v>0</v>
      </c>
      <c r="Z96" s="18">
        <f t="shared" si="5"/>
        <v>30194844937.360001</v>
      </c>
      <c r="AA96" s="18">
        <v>30194844937.360001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20">
        <v>0</v>
      </c>
      <c r="AP96" s="21"/>
      <c r="AQ96" s="21"/>
      <c r="AR96" s="21"/>
      <c r="AS96" s="21"/>
      <c r="AT96" s="21"/>
      <c r="AU96" s="21"/>
    </row>
    <row r="97" spans="1:47" ht="15.75" customHeight="1">
      <c r="A97" s="344"/>
      <c r="B97" s="15" t="s">
        <v>42</v>
      </c>
      <c r="C97" s="16">
        <v>16059.990234375</v>
      </c>
      <c r="D97" s="17">
        <v>0</v>
      </c>
      <c r="E97" s="17">
        <v>0</v>
      </c>
      <c r="F97" s="16">
        <f t="shared" si="3"/>
        <v>1660643529560</v>
      </c>
      <c r="G97" s="18">
        <v>1660643529560</v>
      </c>
      <c r="H97" s="17">
        <v>0</v>
      </c>
      <c r="I97" s="19">
        <v>330</v>
      </c>
      <c r="J97" s="11">
        <v>763430</v>
      </c>
      <c r="K97" s="11">
        <v>69</v>
      </c>
      <c r="L97" s="17">
        <v>0</v>
      </c>
      <c r="M97" s="17">
        <v>0</v>
      </c>
      <c r="N97" s="17">
        <v>0</v>
      </c>
      <c r="O97" s="17">
        <v>0</v>
      </c>
      <c r="P97" s="11">
        <v>1</v>
      </c>
      <c r="Q97" s="19">
        <v>194959</v>
      </c>
      <c r="R97" s="344"/>
      <c r="S97" s="15" t="s">
        <v>42</v>
      </c>
      <c r="T97" s="18">
        <v>665293073.88999999</v>
      </c>
      <c r="U97" s="18">
        <f t="shared" si="4"/>
        <v>665293073.88999999</v>
      </c>
      <c r="V97" s="17">
        <v>0</v>
      </c>
      <c r="W97" s="17">
        <v>0</v>
      </c>
      <c r="X97" s="17">
        <v>0</v>
      </c>
      <c r="Y97" s="17">
        <v>0</v>
      </c>
      <c r="Z97" s="18">
        <f t="shared" si="5"/>
        <v>665293073.88999999</v>
      </c>
      <c r="AA97" s="18">
        <v>665293073.88999999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20">
        <v>0</v>
      </c>
      <c r="AP97" s="21"/>
      <c r="AQ97" s="21"/>
      <c r="AR97" s="21"/>
      <c r="AS97" s="21"/>
      <c r="AT97" s="21"/>
      <c r="AU97" s="21"/>
    </row>
    <row r="98" spans="1:47" ht="15.75" customHeight="1">
      <c r="A98" s="344"/>
      <c r="B98" s="15" t="s">
        <v>43</v>
      </c>
      <c r="C98" s="16">
        <v>15449.7802734375</v>
      </c>
      <c r="D98" s="17">
        <v>0</v>
      </c>
      <c r="E98" s="17">
        <v>0</v>
      </c>
      <c r="F98" s="16">
        <f t="shared" si="3"/>
        <v>1588735300978</v>
      </c>
      <c r="G98" s="18">
        <v>1588735300978</v>
      </c>
      <c r="H98" s="17">
        <v>0</v>
      </c>
      <c r="I98" s="19">
        <v>330</v>
      </c>
      <c r="J98" s="11">
        <v>765007</v>
      </c>
      <c r="K98" s="11">
        <v>78</v>
      </c>
      <c r="L98" s="17">
        <v>0</v>
      </c>
      <c r="M98" s="17">
        <v>0</v>
      </c>
      <c r="N98" s="17">
        <v>0</v>
      </c>
      <c r="O98" s="17">
        <v>0</v>
      </c>
      <c r="P98" s="11">
        <v>1</v>
      </c>
      <c r="Q98" s="19">
        <v>195932</v>
      </c>
      <c r="R98" s="344"/>
      <c r="S98" s="15" t="s">
        <v>43</v>
      </c>
      <c r="T98" s="18">
        <v>424307880</v>
      </c>
      <c r="U98" s="18">
        <f t="shared" si="4"/>
        <v>424307880</v>
      </c>
      <c r="V98" s="17">
        <v>0</v>
      </c>
      <c r="W98" s="17">
        <v>0</v>
      </c>
      <c r="X98" s="17">
        <v>0</v>
      </c>
      <c r="Y98" s="17">
        <v>0</v>
      </c>
      <c r="Z98" s="18">
        <f t="shared" si="5"/>
        <v>424307880</v>
      </c>
      <c r="AA98" s="18">
        <v>424307880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20">
        <v>0</v>
      </c>
      <c r="AP98" s="21"/>
      <c r="AQ98" s="21"/>
      <c r="AR98" s="21"/>
      <c r="AS98" s="21"/>
      <c r="AT98" s="21"/>
      <c r="AU98" s="21"/>
    </row>
    <row r="99" spans="1:47" ht="15.75" customHeight="1">
      <c r="A99" s="345"/>
      <c r="B99" s="15" t="s">
        <v>44</v>
      </c>
      <c r="C99" s="18">
        <v>17714.509999999998</v>
      </c>
      <c r="D99" s="17">
        <v>0</v>
      </c>
      <c r="E99" s="17">
        <v>0</v>
      </c>
      <c r="F99" s="16">
        <f t="shared" si="3"/>
        <v>1799898913892</v>
      </c>
      <c r="G99" s="18">
        <v>1799898913892</v>
      </c>
      <c r="H99" s="17">
        <v>0</v>
      </c>
      <c r="I99" s="19">
        <v>329</v>
      </c>
      <c r="J99" s="11">
        <v>766186</v>
      </c>
      <c r="K99" s="11">
        <v>96</v>
      </c>
      <c r="L99" s="17">
        <v>0</v>
      </c>
      <c r="M99" s="17">
        <v>0</v>
      </c>
      <c r="N99" s="17">
        <v>0</v>
      </c>
      <c r="O99" s="17">
        <v>0</v>
      </c>
      <c r="P99" s="11">
        <v>1</v>
      </c>
      <c r="Q99" s="19">
        <v>197402</v>
      </c>
      <c r="R99" s="345"/>
      <c r="S99" s="15" t="s">
        <v>44</v>
      </c>
      <c r="T99" s="18">
        <v>1116723356</v>
      </c>
      <c r="U99" s="18">
        <f t="shared" si="4"/>
        <v>1116723356</v>
      </c>
      <c r="V99" s="17">
        <v>0</v>
      </c>
      <c r="W99" s="17">
        <v>0</v>
      </c>
      <c r="X99" s="17">
        <v>0</v>
      </c>
      <c r="Y99" s="17">
        <v>0</v>
      </c>
      <c r="Z99" s="18">
        <f t="shared" si="5"/>
        <v>1116723356</v>
      </c>
      <c r="AA99" s="18">
        <v>1116723356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20">
        <v>0</v>
      </c>
      <c r="AP99" s="21"/>
      <c r="AQ99" s="21"/>
      <c r="AR99" s="21"/>
      <c r="AS99" s="21"/>
      <c r="AT99" s="21"/>
      <c r="AU99" s="21"/>
    </row>
    <row r="100" spans="1:47" ht="15.75" customHeight="1">
      <c r="A100" s="343" t="s">
        <v>52</v>
      </c>
      <c r="B100" s="15" t="s">
        <v>33</v>
      </c>
      <c r="C100" s="18">
        <v>17691.12</v>
      </c>
      <c r="D100" s="17">
        <v>0</v>
      </c>
      <c r="E100" s="17">
        <v>0</v>
      </c>
      <c r="F100" s="16">
        <f t="shared" si="3"/>
        <v>1762239110129</v>
      </c>
      <c r="G100" s="18">
        <v>1762239110129</v>
      </c>
      <c r="H100" s="17">
        <v>0</v>
      </c>
      <c r="I100" s="19">
        <v>329</v>
      </c>
      <c r="J100" s="11">
        <v>768941</v>
      </c>
      <c r="K100" s="11">
        <v>96</v>
      </c>
      <c r="L100" s="17">
        <v>0</v>
      </c>
      <c r="M100" s="17">
        <v>0</v>
      </c>
      <c r="N100" s="17">
        <v>0</v>
      </c>
      <c r="O100" s="17">
        <v>0</v>
      </c>
      <c r="P100" s="11">
        <v>1</v>
      </c>
      <c r="Q100" s="19">
        <v>199092</v>
      </c>
      <c r="R100" s="343" t="s">
        <v>52</v>
      </c>
      <c r="S100" s="15" t="s">
        <v>33</v>
      </c>
      <c r="T100" s="18">
        <v>4254594802.4400001</v>
      </c>
      <c r="U100" s="18">
        <f t="shared" si="4"/>
        <v>4254594802.4400001</v>
      </c>
      <c r="V100" s="17">
        <v>0</v>
      </c>
      <c r="W100" s="17">
        <v>0</v>
      </c>
      <c r="X100" s="17">
        <v>0</v>
      </c>
      <c r="Y100" s="17">
        <v>0</v>
      </c>
      <c r="Z100" s="18">
        <f t="shared" si="5"/>
        <v>4254594802.4400001</v>
      </c>
      <c r="AA100" s="18">
        <v>4254594802.4400001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20">
        <v>0</v>
      </c>
      <c r="AP100" s="21"/>
      <c r="AQ100" s="21"/>
      <c r="AR100" s="21"/>
      <c r="AS100" s="21"/>
      <c r="AT100" s="21"/>
      <c r="AU100" s="21"/>
    </row>
    <row r="101" spans="1:47" ht="15.75" customHeight="1">
      <c r="A101" s="344"/>
      <c r="B101" s="15" t="s">
        <v>34</v>
      </c>
      <c r="C101" s="18">
        <v>17382.330000000002</v>
      </c>
      <c r="D101" s="17">
        <v>0</v>
      </c>
      <c r="E101" s="17">
        <v>0</v>
      </c>
      <c r="F101" s="16">
        <f t="shared" si="3"/>
        <v>1737214521579.1599</v>
      </c>
      <c r="G101" s="18">
        <v>1737214521579.1599</v>
      </c>
      <c r="H101" s="17">
        <v>0</v>
      </c>
      <c r="I101" s="19">
        <v>329</v>
      </c>
      <c r="J101" s="11">
        <v>770146</v>
      </c>
      <c r="K101" s="11">
        <v>78</v>
      </c>
      <c r="L101" s="17">
        <v>0</v>
      </c>
      <c r="M101" s="17">
        <v>0</v>
      </c>
      <c r="N101" s="17">
        <v>0</v>
      </c>
      <c r="O101" s="17">
        <v>0</v>
      </c>
      <c r="P101" s="11">
        <v>1</v>
      </c>
      <c r="Q101" s="19">
        <v>200123</v>
      </c>
      <c r="R101" s="344"/>
      <c r="S101" s="15" t="s">
        <v>34</v>
      </c>
      <c r="T101" s="18">
        <v>2959148890.1699996</v>
      </c>
      <c r="U101" s="18">
        <f t="shared" si="4"/>
        <v>2959148890.1699996</v>
      </c>
      <c r="V101" s="17">
        <v>0</v>
      </c>
      <c r="W101" s="17">
        <v>0</v>
      </c>
      <c r="X101" s="17">
        <v>0</v>
      </c>
      <c r="Y101" s="17">
        <v>0</v>
      </c>
      <c r="Z101" s="18">
        <f t="shared" si="5"/>
        <v>2959148890.1699996</v>
      </c>
      <c r="AA101" s="18">
        <v>2959148890.1699996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20">
        <v>0</v>
      </c>
      <c r="AP101" s="21"/>
      <c r="AQ101" s="21"/>
      <c r="AR101" s="21"/>
      <c r="AS101" s="21"/>
      <c r="AT101" s="21"/>
      <c r="AU101" s="21"/>
    </row>
    <row r="102" spans="1:47" ht="15.75" customHeight="1">
      <c r="A102" s="344"/>
      <c r="B102" s="15" t="s">
        <v>35</v>
      </c>
      <c r="C102" s="18">
        <v>15542.24</v>
      </c>
      <c r="D102" s="17">
        <v>0</v>
      </c>
      <c r="E102" s="17">
        <v>0</v>
      </c>
      <c r="F102" s="16">
        <f t="shared" si="3"/>
        <v>1564385076628.26</v>
      </c>
      <c r="G102" s="18">
        <v>1564385076628.26</v>
      </c>
      <c r="H102" s="17">
        <v>0</v>
      </c>
      <c r="I102" s="11">
        <v>329</v>
      </c>
      <c r="J102" s="11">
        <v>771145</v>
      </c>
      <c r="K102" s="11">
        <v>73</v>
      </c>
      <c r="L102" s="17">
        <v>0</v>
      </c>
      <c r="M102" s="17">
        <v>0</v>
      </c>
      <c r="N102" s="17">
        <v>0</v>
      </c>
      <c r="O102" s="17">
        <v>0</v>
      </c>
      <c r="P102" s="11">
        <v>1</v>
      </c>
      <c r="Q102" s="19">
        <v>201291</v>
      </c>
      <c r="R102" s="344"/>
      <c r="S102" s="15" t="s">
        <v>35</v>
      </c>
      <c r="T102" s="18">
        <v>1476570983.95</v>
      </c>
      <c r="U102" s="18">
        <f t="shared" si="4"/>
        <v>1476570983.95</v>
      </c>
      <c r="V102" s="17">
        <v>0</v>
      </c>
      <c r="W102" s="17">
        <v>0</v>
      </c>
      <c r="X102" s="17">
        <v>0</v>
      </c>
      <c r="Y102" s="17">
        <v>0</v>
      </c>
      <c r="Z102" s="18">
        <f t="shared" si="5"/>
        <v>1476570983.95</v>
      </c>
      <c r="AA102" s="18">
        <v>1476570983.95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20">
        <v>0</v>
      </c>
      <c r="AP102" s="21"/>
      <c r="AQ102" s="21"/>
      <c r="AR102" s="21"/>
      <c r="AS102" s="21"/>
      <c r="AT102" s="21"/>
      <c r="AU102" s="21"/>
    </row>
    <row r="103" spans="1:47" ht="15.75" customHeight="1">
      <c r="A103" s="344"/>
      <c r="B103" s="15" t="s">
        <v>36</v>
      </c>
      <c r="C103" s="18">
        <v>13998.97</v>
      </c>
      <c r="D103" s="17">
        <v>0</v>
      </c>
      <c r="E103" s="17">
        <v>0</v>
      </c>
      <c r="F103" s="16">
        <f t="shared" si="3"/>
        <v>1320439773703.5601</v>
      </c>
      <c r="G103" s="18">
        <v>1320439773703.5601</v>
      </c>
      <c r="H103" s="17">
        <v>0</v>
      </c>
      <c r="I103" s="11">
        <v>328</v>
      </c>
      <c r="J103" s="11">
        <v>771633</v>
      </c>
      <c r="K103" s="11">
        <v>86</v>
      </c>
      <c r="L103" s="17">
        <v>0</v>
      </c>
      <c r="M103" s="17">
        <v>0</v>
      </c>
      <c r="N103" s="17">
        <v>0</v>
      </c>
      <c r="O103" s="17">
        <v>0</v>
      </c>
      <c r="P103" s="11">
        <v>1</v>
      </c>
      <c r="Q103" s="19">
        <v>202811</v>
      </c>
      <c r="R103" s="344"/>
      <c r="S103" s="15" t="s">
        <v>36</v>
      </c>
      <c r="T103" s="18">
        <v>1646873524.4899998</v>
      </c>
      <c r="U103" s="18">
        <f t="shared" si="4"/>
        <v>1646873524.4899998</v>
      </c>
      <c r="V103" s="17">
        <v>0</v>
      </c>
      <c r="W103" s="17">
        <v>0</v>
      </c>
      <c r="X103" s="17">
        <v>0</v>
      </c>
      <c r="Y103" s="17">
        <v>0</v>
      </c>
      <c r="Z103" s="18">
        <f t="shared" si="5"/>
        <v>1646873524.4899998</v>
      </c>
      <c r="AA103" s="18">
        <v>1646873524.4899998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20">
        <v>0</v>
      </c>
      <c r="AP103" s="21"/>
      <c r="AQ103" s="21"/>
      <c r="AR103" s="21"/>
      <c r="AS103" s="21"/>
      <c r="AT103" s="21"/>
      <c r="AU103" s="21"/>
    </row>
    <row r="104" spans="1:47" ht="15.75" customHeight="1">
      <c r="A104" s="344"/>
      <c r="B104" s="15" t="s">
        <v>37</v>
      </c>
      <c r="C104" s="18">
        <v>13835.84</v>
      </c>
      <c r="D104" s="17">
        <v>0</v>
      </c>
      <c r="E104" s="17">
        <v>0</v>
      </c>
      <c r="F104" s="16">
        <f t="shared" si="3"/>
        <v>1181959840533.04</v>
      </c>
      <c r="G104" s="18">
        <v>1181959840533.04</v>
      </c>
      <c r="H104" s="17">
        <v>0</v>
      </c>
      <c r="I104" s="11">
        <v>327</v>
      </c>
      <c r="J104" s="11">
        <v>772082</v>
      </c>
      <c r="K104" s="11">
        <v>92</v>
      </c>
      <c r="L104" s="17">
        <v>0</v>
      </c>
      <c r="M104" s="17">
        <v>0</v>
      </c>
      <c r="N104" s="17">
        <v>0</v>
      </c>
      <c r="O104" s="17">
        <v>0</v>
      </c>
      <c r="P104" s="11">
        <v>1</v>
      </c>
      <c r="Q104" s="19">
        <v>204377</v>
      </c>
      <c r="R104" s="344"/>
      <c r="S104" s="15" t="s">
        <v>37</v>
      </c>
      <c r="T104" s="18">
        <v>1041082777.4100001</v>
      </c>
      <c r="U104" s="18">
        <f t="shared" si="4"/>
        <v>1041082777.4100001</v>
      </c>
      <c r="V104" s="17">
        <v>0</v>
      </c>
      <c r="W104" s="17">
        <v>0</v>
      </c>
      <c r="X104" s="17">
        <v>0</v>
      </c>
      <c r="Y104" s="17">
        <v>0</v>
      </c>
      <c r="Z104" s="18">
        <f t="shared" si="5"/>
        <v>1041082777.4100001</v>
      </c>
      <c r="AA104" s="18">
        <v>1041082777.4100001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20">
        <v>0</v>
      </c>
      <c r="AP104" s="21"/>
      <c r="AQ104" s="21"/>
      <c r="AR104" s="21"/>
      <c r="AS104" s="21"/>
      <c r="AT104" s="21"/>
      <c r="AU104" s="21"/>
    </row>
    <row r="105" spans="1:47" ht="15.75" customHeight="1">
      <c r="A105" s="344"/>
      <c r="B105" s="15" t="s">
        <v>38</v>
      </c>
      <c r="C105" s="18">
        <v>14363.27</v>
      </c>
      <c r="D105" s="17">
        <v>0</v>
      </c>
      <c r="E105" s="17">
        <v>0</v>
      </c>
      <c r="F105" s="16">
        <v>1437737316569</v>
      </c>
      <c r="G105" s="18">
        <v>1241444970220.8</v>
      </c>
      <c r="H105" s="17">
        <v>0</v>
      </c>
      <c r="I105" s="11">
        <v>326</v>
      </c>
      <c r="J105" s="11">
        <v>772396</v>
      </c>
      <c r="K105" s="11">
        <v>91</v>
      </c>
      <c r="L105" s="17">
        <v>0</v>
      </c>
      <c r="M105" s="17">
        <v>0</v>
      </c>
      <c r="N105" s="17">
        <v>0</v>
      </c>
      <c r="O105" s="17">
        <v>0</v>
      </c>
      <c r="P105" s="11">
        <v>1</v>
      </c>
      <c r="Q105" s="19">
        <v>205864</v>
      </c>
      <c r="R105" s="344"/>
      <c r="S105" s="15" t="s">
        <v>38</v>
      </c>
      <c r="T105" s="18">
        <v>911225371.32000005</v>
      </c>
      <c r="U105" s="18">
        <f t="shared" si="4"/>
        <v>911225371.32000005</v>
      </c>
      <c r="V105" s="17">
        <v>0</v>
      </c>
      <c r="W105" s="17">
        <v>0</v>
      </c>
      <c r="X105" s="17">
        <v>0</v>
      </c>
      <c r="Y105" s="17">
        <v>0</v>
      </c>
      <c r="Z105" s="18">
        <f t="shared" si="5"/>
        <v>911225371.32000005</v>
      </c>
      <c r="AA105" s="16">
        <v>911225371.32000005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20">
        <v>0</v>
      </c>
      <c r="AP105" s="21"/>
      <c r="AQ105" s="21"/>
      <c r="AR105" s="21"/>
      <c r="AS105" s="21"/>
      <c r="AT105" s="21"/>
      <c r="AU105" s="21"/>
    </row>
    <row r="106" spans="1:47" ht="15.75" customHeight="1">
      <c r="A106" s="344"/>
      <c r="B106" s="15" t="s">
        <v>39</v>
      </c>
      <c r="C106" s="18">
        <v>14414.23</v>
      </c>
      <c r="D106" s="17">
        <v>0</v>
      </c>
      <c r="E106" s="17">
        <v>0</v>
      </c>
      <c r="F106" s="16">
        <f t="shared" ref="F106:F157" si="6">SUM(G106)</f>
        <v>1421658317293.5801</v>
      </c>
      <c r="G106" s="18">
        <v>1421658317293.5801</v>
      </c>
      <c r="H106" s="17">
        <v>0</v>
      </c>
      <c r="I106" s="11">
        <v>321</v>
      </c>
      <c r="J106" s="11">
        <v>772776</v>
      </c>
      <c r="K106" s="11">
        <v>83</v>
      </c>
      <c r="L106" s="17">
        <v>0</v>
      </c>
      <c r="M106" s="17">
        <v>0</v>
      </c>
      <c r="N106" s="17">
        <v>0</v>
      </c>
      <c r="O106" s="17">
        <v>0</v>
      </c>
      <c r="P106" s="11">
        <v>1</v>
      </c>
      <c r="Q106" s="19">
        <v>206761</v>
      </c>
      <c r="R106" s="344"/>
      <c r="S106" s="15" t="s">
        <v>39</v>
      </c>
      <c r="T106" s="18">
        <v>1572778044.8000002</v>
      </c>
      <c r="U106" s="18">
        <f t="shared" si="4"/>
        <v>562418044.80000007</v>
      </c>
      <c r="V106" s="17">
        <v>0</v>
      </c>
      <c r="W106" s="18">
        <v>1010360000</v>
      </c>
      <c r="X106" s="17">
        <v>0</v>
      </c>
      <c r="Y106" s="17">
        <v>0</v>
      </c>
      <c r="Z106" s="18">
        <f t="shared" si="5"/>
        <v>1572778044.8000002</v>
      </c>
      <c r="AA106" s="18">
        <v>562418044.80000007</v>
      </c>
      <c r="AB106" s="17">
        <v>0</v>
      </c>
      <c r="AC106" s="18">
        <v>1010360000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20">
        <v>0</v>
      </c>
      <c r="AP106" s="21"/>
      <c r="AQ106" s="21"/>
      <c r="AR106" s="21"/>
      <c r="AS106" s="21"/>
      <c r="AT106" s="21"/>
      <c r="AU106" s="21"/>
    </row>
    <row r="107" spans="1:47" ht="15.75" customHeight="1">
      <c r="A107" s="344"/>
      <c r="B107" s="15" t="s">
        <v>40</v>
      </c>
      <c r="C107" s="16">
        <v>13661.4</v>
      </c>
      <c r="D107" s="17">
        <v>0</v>
      </c>
      <c r="E107" s="17">
        <v>0</v>
      </c>
      <c r="F107" s="16">
        <f t="shared" si="6"/>
        <v>1345128993766</v>
      </c>
      <c r="G107" s="16">
        <v>1345128993766</v>
      </c>
      <c r="H107" s="17">
        <v>0</v>
      </c>
      <c r="I107" s="11">
        <v>262</v>
      </c>
      <c r="J107" s="11">
        <v>773038</v>
      </c>
      <c r="K107" s="11">
        <v>77</v>
      </c>
      <c r="L107" s="17">
        <v>0</v>
      </c>
      <c r="M107" s="17">
        <v>0</v>
      </c>
      <c r="N107" s="17">
        <v>0</v>
      </c>
      <c r="O107" s="17">
        <v>0</v>
      </c>
      <c r="P107" s="11">
        <v>1</v>
      </c>
      <c r="Q107" s="19">
        <v>207674</v>
      </c>
      <c r="R107" s="344"/>
      <c r="S107" s="15" t="s">
        <v>40</v>
      </c>
      <c r="T107" s="18">
        <v>1052060449.09</v>
      </c>
      <c r="U107" s="18">
        <f t="shared" si="4"/>
        <v>1052060449.09</v>
      </c>
      <c r="V107" s="17">
        <v>0</v>
      </c>
      <c r="W107" s="17">
        <v>0</v>
      </c>
      <c r="X107" s="17">
        <v>0</v>
      </c>
      <c r="Y107" s="17">
        <v>0</v>
      </c>
      <c r="Z107" s="18">
        <f t="shared" si="5"/>
        <v>1052060449.09</v>
      </c>
      <c r="AA107" s="18">
        <v>1052060449.09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20">
        <v>0</v>
      </c>
      <c r="AP107" s="21"/>
      <c r="AQ107" s="21"/>
      <c r="AR107" s="21"/>
      <c r="AS107" s="21"/>
      <c r="AT107" s="21"/>
      <c r="AU107" s="21"/>
    </row>
    <row r="108" spans="1:47" ht="15.75" customHeight="1">
      <c r="A108" s="344"/>
      <c r="B108" s="15" t="s">
        <v>41</v>
      </c>
      <c r="C108" s="16">
        <v>13816.13</v>
      </c>
      <c r="D108" s="17">
        <v>0</v>
      </c>
      <c r="E108" s="17">
        <v>0</v>
      </c>
      <c r="F108" s="16">
        <f t="shared" si="6"/>
        <v>1400996982052</v>
      </c>
      <c r="G108" s="16">
        <v>1400996982052</v>
      </c>
      <c r="H108" s="17">
        <v>0</v>
      </c>
      <c r="I108" s="11">
        <v>262</v>
      </c>
      <c r="J108" s="11">
        <v>773291</v>
      </c>
      <c r="K108" s="11">
        <v>89</v>
      </c>
      <c r="L108" s="17">
        <v>0</v>
      </c>
      <c r="M108" s="17">
        <v>0</v>
      </c>
      <c r="N108" s="17">
        <v>0</v>
      </c>
      <c r="O108" s="17">
        <v>0</v>
      </c>
      <c r="P108" s="11">
        <v>1</v>
      </c>
      <c r="Q108" s="19">
        <v>208925</v>
      </c>
      <c r="R108" s="344"/>
      <c r="S108" s="15" t="s">
        <v>41</v>
      </c>
      <c r="T108" s="18">
        <v>5119623119.6599998</v>
      </c>
      <c r="U108" s="18">
        <f t="shared" si="4"/>
        <v>5119623119.6599998</v>
      </c>
      <c r="V108" s="17">
        <v>0</v>
      </c>
      <c r="W108" s="17">
        <v>0</v>
      </c>
      <c r="X108" s="17">
        <v>0</v>
      </c>
      <c r="Y108" s="17">
        <v>0</v>
      </c>
      <c r="Z108" s="18">
        <f t="shared" si="5"/>
        <v>5119623119.6599998</v>
      </c>
      <c r="AA108" s="18">
        <v>5119623119.6599998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20">
        <v>0</v>
      </c>
      <c r="AP108" s="21"/>
      <c r="AQ108" s="21"/>
      <c r="AR108" s="21"/>
      <c r="AS108" s="21"/>
      <c r="AT108" s="21"/>
      <c r="AU108" s="21"/>
    </row>
    <row r="109" spans="1:47" ht="15.75" customHeight="1">
      <c r="A109" s="344"/>
      <c r="B109" s="15" t="s">
        <v>42</v>
      </c>
      <c r="C109" s="18">
        <v>15141.45</v>
      </c>
      <c r="D109" s="17">
        <v>0</v>
      </c>
      <c r="E109" s="17">
        <v>0</v>
      </c>
      <c r="F109" s="16">
        <f t="shared" si="6"/>
        <v>1541501618349</v>
      </c>
      <c r="G109" s="18">
        <v>1541501618349</v>
      </c>
      <c r="H109" s="17">
        <v>0</v>
      </c>
      <c r="I109" s="11">
        <v>262</v>
      </c>
      <c r="J109" s="11">
        <v>773820</v>
      </c>
      <c r="K109" s="11">
        <v>93</v>
      </c>
      <c r="L109" s="17">
        <v>0</v>
      </c>
      <c r="M109" s="17">
        <v>0</v>
      </c>
      <c r="N109" s="17">
        <v>0</v>
      </c>
      <c r="O109" s="17">
        <v>0</v>
      </c>
      <c r="P109" s="11">
        <v>1</v>
      </c>
      <c r="Q109" s="19">
        <v>210441</v>
      </c>
      <c r="R109" s="344"/>
      <c r="S109" s="15" t="s">
        <v>42</v>
      </c>
      <c r="T109" s="18">
        <v>48689698903.980003</v>
      </c>
      <c r="U109" s="18">
        <f t="shared" si="4"/>
        <v>48689698903.980003</v>
      </c>
      <c r="V109" s="17">
        <v>0</v>
      </c>
      <c r="W109" s="17">
        <v>0</v>
      </c>
      <c r="X109" s="17">
        <v>0</v>
      </c>
      <c r="Y109" s="17">
        <v>0</v>
      </c>
      <c r="Z109" s="18">
        <f t="shared" si="5"/>
        <v>48689698903.980003</v>
      </c>
      <c r="AA109" s="18">
        <v>48689698903.980003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20">
        <v>0</v>
      </c>
      <c r="AP109" s="21"/>
      <c r="AQ109" s="21"/>
      <c r="AR109" s="21"/>
      <c r="AS109" s="21"/>
      <c r="AT109" s="21"/>
      <c r="AU109" s="21"/>
    </row>
    <row r="110" spans="1:47" ht="15.75" customHeight="1">
      <c r="A110" s="344"/>
      <c r="B110" s="15" t="s">
        <v>43</v>
      </c>
      <c r="C110" s="18">
        <v>15301.3</v>
      </c>
      <c r="D110" s="17">
        <v>0</v>
      </c>
      <c r="E110" s="17">
        <v>0</v>
      </c>
      <c r="F110" s="16">
        <f t="shared" si="6"/>
        <v>1556875539346</v>
      </c>
      <c r="G110" s="18">
        <v>1556875539346</v>
      </c>
      <c r="H110" s="17">
        <v>0</v>
      </c>
      <c r="I110" s="11">
        <v>262</v>
      </c>
      <c r="J110" s="11">
        <v>774522</v>
      </c>
      <c r="K110" s="11">
        <v>88</v>
      </c>
      <c r="L110" s="17">
        <v>0</v>
      </c>
      <c r="M110" s="17">
        <v>0</v>
      </c>
      <c r="N110" s="17">
        <v>0</v>
      </c>
      <c r="O110" s="17">
        <v>0</v>
      </c>
      <c r="P110" s="11">
        <v>1</v>
      </c>
      <c r="Q110" s="19">
        <v>211837</v>
      </c>
      <c r="R110" s="344"/>
      <c r="S110" s="15" t="s">
        <v>43</v>
      </c>
      <c r="T110" s="18">
        <v>26602758339.150002</v>
      </c>
      <c r="U110" s="18">
        <f t="shared" si="4"/>
        <v>26602758339.150002</v>
      </c>
      <c r="V110" s="17">
        <v>0</v>
      </c>
      <c r="W110" s="17">
        <v>0</v>
      </c>
      <c r="X110" s="17">
        <v>0</v>
      </c>
      <c r="Y110" s="17">
        <v>0</v>
      </c>
      <c r="Z110" s="18">
        <f t="shared" si="5"/>
        <v>26602758339.150002</v>
      </c>
      <c r="AA110" s="18">
        <v>26602758339.150002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20">
        <v>0</v>
      </c>
      <c r="AP110" s="21"/>
      <c r="AQ110" s="21"/>
      <c r="AR110" s="21"/>
      <c r="AS110" s="21"/>
      <c r="AT110" s="21"/>
      <c r="AU110" s="21"/>
    </row>
    <row r="111" spans="1:47" ht="16.5" customHeight="1">
      <c r="A111" s="345"/>
      <c r="B111" s="22" t="s">
        <v>44</v>
      </c>
      <c r="C111" s="18">
        <v>16301.81</v>
      </c>
      <c r="D111" s="17">
        <v>0</v>
      </c>
      <c r="E111" s="17">
        <v>0</v>
      </c>
      <c r="F111" s="16">
        <f t="shared" si="6"/>
        <v>1670531200066.3799</v>
      </c>
      <c r="G111" s="18">
        <v>1670531200066.3799</v>
      </c>
      <c r="H111" s="17">
        <v>0</v>
      </c>
      <c r="I111" s="11">
        <v>261</v>
      </c>
      <c r="J111" s="11">
        <v>775323</v>
      </c>
      <c r="K111" s="19">
        <v>93</v>
      </c>
      <c r="L111" s="17">
        <v>0</v>
      </c>
      <c r="M111" s="17">
        <v>0</v>
      </c>
      <c r="N111" s="17">
        <v>0</v>
      </c>
      <c r="O111" s="17">
        <v>0</v>
      </c>
      <c r="P111" s="11">
        <v>1</v>
      </c>
      <c r="Q111" s="19">
        <v>213694</v>
      </c>
      <c r="R111" s="345"/>
      <c r="S111" s="22" t="s">
        <v>44</v>
      </c>
      <c r="T111" s="18">
        <v>3270828440</v>
      </c>
      <c r="U111" s="18">
        <f t="shared" si="4"/>
        <v>3270828440</v>
      </c>
      <c r="V111" s="17">
        <v>0</v>
      </c>
      <c r="W111" s="17">
        <v>0</v>
      </c>
      <c r="X111" s="17">
        <v>0</v>
      </c>
      <c r="Y111" s="17">
        <v>0</v>
      </c>
      <c r="Z111" s="18">
        <f t="shared" si="5"/>
        <v>3270828440</v>
      </c>
      <c r="AA111" s="18">
        <v>3270828440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23">
        <v>1</v>
      </c>
      <c r="AM111" s="17">
        <v>328146500000</v>
      </c>
      <c r="AN111" s="24">
        <v>3281465</v>
      </c>
      <c r="AO111" s="25">
        <v>7917</v>
      </c>
      <c r="AP111" s="21"/>
      <c r="AQ111" s="21"/>
      <c r="AR111" s="21"/>
      <c r="AS111" s="21"/>
      <c r="AT111" s="21"/>
      <c r="AU111" s="21"/>
    </row>
    <row r="112" spans="1:47" ht="15.75" customHeight="1">
      <c r="A112" s="343" t="s">
        <v>53</v>
      </c>
      <c r="B112" s="15" t="s">
        <v>33</v>
      </c>
      <c r="C112" s="18">
        <v>16011.96</v>
      </c>
      <c r="D112" s="17">
        <v>0</v>
      </c>
      <c r="E112" s="17">
        <v>0</v>
      </c>
      <c r="F112" s="16">
        <f t="shared" si="6"/>
        <v>1623963751639.9199</v>
      </c>
      <c r="G112" s="18">
        <v>1623963751639.9199</v>
      </c>
      <c r="H112" s="17">
        <v>0</v>
      </c>
      <c r="I112" s="11">
        <v>249</v>
      </c>
      <c r="J112" s="11">
        <v>776838</v>
      </c>
      <c r="K112" s="19">
        <v>92</v>
      </c>
      <c r="L112" s="17">
        <v>0</v>
      </c>
      <c r="M112" s="17">
        <v>0</v>
      </c>
      <c r="N112" s="17">
        <v>0</v>
      </c>
      <c r="O112" s="17">
        <v>0</v>
      </c>
      <c r="P112" s="11">
        <v>1</v>
      </c>
      <c r="Q112" s="19">
        <v>215368</v>
      </c>
      <c r="R112" s="343" t="s">
        <v>53</v>
      </c>
      <c r="S112" s="15" t="s">
        <v>33</v>
      </c>
      <c r="T112" s="18">
        <v>917775784.75999999</v>
      </c>
      <c r="U112" s="18">
        <f t="shared" si="4"/>
        <v>917775784.75999999</v>
      </c>
      <c r="V112" s="17">
        <v>0</v>
      </c>
      <c r="W112" s="17">
        <v>0</v>
      </c>
      <c r="X112" s="17">
        <v>0</v>
      </c>
      <c r="Y112" s="17">
        <v>0</v>
      </c>
      <c r="Z112" s="18">
        <f t="shared" si="5"/>
        <v>917775784.75999999</v>
      </c>
      <c r="AA112" s="16">
        <v>917775784.75999999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23">
        <v>1</v>
      </c>
      <c r="AM112" s="17">
        <v>328146500000</v>
      </c>
      <c r="AN112" s="24">
        <v>3281465</v>
      </c>
      <c r="AO112" s="25">
        <v>7917</v>
      </c>
      <c r="AP112" s="21"/>
      <c r="AQ112" s="21"/>
      <c r="AR112" s="21"/>
      <c r="AS112" s="21"/>
      <c r="AT112" s="21"/>
      <c r="AU112" s="21"/>
    </row>
    <row r="113" spans="1:47" ht="15.75" customHeight="1">
      <c r="A113" s="344"/>
      <c r="B113" s="15" t="s">
        <v>34</v>
      </c>
      <c r="C113" s="18">
        <v>16774.09</v>
      </c>
      <c r="D113" s="17">
        <v>0</v>
      </c>
      <c r="E113" s="17">
        <v>0</v>
      </c>
      <c r="F113" s="16">
        <f t="shared" si="6"/>
        <v>1661276931634.6799</v>
      </c>
      <c r="G113" s="16">
        <v>1661276931634.6799</v>
      </c>
      <c r="H113" s="17">
        <v>0</v>
      </c>
      <c r="I113" s="19">
        <v>249</v>
      </c>
      <c r="J113" s="11">
        <v>777974</v>
      </c>
      <c r="K113" s="19">
        <v>78</v>
      </c>
      <c r="L113" s="17">
        <v>0</v>
      </c>
      <c r="M113" s="17">
        <v>0</v>
      </c>
      <c r="N113" s="17">
        <v>0</v>
      </c>
      <c r="O113" s="17">
        <v>0</v>
      </c>
      <c r="P113" s="11">
        <v>1</v>
      </c>
      <c r="Q113" s="19">
        <v>216857</v>
      </c>
      <c r="R113" s="344"/>
      <c r="S113" s="15" t="s">
        <v>34</v>
      </c>
      <c r="T113" s="18">
        <v>3549182736.0999999</v>
      </c>
      <c r="U113" s="18">
        <f t="shared" si="4"/>
        <v>3549182736.0999999</v>
      </c>
      <c r="V113" s="17">
        <v>0</v>
      </c>
      <c r="W113" s="17">
        <v>0</v>
      </c>
      <c r="X113" s="17">
        <v>0</v>
      </c>
      <c r="Y113" s="17">
        <v>0</v>
      </c>
      <c r="Z113" s="18">
        <f t="shared" si="5"/>
        <v>3549182736.0999999</v>
      </c>
      <c r="AA113" s="18">
        <v>3549182736.0999999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23">
        <v>1</v>
      </c>
      <c r="AM113" s="17">
        <v>328146500000</v>
      </c>
      <c r="AN113" s="24">
        <v>3281465</v>
      </c>
      <c r="AO113" s="25">
        <v>7917</v>
      </c>
      <c r="AP113" s="21"/>
      <c r="AQ113" s="21"/>
      <c r="AR113" s="21"/>
      <c r="AS113" s="21"/>
      <c r="AT113" s="21"/>
      <c r="AU113" s="21"/>
    </row>
    <row r="114" spans="1:47" ht="15.75" customHeight="1">
      <c r="A114" s="344"/>
      <c r="B114" s="15" t="s">
        <v>35</v>
      </c>
      <c r="C114" s="18">
        <v>16304.02</v>
      </c>
      <c r="D114" s="17">
        <v>0</v>
      </c>
      <c r="E114" s="17">
        <v>0</v>
      </c>
      <c r="F114" s="16">
        <f t="shared" si="6"/>
        <v>1640331787248.6299</v>
      </c>
      <c r="G114" s="18">
        <v>1640331787248.6299</v>
      </c>
      <c r="H114" s="17">
        <v>0</v>
      </c>
      <c r="I114" s="11">
        <v>249</v>
      </c>
      <c r="J114" s="11">
        <v>779111</v>
      </c>
      <c r="K114" s="11">
        <v>82</v>
      </c>
      <c r="L114" s="17">
        <v>0</v>
      </c>
      <c r="M114" s="17">
        <v>0</v>
      </c>
      <c r="N114" s="17">
        <v>0</v>
      </c>
      <c r="O114" s="17">
        <v>0</v>
      </c>
      <c r="P114" s="11">
        <v>1</v>
      </c>
      <c r="Q114" s="19">
        <v>218288</v>
      </c>
      <c r="R114" s="344"/>
      <c r="S114" s="15" t="s">
        <v>35</v>
      </c>
      <c r="T114" s="18">
        <v>861350553.28999996</v>
      </c>
      <c r="U114" s="18">
        <f t="shared" si="4"/>
        <v>861350553.28999996</v>
      </c>
      <c r="V114" s="17">
        <v>0</v>
      </c>
      <c r="W114" s="17">
        <v>0</v>
      </c>
      <c r="X114" s="17">
        <v>0</v>
      </c>
      <c r="Y114" s="17">
        <v>0</v>
      </c>
      <c r="Z114" s="18">
        <f t="shared" si="5"/>
        <v>861350553.28999996</v>
      </c>
      <c r="AA114" s="16">
        <v>861350553.28999996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23">
        <v>1</v>
      </c>
      <c r="AM114" s="17">
        <v>328146500000</v>
      </c>
      <c r="AN114" s="24">
        <v>3281465</v>
      </c>
      <c r="AO114" s="25">
        <v>7917</v>
      </c>
      <c r="AP114" s="21"/>
      <c r="AQ114" s="21"/>
      <c r="AR114" s="21"/>
      <c r="AS114" s="21"/>
      <c r="AT114" s="21"/>
      <c r="AU114" s="21"/>
    </row>
    <row r="115" spans="1:47" ht="15.75" customHeight="1">
      <c r="A115" s="344"/>
      <c r="B115" s="15" t="s">
        <v>36</v>
      </c>
      <c r="C115" s="18">
        <v>16011.96</v>
      </c>
      <c r="D115" s="17">
        <v>0</v>
      </c>
      <c r="E115" s="17">
        <v>0</v>
      </c>
      <c r="F115" s="16">
        <f t="shared" si="6"/>
        <v>1599573400226.1499</v>
      </c>
      <c r="G115" s="18">
        <v>1599573400226.1499</v>
      </c>
      <c r="H115" s="17">
        <v>0</v>
      </c>
      <c r="I115" s="11">
        <v>249</v>
      </c>
      <c r="J115" s="11">
        <v>779660</v>
      </c>
      <c r="K115" s="11">
        <v>79</v>
      </c>
      <c r="L115" s="11">
        <v>1</v>
      </c>
      <c r="M115" s="17">
        <v>0</v>
      </c>
      <c r="N115" s="17">
        <v>0</v>
      </c>
      <c r="O115" s="17">
        <v>0</v>
      </c>
      <c r="P115" s="11">
        <v>1</v>
      </c>
      <c r="Q115" s="19">
        <v>219934</v>
      </c>
      <c r="R115" s="344"/>
      <c r="S115" s="15" t="s">
        <v>36</v>
      </c>
      <c r="T115" s="18">
        <f>Z115+AF115</f>
        <v>4118266597.46</v>
      </c>
      <c r="U115" s="18">
        <f t="shared" si="4"/>
        <v>4118266597.46</v>
      </c>
      <c r="V115" s="17">
        <v>0</v>
      </c>
      <c r="W115" s="17">
        <v>0</v>
      </c>
      <c r="X115" s="17">
        <v>0</v>
      </c>
      <c r="Y115" s="17">
        <v>0</v>
      </c>
      <c r="Z115" s="18">
        <f t="shared" si="5"/>
        <v>3152361597.46</v>
      </c>
      <c r="AA115" s="16">
        <v>3152361597.46</v>
      </c>
      <c r="AB115" s="17">
        <v>0</v>
      </c>
      <c r="AC115" s="17">
        <v>0</v>
      </c>
      <c r="AD115" s="17">
        <v>0</v>
      </c>
      <c r="AE115" s="17">
        <v>0</v>
      </c>
      <c r="AF115" s="16">
        <v>965905000</v>
      </c>
      <c r="AG115" s="18">
        <v>965905000</v>
      </c>
      <c r="AH115" s="17">
        <v>0</v>
      </c>
      <c r="AI115" s="17">
        <v>0</v>
      </c>
      <c r="AJ115" s="17">
        <v>0</v>
      </c>
      <c r="AK115" s="17">
        <v>0</v>
      </c>
      <c r="AL115" s="23">
        <v>1</v>
      </c>
      <c r="AM115" s="17">
        <v>328146500000</v>
      </c>
      <c r="AN115" s="24">
        <v>3281465</v>
      </c>
      <c r="AO115" s="25">
        <v>7917</v>
      </c>
      <c r="AP115" s="21"/>
      <c r="AQ115" s="21"/>
      <c r="AR115" s="21"/>
      <c r="AS115" s="21"/>
      <c r="AT115" s="21"/>
      <c r="AU115" s="21"/>
    </row>
    <row r="116" spans="1:47" ht="15.75" customHeight="1">
      <c r="A116" s="344"/>
      <c r="B116" s="15" t="s">
        <v>37</v>
      </c>
      <c r="C116" s="18">
        <v>15407.67</v>
      </c>
      <c r="D116" s="17">
        <v>0</v>
      </c>
      <c r="E116" s="17">
        <v>0</v>
      </c>
      <c r="F116" s="16">
        <f t="shared" si="6"/>
        <v>1516878507020</v>
      </c>
      <c r="G116" s="18">
        <f>1516878507020</f>
        <v>1516878507020</v>
      </c>
      <c r="H116" s="17">
        <v>0</v>
      </c>
      <c r="I116" s="19">
        <v>248</v>
      </c>
      <c r="J116" s="11">
        <v>781266</v>
      </c>
      <c r="K116" s="19">
        <v>78</v>
      </c>
      <c r="L116" s="11">
        <v>2</v>
      </c>
      <c r="M116" s="17">
        <v>0</v>
      </c>
      <c r="N116" s="17">
        <v>0</v>
      </c>
      <c r="O116" s="17">
        <v>0</v>
      </c>
      <c r="P116" s="11">
        <v>1</v>
      </c>
      <c r="Q116" s="19">
        <v>221174</v>
      </c>
      <c r="R116" s="344"/>
      <c r="S116" s="15" t="s">
        <v>37</v>
      </c>
      <c r="T116" s="18">
        <v>436980421</v>
      </c>
      <c r="U116" s="18">
        <f t="shared" si="4"/>
        <v>436980421</v>
      </c>
      <c r="V116" s="17">
        <v>0</v>
      </c>
      <c r="W116" s="17">
        <v>0</v>
      </c>
      <c r="X116" s="17">
        <v>0</v>
      </c>
      <c r="Y116" s="17">
        <v>0</v>
      </c>
      <c r="Z116" s="18">
        <f t="shared" si="5"/>
        <v>436980421</v>
      </c>
      <c r="AA116" s="16">
        <f>436980421</f>
        <v>436980421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23">
        <v>1</v>
      </c>
      <c r="AM116" s="17">
        <v>328146500000</v>
      </c>
      <c r="AN116" s="24">
        <v>3281465</v>
      </c>
      <c r="AO116" s="25">
        <v>7917</v>
      </c>
      <c r="AP116" s="21"/>
      <c r="AQ116" s="21"/>
      <c r="AR116" s="21"/>
      <c r="AS116" s="21"/>
      <c r="AT116" s="21"/>
      <c r="AU116" s="21"/>
    </row>
    <row r="117" spans="1:47" ht="15.75" customHeight="1">
      <c r="A117" s="344"/>
      <c r="B117" s="15" t="s">
        <v>38</v>
      </c>
      <c r="C117" s="18">
        <v>15488.8</v>
      </c>
      <c r="D117" s="17">
        <v>0</v>
      </c>
      <c r="E117" s="17">
        <v>0</v>
      </c>
      <c r="F117" s="16">
        <f t="shared" si="6"/>
        <v>1572314198347.4099</v>
      </c>
      <c r="G117" s="18">
        <v>1572314198347.4099</v>
      </c>
      <c r="H117" s="17">
        <v>0</v>
      </c>
      <c r="I117" s="19">
        <v>248</v>
      </c>
      <c r="J117" s="11">
        <v>781933</v>
      </c>
      <c r="K117" s="19">
        <v>75</v>
      </c>
      <c r="L117" s="11">
        <v>2</v>
      </c>
      <c r="M117" s="17">
        <v>0</v>
      </c>
      <c r="N117" s="17">
        <v>0</v>
      </c>
      <c r="O117" s="17">
        <v>0</v>
      </c>
      <c r="P117" s="11">
        <v>1</v>
      </c>
      <c r="Q117" s="19">
        <v>222116</v>
      </c>
      <c r="R117" s="344"/>
      <c r="S117" s="15" t="s">
        <v>38</v>
      </c>
      <c r="T117" s="18">
        <v>3992853108.7199998</v>
      </c>
      <c r="U117" s="18">
        <f t="shared" si="4"/>
        <v>3992853108.7199998</v>
      </c>
      <c r="V117" s="17">
        <v>0</v>
      </c>
      <c r="W117" s="17">
        <v>0</v>
      </c>
      <c r="X117" s="17">
        <v>0</v>
      </c>
      <c r="Y117" s="17">
        <v>0</v>
      </c>
      <c r="Z117" s="18">
        <f t="shared" si="5"/>
        <v>3992853108.7199998</v>
      </c>
      <c r="AA117" s="16">
        <v>3992853108.7199998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23">
        <v>2</v>
      </c>
      <c r="AM117" s="17">
        <v>552982700000</v>
      </c>
      <c r="AN117" s="24">
        <v>5529827</v>
      </c>
      <c r="AO117" s="25">
        <v>13854</v>
      </c>
      <c r="AP117" s="21"/>
      <c r="AQ117" s="21"/>
      <c r="AR117" s="21"/>
      <c r="AS117" s="21"/>
      <c r="AT117" s="21"/>
      <c r="AU117" s="21"/>
    </row>
    <row r="118" spans="1:47" ht="15.75" customHeight="1">
      <c r="A118" s="344"/>
      <c r="B118" s="15" t="s">
        <v>39</v>
      </c>
      <c r="C118" s="18">
        <v>15871.73</v>
      </c>
      <c r="D118" s="17">
        <v>0</v>
      </c>
      <c r="E118" s="17">
        <v>0</v>
      </c>
      <c r="F118" s="16">
        <f t="shared" si="6"/>
        <v>1602377921649.1799</v>
      </c>
      <c r="G118" s="18">
        <v>1602377921649.1799</v>
      </c>
      <c r="H118" s="17">
        <v>0</v>
      </c>
      <c r="I118" s="19">
        <v>246</v>
      </c>
      <c r="J118" s="11">
        <v>782236</v>
      </c>
      <c r="K118" s="19">
        <v>84</v>
      </c>
      <c r="L118" s="11">
        <v>2</v>
      </c>
      <c r="M118" s="17">
        <v>0</v>
      </c>
      <c r="N118" s="17">
        <v>0</v>
      </c>
      <c r="O118" s="17">
        <v>0</v>
      </c>
      <c r="P118" s="11">
        <v>1</v>
      </c>
      <c r="Q118" s="19">
        <v>223170</v>
      </c>
      <c r="R118" s="344"/>
      <c r="S118" s="15" t="s">
        <v>39</v>
      </c>
      <c r="T118" s="18">
        <v>831208526.29999995</v>
      </c>
      <c r="U118" s="18">
        <f t="shared" si="4"/>
        <v>831208526.29999995</v>
      </c>
      <c r="V118" s="17">
        <v>0</v>
      </c>
      <c r="W118" s="17">
        <v>0</v>
      </c>
      <c r="X118" s="17">
        <v>0</v>
      </c>
      <c r="Y118" s="17">
        <v>0</v>
      </c>
      <c r="Z118" s="18">
        <f t="shared" si="5"/>
        <v>831208526.29999995</v>
      </c>
      <c r="AA118" s="16">
        <v>831208526.29999995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23">
        <v>2</v>
      </c>
      <c r="AM118" s="17">
        <v>552982700000</v>
      </c>
      <c r="AN118" s="24">
        <v>5529827</v>
      </c>
      <c r="AO118" s="25">
        <v>13854</v>
      </c>
      <c r="AP118" s="21"/>
      <c r="AQ118" s="21"/>
      <c r="AR118" s="21"/>
      <c r="AS118" s="21"/>
      <c r="AT118" s="21"/>
      <c r="AU118" s="21"/>
    </row>
    <row r="119" spans="1:47" ht="15.75" customHeight="1">
      <c r="A119" s="344"/>
      <c r="B119" s="15" t="s">
        <v>40</v>
      </c>
      <c r="C119" s="18">
        <v>15896.09</v>
      </c>
      <c r="D119" s="17">
        <v>0</v>
      </c>
      <c r="E119" s="17">
        <v>0</v>
      </c>
      <c r="F119" s="16">
        <f t="shared" si="6"/>
        <v>1625530754734.1599</v>
      </c>
      <c r="G119" s="18">
        <v>1625530754734.1599</v>
      </c>
      <c r="H119" s="17">
        <v>0</v>
      </c>
      <c r="I119" s="11">
        <v>246</v>
      </c>
      <c r="J119" s="11">
        <v>782942</v>
      </c>
      <c r="K119" s="19">
        <v>61</v>
      </c>
      <c r="L119" s="11">
        <v>2</v>
      </c>
      <c r="M119" s="17">
        <v>0</v>
      </c>
      <c r="N119" s="17">
        <v>0</v>
      </c>
      <c r="O119" s="19">
        <v>1</v>
      </c>
      <c r="P119" s="11">
        <v>1</v>
      </c>
      <c r="Q119" s="19">
        <v>223884</v>
      </c>
      <c r="R119" s="344"/>
      <c r="S119" s="15" t="s">
        <v>40</v>
      </c>
      <c r="T119" s="18">
        <v>902749620.39999998</v>
      </c>
      <c r="U119" s="18">
        <f t="shared" si="4"/>
        <v>902749620.39999998</v>
      </c>
      <c r="V119" s="17">
        <v>0</v>
      </c>
      <c r="W119" s="17">
        <v>0</v>
      </c>
      <c r="X119" s="17">
        <v>0</v>
      </c>
      <c r="Y119" s="17">
        <v>0</v>
      </c>
      <c r="Z119" s="18">
        <f t="shared" si="5"/>
        <v>902749620.39999998</v>
      </c>
      <c r="AA119" s="16">
        <v>902749620.39999998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23">
        <v>2</v>
      </c>
      <c r="AM119" s="17">
        <v>552982700000</v>
      </c>
      <c r="AN119" s="24">
        <v>5529827</v>
      </c>
      <c r="AO119" s="25">
        <v>13854</v>
      </c>
      <c r="AP119" s="21"/>
      <c r="AQ119" s="21"/>
      <c r="AR119" s="21"/>
      <c r="AS119" s="21"/>
      <c r="AT119" s="21"/>
      <c r="AU119" s="21"/>
    </row>
    <row r="120" spans="1:47" ht="15.75" customHeight="1">
      <c r="A120" s="344"/>
      <c r="B120" s="15" t="s">
        <v>41</v>
      </c>
      <c r="C120" s="18">
        <v>15797.75</v>
      </c>
      <c r="D120" s="17">
        <v>0</v>
      </c>
      <c r="E120" s="17">
        <v>0</v>
      </c>
      <c r="F120" s="16">
        <f t="shared" si="6"/>
        <v>1585243789997</v>
      </c>
      <c r="G120" s="18">
        <v>1585243789997</v>
      </c>
      <c r="H120" s="17">
        <v>0</v>
      </c>
      <c r="I120" s="11">
        <v>245</v>
      </c>
      <c r="J120" s="11">
        <v>783534</v>
      </c>
      <c r="K120" s="19">
        <v>77</v>
      </c>
      <c r="L120" s="11">
        <v>2</v>
      </c>
      <c r="M120" s="17">
        <v>0</v>
      </c>
      <c r="N120" s="17">
        <v>0</v>
      </c>
      <c r="O120" s="19">
        <v>1</v>
      </c>
      <c r="P120" s="11">
        <v>1</v>
      </c>
      <c r="Q120" s="19">
        <v>224775</v>
      </c>
      <c r="R120" s="344"/>
      <c r="S120" s="15" t="s">
        <v>41</v>
      </c>
      <c r="T120" s="18">
        <v>2268786434.5999999</v>
      </c>
      <c r="U120" s="18">
        <f t="shared" si="4"/>
        <v>2268786434.5999999</v>
      </c>
      <c r="V120" s="17">
        <v>0</v>
      </c>
      <c r="W120" s="17">
        <v>0</v>
      </c>
      <c r="X120" s="17">
        <v>0</v>
      </c>
      <c r="Y120" s="17">
        <v>0</v>
      </c>
      <c r="Z120" s="18">
        <f t="shared" si="5"/>
        <v>2268786434.5999999</v>
      </c>
      <c r="AA120" s="16">
        <v>2268786434.5999999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23">
        <v>2</v>
      </c>
      <c r="AM120" s="17">
        <v>552982700000</v>
      </c>
      <c r="AN120" s="24">
        <v>5529827</v>
      </c>
      <c r="AO120" s="25">
        <v>13854</v>
      </c>
      <c r="AP120" s="26"/>
      <c r="AQ120" s="26"/>
      <c r="AR120" s="21"/>
      <c r="AS120" s="21"/>
      <c r="AT120" s="21"/>
      <c r="AU120" s="21"/>
    </row>
    <row r="121" spans="1:47" ht="15.75" customHeight="1">
      <c r="A121" s="344"/>
      <c r="B121" s="15" t="s">
        <v>42</v>
      </c>
      <c r="C121" s="18">
        <v>15621.1</v>
      </c>
      <c r="D121" s="17">
        <v>0</v>
      </c>
      <c r="E121" s="17">
        <v>0</v>
      </c>
      <c r="F121" s="16">
        <f t="shared" si="6"/>
        <v>1557398082348.3999</v>
      </c>
      <c r="G121" s="18">
        <v>1557398082348.3999</v>
      </c>
      <c r="H121" s="17">
        <v>0</v>
      </c>
      <c r="I121" s="11">
        <v>244</v>
      </c>
      <c r="J121" s="11">
        <v>784258</v>
      </c>
      <c r="K121" s="19">
        <v>60</v>
      </c>
      <c r="L121" s="11">
        <v>2</v>
      </c>
      <c r="M121" s="17">
        <v>0</v>
      </c>
      <c r="N121" s="17">
        <v>0</v>
      </c>
      <c r="O121" s="19">
        <v>2</v>
      </c>
      <c r="P121" s="11">
        <v>1</v>
      </c>
      <c r="Q121" s="19">
        <v>225557</v>
      </c>
      <c r="R121" s="344"/>
      <c r="S121" s="15" t="s">
        <v>42</v>
      </c>
      <c r="T121" s="18">
        <v>671919190</v>
      </c>
      <c r="U121" s="18">
        <f t="shared" si="4"/>
        <v>671919190</v>
      </c>
      <c r="V121" s="17">
        <v>0</v>
      </c>
      <c r="W121" s="17">
        <v>0</v>
      </c>
      <c r="X121" s="17">
        <v>0</v>
      </c>
      <c r="Y121" s="17">
        <v>0</v>
      </c>
      <c r="Z121" s="18">
        <f t="shared" si="5"/>
        <v>671919190</v>
      </c>
      <c r="AA121" s="16">
        <v>671919190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23">
        <v>3</v>
      </c>
      <c r="AM121" s="17">
        <v>881531300000</v>
      </c>
      <c r="AN121" s="24">
        <v>8815313</v>
      </c>
      <c r="AO121" s="25">
        <v>20959</v>
      </c>
      <c r="AP121" s="26"/>
      <c r="AQ121" s="26"/>
      <c r="AR121" s="21"/>
      <c r="AS121" s="21"/>
      <c r="AT121" s="21"/>
      <c r="AU121" s="21"/>
    </row>
    <row r="122" spans="1:47" ht="15.75" customHeight="1">
      <c r="A122" s="344"/>
      <c r="B122" s="15" t="s">
        <v>43</v>
      </c>
      <c r="C122" s="18">
        <v>14919.19</v>
      </c>
      <c r="D122" s="17">
        <v>0</v>
      </c>
      <c r="E122" s="17">
        <v>0</v>
      </c>
      <c r="F122" s="16">
        <f t="shared" si="6"/>
        <v>1466111909231.03</v>
      </c>
      <c r="G122" s="18">
        <v>1466111909231.03</v>
      </c>
      <c r="H122" s="17">
        <v>0</v>
      </c>
      <c r="I122" s="11">
        <v>237</v>
      </c>
      <c r="J122" s="11">
        <v>784827</v>
      </c>
      <c r="K122" s="19">
        <v>61</v>
      </c>
      <c r="L122" s="11">
        <v>2</v>
      </c>
      <c r="M122" s="17">
        <v>0</v>
      </c>
      <c r="N122" s="17">
        <v>0</v>
      </c>
      <c r="O122" s="19">
        <v>2</v>
      </c>
      <c r="P122" s="11">
        <v>1</v>
      </c>
      <c r="Q122" s="19">
        <v>226315</v>
      </c>
      <c r="R122" s="344"/>
      <c r="S122" s="15" t="s">
        <v>43</v>
      </c>
      <c r="T122" s="18">
        <v>14759853534.5</v>
      </c>
      <c r="U122" s="18">
        <f t="shared" si="4"/>
        <v>2552815815.5</v>
      </c>
      <c r="V122" s="17">
        <v>0</v>
      </c>
      <c r="W122" s="18">
        <v>12207037719</v>
      </c>
      <c r="X122" s="17">
        <v>0</v>
      </c>
      <c r="Y122" s="17">
        <v>0</v>
      </c>
      <c r="Z122" s="18">
        <f t="shared" si="5"/>
        <v>2552815815.5</v>
      </c>
      <c r="AA122" s="16">
        <v>2552815815.5</v>
      </c>
      <c r="AB122" s="17">
        <v>0</v>
      </c>
      <c r="AC122" s="17">
        <v>0</v>
      </c>
      <c r="AD122" s="17">
        <v>0</v>
      </c>
      <c r="AE122" s="17">
        <v>0</v>
      </c>
      <c r="AF122" s="16">
        <v>12207037719</v>
      </c>
      <c r="AG122" s="17">
        <v>0</v>
      </c>
      <c r="AH122" s="17">
        <v>0</v>
      </c>
      <c r="AI122" s="16">
        <v>12207037719</v>
      </c>
      <c r="AJ122" s="17">
        <v>0</v>
      </c>
      <c r="AK122" s="17">
        <v>0</v>
      </c>
      <c r="AL122" s="23">
        <v>3</v>
      </c>
      <c r="AM122" s="17">
        <v>881531300000</v>
      </c>
      <c r="AN122" s="24">
        <v>8815313</v>
      </c>
      <c r="AO122" s="25">
        <v>20959</v>
      </c>
      <c r="AP122" s="26"/>
      <c r="AQ122" s="26"/>
      <c r="AR122" s="21"/>
      <c r="AS122" s="21"/>
      <c r="AT122" s="21"/>
      <c r="AU122" s="21"/>
    </row>
    <row r="123" spans="1:47" ht="15.75" customHeight="1">
      <c r="A123" s="345"/>
      <c r="B123" s="22" t="s">
        <v>44</v>
      </c>
      <c r="C123" s="18">
        <v>14854.24</v>
      </c>
      <c r="D123" s="17">
        <v>0</v>
      </c>
      <c r="E123" s="17">
        <v>0</v>
      </c>
      <c r="F123" s="16">
        <f t="shared" si="6"/>
        <v>1442655414437.8999</v>
      </c>
      <c r="G123" s="18">
        <v>1442655414437.8999</v>
      </c>
      <c r="H123" s="17">
        <v>0</v>
      </c>
      <c r="I123" s="11">
        <v>237</v>
      </c>
      <c r="J123" s="11">
        <v>785863</v>
      </c>
      <c r="K123" s="19">
        <v>51</v>
      </c>
      <c r="L123" s="19">
        <v>3</v>
      </c>
      <c r="M123" s="17">
        <v>0</v>
      </c>
      <c r="N123" s="17">
        <v>0</v>
      </c>
      <c r="O123" s="19">
        <v>2</v>
      </c>
      <c r="P123" s="11">
        <v>1</v>
      </c>
      <c r="Q123" s="19">
        <v>227066</v>
      </c>
      <c r="R123" s="345"/>
      <c r="S123" s="22" t="s">
        <v>44</v>
      </c>
      <c r="T123" s="18">
        <v>28013649069</v>
      </c>
      <c r="U123" s="18">
        <f t="shared" si="4"/>
        <v>4103820875</v>
      </c>
      <c r="V123" s="17">
        <v>0</v>
      </c>
      <c r="W123" s="18">
        <v>23909828194</v>
      </c>
      <c r="X123" s="17">
        <v>0</v>
      </c>
      <c r="Y123" s="17">
        <v>0</v>
      </c>
      <c r="Z123" s="18">
        <f t="shared" si="5"/>
        <v>2986351463</v>
      </c>
      <c r="AA123" s="16">
        <v>2986351463</v>
      </c>
      <c r="AB123" s="17">
        <v>0</v>
      </c>
      <c r="AC123" s="17">
        <v>0</v>
      </c>
      <c r="AD123" s="17">
        <v>0</v>
      </c>
      <c r="AE123" s="17">
        <v>0</v>
      </c>
      <c r="AF123" s="16">
        <v>25027297606</v>
      </c>
      <c r="AG123" s="18">
        <v>1117469412</v>
      </c>
      <c r="AH123" s="17">
        <v>0</v>
      </c>
      <c r="AI123" s="18">
        <v>23909828194</v>
      </c>
      <c r="AJ123" s="17">
        <v>0</v>
      </c>
      <c r="AK123" s="17">
        <v>0</v>
      </c>
      <c r="AL123" s="23">
        <v>3</v>
      </c>
      <c r="AM123" s="17">
        <v>881531300000</v>
      </c>
      <c r="AN123" s="24">
        <v>8815313</v>
      </c>
      <c r="AO123" s="25">
        <v>20959</v>
      </c>
      <c r="AP123" s="26"/>
      <c r="AQ123" s="26"/>
      <c r="AR123" s="21"/>
      <c r="AS123" s="21"/>
      <c r="AT123" s="21"/>
      <c r="AU123" s="21"/>
    </row>
    <row r="124" spans="1:47" ht="15.75" customHeight="1">
      <c r="A124" s="346" t="s">
        <v>54</v>
      </c>
      <c r="B124" s="15" t="s">
        <v>33</v>
      </c>
      <c r="C124" s="18">
        <v>14290.63</v>
      </c>
      <c r="D124" s="17">
        <v>0</v>
      </c>
      <c r="E124" s="17">
        <v>0</v>
      </c>
      <c r="F124" s="16">
        <f t="shared" si="6"/>
        <v>1378363060774</v>
      </c>
      <c r="G124" s="18">
        <f>1378363060774</f>
        <v>1378363060774</v>
      </c>
      <c r="H124" s="17">
        <v>0</v>
      </c>
      <c r="I124" s="11">
        <v>237</v>
      </c>
      <c r="J124" s="11">
        <v>787105</v>
      </c>
      <c r="K124" s="19">
        <v>62</v>
      </c>
      <c r="L124" s="19">
        <v>3</v>
      </c>
      <c r="M124" s="17">
        <v>0</v>
      </c>
      <c r="N124" s="17">
        <v>0</v>
      </c>
      <c r="O124" s="19">
        <v>2</v>
      </c>
      <c r="P124" s="11">
        <v>1</v>
      </c>
      <c r="Q124" s="19">
        <v>227992</v>
      </c>
      <c r="R124" s="346" t="s">
        <v>54</v>
      </c>
      <c r="S124" s="15" t="s">
        <v>33</v>
      </c>
      <c r="T124" s="18">
        <v>33519347928</v>
      </c>
      <c r="U124" s="18">
        <f t="shared" si="4"/>
        <v>959908925</v>
      </c>
      <c r="V124" s="17">
        <v>0</v>
      </c>
      <c r="W124" s="18">
        <v>32559439003</v>
      </c>
      <c r="X124" s="17">
        <v>0</v>
      </c>
      <c r="Y124" s="17">
        <v>0</v>
      </c>
      <c r="Z124" s="18">
        <f t="shared" si="5"/>
        <v>1026765201</v>
      </c>
      <c r="AA124" s="18">
        <v>959503331</v>
      </c>
      <c r="AB124" s="17">
        <v>0</v>
      </c>
      <c r="AC124" s="16">
        <v>67261870</v>
      </c>
      <c r="AD124" s="17">
        <v>0</v>
      </c>
      <c r="AE124" s="17">
        <v>0</v>
      </c>
      <c r="AF124" s="16">
        <v>32492582727</v>
      </c>
      <c r="AG124" s="16">
        <v>405594</v>
      </c>
      <c r="AH124" s="17">
        <v>0</v>
      </c>
      <c r="AI124" s="16">
        <v>32492177133</v>
      </c>
      <c r="AJ124" s="17">
        <v>0</v>
      </c>
      <c r="AK124" s="17">
        <v>0</v>
      </c>
      <c r="AL124" s="23">
        <v>4</v>
      </c>
      <c r="AM124" s="17">
        <v>1340903900000</v>
      </c>
      <c r="AN124" s="24">
        <v>13409039</v>
      </c>
      <c r="AO124" s="25">
        <v>30993</v>
      </c>
      <c r="AP124" s="21"/>
      <c r="AQ124" s="21"/>
      <c r="AR124" s="21"/>
      <c r="AS124" s="21"/>
      <c r="AT124" s="21"/>
      <c r="AU124" s="21"/>
    </row>
    <row r="125" spans="1:47" ht="15.75" customHeight="1">
      <c r="A125" s="344"/>
      <c r="B125" s="15" t="s">
        <v>34</v>
      </c>
      <c r="C125" s="18">
        <v>13907.69</v>
      </c>
      <c r="D125" s="17">
        <v>0</v>
      </c>
      <c r="E125" s="17">
        <v>0</v>
      </c>
      <c r="F125" s="16">
        <f t="shared" si="6"/>
        <v>1365432388304.5901</v>
      </c>
      <c r="G125" s="18">
        <v>1365432388304.5901</v>
      </c>
      <c r="H125" s="17">
        <v>0</v>
      </c>
      <c r="I125" s="11">
        <v>237</v>
      </c>
      <c r="J125" s="11">
        <v>788628</v>
      </c>
      <c r="K125" s="19">
        <v>66</v>
      </c>
      <c r="L125" s="19">
        <v>3</v>
      </c>
      <c r="M125" s="17">
        <v>0</v>
      </c>
      <c r="N125" s="17">
        <v>0</v>
      </c>
      <c r="O125" s="19">
        <v>2</v>
      </c>
      <c r="P125" s="11">
        <v>1</v>
      </c>
      <c r="Q125" s="19">
        <v>228881</v>
      </c>
      <c r="R125" s="344"/>
      <c r="S125" s="15" t="s">
        <v>34</v>
      </c>
      <c r="T125" s="18">
        <v>26993733810</v>
      </c>
      <c r="U125" s="18">
        <f t="shared" si="4"/>
        <v>1152904424</v>
      </c>
      <c r="V125" s="17">
        <v>0</v>
      </c>
      <c r="W125" s="18">
        <v>25840829386</v>
      </c>
      <c r="X125" s="17">
        <v>0</v>
      </c>
      <c r="Y125" s="17">
        <v>0</v>
      </c>
      <c r="Z125" s="18">
        <f t="shared" si="5"/>
        <v>1277800024</v>
      </c>
      <c r="AA125" s="18">
        <f>1152904424</f>
        <v>1152904424</v>
      </c>
      <c r="AB125" s="17">
        <v>0</v>
      </c>
      <c r="AC125" s="18">
        <v>124895600</v>
      </c>
      <c r="AD125" s="17">
        <v>0</v>
      </c>
      <c r="AE125" s="17">
        <v>0</v>
      </c>
      <c r="AF125" s="16">
        <v>25715933786</v>
      </c>
      <c r="AG125" s="17">
        <v>0</v>
      </c>
      <c r="AH125" s="17">
        <v>0</v>
      </c>
      <c r="AI125" s="16">
        <v>25715933786</v>
      </c>
      <c r="AJ125" s="17">
        <v>0</v>
      </c>
      <c r="AK125" s="17">
        <v>0</v>
      </c>
      <c r="AL125" s="23">
        <v>4</v>
      </c>
      <c r="AM125" s="17">
        <v>1340903900000</v>
      </c>
      <c r="AN125" s="24">
        <v>13409039</v>
      </c>
      <c r="AO125" s="25">
        <v>30993</v>
      </c>
      <c r="AP125" s="21"/>
      <c r="AQ125" s="21"/>
      <c r="AR125" s="21"/>
      <c r="AS125" s="21"/>
      <c r="AT125" s="21"/>
      <c r="AU125" s="21"/>
    </row>
    <row r="126" spans="1:47" ht="15.75" customHeight="1">
      <c r="A126" s="344"/>
      <c r="B126" s="15" t="s">
        <v>35</v>
      </c>
      <c r="C126" s="18">
        <v>13095.77</v>
      </c>
      <c r="D126" s="17">
        <v>0</v>
      </c>
      <c r="E126" s="17">
        <v>0</v>
      </c>
      <c r="F126" s="16">
        <f t="shared" si="6"/>
        <v>1311053123099.0601</v>
      </c>
      <c r="G126" s="18">
        <v>1311053123099.0601</v>
      </c>
      <c r="H126" s="17">
        <v>0</v>
      </c>
      <c r="I126" s="11">
        <v>237</v>
      </c>
      <c r="J126" s="11">
        <v>790561</v>
      </c>
      <c r="K126" s="19">
        <v>72</v>
      </c>
      <c r="L126" s="19">
        <v>3</v>
      </c>
      <c r="M126" s="17">
        <v>0</v>
      </c>
      <c r="N126" s="17">
        <v>0</v>
      </c>
      <c r="O126" s="19">
        <v>2</v>
      </c>
      <c r="P126" s="11">
        <v>1</v>
      </c>
      <c r="Q126" s="19">
        <v>229874</v>
      </c>
      <c r="R126" s="344"/>
      <c r="S126" s="15" t="s">
        <v>35</v>
      </c>
      <c r="T126" s="18">
        <v>51224524591</v>
      </c>
      <c r="U126" s="18">
        <f t="shared" si="4"/>
        <v>1342864053</v>
      </c>
      <c r="V126" s="17">
        <v>0</v>
      </c>
      <c r="W126" s="18">
        <v>49881660538</v>
      </c>
      <c r="X126" s="17">
        <v>0</v>
      </c>
      <c r="Y126" s="17">
        <v>0</v>
      </c>
      <c r="Z126" s="18">
        <f t="shared" si="5"/>
        <v>1355335283</v>
      </c>
      <c r="AA126" s="18">
        <f>1342864053</f>
        <v>1342864053</v>
      </c>
      <c r="AB126" s="17">
        <v>0</v>
      </c>
      <c r="AC126" s="18">
        <v>12471230</v>
      </c>
      <c r="AD126" s="17">
        <v>0</v>
      </c>
      <c r="AE126" s="17">
        <v>0</v>
      </c>
      <c r="AF126" s="16">
        <v>49869189308</v>
      </c>
      <c r="AG126" s="17">
        <v>0</v>
      </c>
      <c r="AH126" s="17">
        <v>0</v>
      </c>
      <c r="AI126" s="16">
        <v>49869189308</v>
      </c>
      <c r="AJ126" s="17">
        <v>0</v>
      </c>
      <c r="AK126" s="17">
        <v>0</v>
      </c>
      <c r="AL126" s="23">
        <v>4</v>
      </c>
      <c r="AM126" s="17">
        <v>1340903900000</v>
      </c>
      <c r="AN126" s="24">
        <v>13409039</v>
      </c>
      <c r="AO126" s="25">
        <v>30993</v>
      </c>
      <c r="AP126" s="21"/>
      <c r="AQ126" s="21"/>
      <c r="AR126" s="21"/>
      <c r="AS126" s="21"/>
      <c r="AT126" s="21"/>
      <c r="AU126" s="21"/>
    </row>
    <row r="127" spans="1:47" ht="15.75" customHeight="1">
      <c r="A127" s="344"/>
      <c r="B127" s="15" t="s">
        <v>36</v>
      </c>
      <c r="C127" s="16">
        <f>13113.66</f>
        <v>13113.66</v>
      </c>
      <c r="D127" s="17">
        <v>0</v>
      </c>
      <c r="E127" s="17">
        <v>0</v>
      </c>
      <c r="F127" s="16">
        <f t="shared" si="6"/>
        <v>1281492495061</v>
      </c>
      <c r="G127" s="18">
        <v>1281492495061</v>
      </c>
      <c r="H127" s="17">
        <v>0</v>
      </c>
      <c r="I127" s="11">
        <v>238</v>
      </c>
      <c r="J127" s="11">
        <v>792178</v>
      </c>
      <c r="K127" s="19">
        <v>73</v>
      </c>
      <c r="L127" s="19">
        <v>3</v>
      </c>
      <c r="M127" s="17">
        <v>0</v>
      </c>
      <c r="N127" s="17">
        <v>0</v>
      </c>
      <c r="O127" s="19">
        <v>2</v>
      </c>
      <c r="P127" s="11">
        <v>1</v>
      </c>
      <c r="Q127" s="19">
        <v>230879</v>
      </c>
      <c r="R127" s="344"/>
      <c r="S127" s="15" t="s">
        <v>36</v>
      </c>
      <c r="T127" s="18">
        <v>55462024681</v>
      </c>
      <c r="U127" s="18">
        <f t="shared" si="4"/>
        <v>298870326</v>
      </c>
      <c r="V127" s="17">
        <v>0</v>
      </c>
      <c r="W127" s="18">
        <v>55163154355</v>
      </c>
      <c r="X127" s="17">
        <v>0</v>
      </c>
      <c r="Y127" s="17">
        <v>0</v>
      </c>
      <c r="Z127" s="18">
        <f t="shared" si="5"/>
        <v>304309986</v>
      </c>
      <c r="AA127" s="18">
        <v>298870326</v>
      </c>
      <c r="AB127" s="17">
        <v>0</v>
      </c>
      <c r="AC127" s="18">
        <v>5439660</v>
      </c>
      <c r="AD127" s="17">
        <v>0</v>
      </c>
      <c r="AE127" s="17">
        <v>0</v>
      </c>
      <c r="AF127" s="16">
        <v>55157714695</v>
      </c>
      <c r="AG127" s="17">
        <v>0</v>
      </c>
      <c r="AH127" s="17">
        <v>0</v>
      </c>
      <c r="AI127" s="16">
        <v>55157714695</v>
      </c>
      <c r="AJ127" s="17">
        <v>0</v>
      </c>
      <c r="AK127" s="17">
        <v>0</v>
      </c>
      <c r="AL127" s="23">
        <v>4</v>
      </c>
      <c r="AM127" s="17">
        <v>1340903900000</v>
      </c>
      <c r="AN127" s="24">
        <v>13409039</v>
      </c>
      <c r="AO127" s="25">
        <v>30993</v>
      </c>
      <c r="AP127" s="21"/>
      <c r="AQ127" s="21"/>
      <c r="AR127" s="21"/>
      <c r="AS127" s="21"/>
      <c r="AT127" s="21"/>
      <c r="AU127" s="21"/>
    </row>
    <row r="128" spans="1:47" ht="15.75" customHeight="1">
      <c r="A128" s="344"/>
      <c r="B128" s="15" t="s">
        <v>37</v>
      </c>
      <c r="C128" s="16">
        <v>12805.16</v>
      </c>
      <c r="D128" s="17">
        <v>0</v>
      </c>
      <c r="E128" s="17">
        <v>0</v>
      </c>
      <c r="F128" s="16">
        <f t="shared" si="6"/>
        <v>1253898741087.3999</v>
      </c>
      <c r="G128" s="18">
        <v>1253898741087.3999</v>
      </c>
      <c r="H128" s="17">
        <v>0</v>
      </c>
      <c r="I128" s="11">
        <v>237</v>
      </c>
      <c r="J128" s="11">
        <v>794811</v>
      </c>
      <c r="K128" s="19">
        <v>63</v>
      </c>
      <c r="L128" s="19">
        <v>3</v>
      </c>
      <c r="M128" s="17">
        <v>0</v>
      </c>
      <c r="N128" s="17">
        <v>0</v>
      </c>
      <c r="O128" s="19">
        <v>2</v>
      </c>
      <c r="P128" s="11">
        <v>1</v>
      </c>
      <c r="Q128" s="19">
        <v>231821</v>
      </c>
      <c r="R128" s="344"/>
      <c r="S128" s="15" t="s">
        <v>37</v>
      </c>
      <c r="T128" s="18">
        <v>29499092201</v>
      </c>
      <c r="U128" s="18">
        <f t="shared" si="4"/>
        <v>353421280</v>
      </c>
      <c r="V128" s="17">
        <v>0</v>
      </c>
      <c r="W128" s="18">
        <v>29145670921</v>
      </c>
      <c r="X128" s="17">
        <v>0</v>
      </c>
      <c r="Y128" s="17">
        <v>0</v>
      </c>
      <c r="Z128" s="18">
        <f t="shared" si="5"/>
        <v>935924140</v>
      </c>
      <c r="AA128" s="18">
        <v>353421280</v>
      </c>
      <c r="AB128" s="17">
        <v>0</v>
      </c>
      <c r="AC128" s="18">
        <v>582502860</v>
      </c>
      <c r="AD128" s="17">
        <v>0</v>
      </c>
      <c r="AE128" s="17">
        <v>0</v>
      </c>
      <c r="AF128" s="16">
        <v>28563168061</v>
      </c>
      <c r="AG128" s="17">
        <v>0</v>
      </c>
      <c r="AH128" s="17">
        <v>0</v>
      </c>
      <c r="AI128" s="16">
        <v>28563168061</v>
      </c>
      <c r="AJ128" s="17">
        <v>0</v>
      </c>
      <c r="AK128" s="17">
        <v>0</v>
      </c>
      <c r="AL128" s="23">
        <v>5</v>
      </c>
      <c r="AM128" s="17">
        <v>1642116900000</v>
      </c>
      <c r="AN128" s="24">
        <v>16421169</v>
      </c>
      <c r="AO128" s="25">
        <v>37045</v>
      </c>
      <c r="AP128" s="21"/>
      <c r="AQ128" s="21"/>
      <c r="AR128" s="21"/>
      <c r="AS128" s="21"/>
      <c r="AT128" s="21"/>
      <c r="AU128" s="21"/>
    </row>
    <row r="129" spans="1:47" ht="15.75" customHeight="1">
      <c r="A129" s="344"/>
      <c r="B129" s="15" t="s">
        <v>38</v>
      </c>
      <c r="C129" s="16">
        <f>14591.23</f>
        <v>14591.23</v>
      </c>
      <c r="D129" s="17">
        <v>0</v>
      </c>
      <c r="E129" s="17">
        <v>0</v>
      </c>
      <c r="F129" s="16">
        <f t="shared" si="6"/>
        <v>1408502503114.6499</v>
      </c>
      <c r="G129" s="18">
        <f>1408502503114.65</f>
        <v>1408502503114.6499</v>
      </c>
      <c r="H129" s="17">
        <v>0</v>
      </c>
      <c r="I129" s="11">
        <v>237</v>
      </c>
      <c r="J129" s="11">
        <v>797403</v>
      </c>
      <c r="K129" s="19">
        <v>105</v>
      </c>
      <c r="L129" s="19">
        <v>3</v>
      </c>
      <c r="M129" s="17">
        <v>0</v>
      </c>
      <c r="N129" s="17">
        <v>0</v>
      </c>
      <c r="O129" s="19">
        <v>3</v>
      </c>
      <c r="P129" s="11">
        <v>1</v>
      </c>
      <c r="Q129" s="19">
        <v>233345</v>
      </c>
      <c r="R129" s="344"/>
      <c r="S129" s="15" t="s">
        <v>38</v>
      </c>
      <c r="T129" s="18">
        <v>93901267552</v>
      </c>
      <c r="U129" s="18">
        <f t="shared" si="4"/>
        <v>1617874092</v>
      </c>
      <c r="V129" s="17">
        <v>0</v>
      </c>
      <c r="W129" s="18">
        <v>92283393460</v>
      </c>
      <c r="X129" s="17">
        <v>0</v>
      </c>
      <c r="Y129" s="17">
        <v>0</v>
      </c>
      <c r="Z129" s="18">
        <f t="shared" si="5"/>
        <v>2205915522</v>
      </c>
      <c r="AA129" s="27">
        <v>1515254172</v>
      </c>
      <c r="AB129" s="17">
        <v>0</v>
      </c>
      <c r="AC129" s="18">
        <f>690661350</f>
        <v>690661350</v>
      </c>
      <c r="AD129" s="17">
        <v>0</v>
      </c>
      <c r="AE129" s="17">
        <v>0</v>
      </c>
      <c r="AF129" s="16">
        <v>91695352030</v>
      </c>
      <c r="AG129" s="16">
        <v>102619920</v>
      </c>
      <c r="AH129" s="17">
        <v>0</v>
      </c>
      <c r="AI129" s="16">
        <v>91592732110</v>
      </c>
      <c r="AJ129" s="17">
        <v>0</v>
      </c>
      <c r="AK129" s="17">
        <v>0</v>
      </c>
      <c r="AL129" s="23">
        <v>5</v>
      </c>
      <c r="AM129" s="17">
        <v>1642116900000</v>
      </c>
      <c r="AN129" s="24">
        <v>16421169</v>
      </c>
      <c r="AO129" s="25">
        <v>37045</v>
      </c>
      <c r="AP129" s="21"/>
      <c r="AQ129" s="21"/>
      <c r="AR129" s="21"/>
      <c r="AS129" s="21"/>
      <c r="AT129" s="21"/>
      <c r="AU129" s="21"/>
    </row>
    <row r="130" spans="1:47" ht="15.75" customHeight="1">
      <c r="A130" s="344"/>
      <c r="B130" s="15" t="s">
        <v>39</v>
      </c>
      <c r="C130" s="28">
        <v>14219</v>
      </c>
      <c r="D130" s="17">
        <v>0</v>
      </c>
      <c r="E130" s="17">
        <v>0</v>
      </c>
      <c r="F130" s="16">
        <f t="shared" si="6"/>
        <v>1327096821320</v>
      </c>
      <c r="G130" s="18">
        <f>1327096821320</f>
        <v>1327096821320</v>
      </c>
      <c r="H130" s="17">
        <v>0</v>
      </c>
      <c r="I130" s="11">
        <v>236</v>
      </c>
      <c r="J130" s="11">
        <v>799454</v>
      </c>
      <c r="K130" s="19">
        <v>54</v>
      </c>
      <c r="L130" s="19">
        <v>3</v>
      </c>
      <c r="M130" s="17">
        <v>0</v>
      </c>
      <c r="N130" s="17">
        <v>0</v>
      </c>
      <c r="O130" s="19">
        <v>3</v>
      </c>
      <c r="P130" s="11">
        <v>1</v>
      </c>
      <c r="Q130" s="19">
        <v>234079</v>
      </c>
      <c r="R130" s="344"/>
      <c r="S130" s="15" t="s">
        <v>39</v>
      </c>
      <c r="T130" s="18">
        <v>37471630755</v>
      </c>
      <c r="U130" s="18">
        <f t="shared" si="4"/>
        <v>529307375</v>
      </c>
      <c r="V130" s="17">
        <v>0</v>
      </c>
      <c r="W130" s="18">
        <v>36942323380</v>
      </c>
      <c r="X130" s="17">
        <v>0</v>
      </c>
      <c r="Y130" s="17">
        <v>0</v>
      </c>
      <c r="Z130" s="18">
        <f t="shared" si="5"/>
        <v>539145059</v>
      </c>
      <c r="AA130" s="18">
        <v>519721679</v>
      </c>
      <c r="AB130" s="17">
        <v>0</v>
      </c>
      <c r="AC130" s="18">
        <v>19423380</v>
      </c>
      <c r="AD130" s="17">
        <v>0</v>
      </c>
      <c r="AE130" s="17">
        <v>0</v>
      </c>
      <c r="AF130" s="16">
        <v>36932485696</v>
      </c>
      <c r="AG130" s="16">
        <v>9585696</v>
      </c>
      <c r="AH130" s="17">
        <v>0</v>
      </c>
      <c r="AI130" s="16">
        <v>36922900000</v>
      </c>
      <c r="AJ130" s="17">
        <v>0</v>
      </c>
      <c r="AK130" s="17">
        <v>0</v>
      </c>
      <c r="AL130" s="23">
        <v>5</v>
      </c>
      <c r="AM130" s="17">
        <v>1642116900000</v>
      </c>
      <c r="AN130" s="24">
        <v>16421169</v>
      </c>
      <c r="AO130" s="25">
        <v>37045</v>
      </c>
      <c r="AP130" s="21"/>
      <c r="AQ130" s="21"/>
      <c r="AR130" s="21"/>
      <c r="AS130" s="21"/>
      <c r="AT130" s="21"/>
      <c r="AU130" s="21"/>
    </row>
    <row r="131" spans="1:47" ht="15.75" customHeight="1">
      <c r="A131" s="344"/>
      <c r="B131" s="15" t="s">
        <v>40</v>
      </c>
      <c r="C131" s="16">
        <v>13268.52</v>
      </c>
      <c r="D131" s="17">
        <v>0</v>
      </c>
      <c r="E131" s="17">
        <v>0</v>
      </c>
      <c r="F131" s="16">
        <f t="shared" si="6"/>
        <v>1262994806097.1799</v>
      </c>
      <c r="G131" s="18">
        <v>1262994806097.1799</v>
      </c>
      <c r="H131" s="17">
        <v>0</v>
      </c>
      <c r="I131" s="11">
        <v>235</v>
      </c>
      <c r="J131" s="11">
        <v>800848</v>
      </c>
      <c r="K131" s="19">
        <v>58</v>
      </c>
      <c r="L131" s="19">
        <v>3</v>
      </c>
      <c r="M131" s="17">
        <v>0</v>
      </c>
      <c r="N131" s="17">
        <v>0</v>
      </c>
      <c r="O131" s="19">
        <v>3</v>
      </c>
      <c r="P131" s="11">
        <v>1</v>
      </c>
      <c r="Q131" s="19">
        <v>234738</v>
      </c>
      <c r="R131" s="344"/>
      <c r="S131" s="15" t="s">
        <v>40</v>
      </c>
      <c r="T131" s="18">
        <v>37696963071.800003</v>
      </c>
      <c r="U131" s="18">
        <f t="shared" si="4"/>
        <v>153298226.80000001</v>
      </c>
      <c r="V131" s="18">
        <v>501859365</v>
      </c>
      <c r="W131" s="18">
        <v>37041805480</v>
      </c>
      <c r="X131" s="17">
        <v>0</v>
      </c>
      <c r="Y131" s="17">
        <v>0</v>
      </c>
      <c r="Z131" s="18">
        <f t="shared" si="5"/>
        <v>260163071.80000001</v>
      </c>
      <c r="AA131" s="27">
        <v>153298226.80000001</v>
      </c>
      <c r="AB131" s="16">
        <v>1859365</v>
      </c>
      <c r="AC131" s="16">
        <v>105005480</v>
      </c>
      <c r="AD131" s="17">
        <v>0</v>
      </c>
      <c r="AE131" s="17">
        <v>0</v>
      </c>
      <c r="AF131" s="16">
        <v>37436800000</v>
      </c>
      <c r="AG131" s="17">
        <v>0</v>
      </c>
      <c r="AH131" s="16">
        <v>500000000</v>
      </c>
      <c r="AI131" s="16">
        <v>36936800000</v>
      </c>
      <c r="AJ131" s="17">
        <v>0</v>
      </c>
      <c r="AK131" s="17">
        <v>0</v>
      </c>
      <c r="AL131" s="23">
        <v>6</v>
      </c>
      <c r="AM131" s="17">
        <v>1909926500000</v>
      </c>
      <c r="AN131" s="24">
        <v>19099265</v>
      </c>
      <c r="AO131" s="25">
        <v>42374</v>
      </c>
      <c r="AP131" s="21"/>
      <c r="AQ131" s="21"/>
      <c r="AR131" s="21"/>
      <c r="AS131" s="21"/>
      <c r="AT131" s="21"/>
      <c r="AU131" s="21"/>
    </row>
    <row r="132" spans="1:47" ht="15.75" customHeight="1">
      <c r="A132" s="344"/>
      <c r="B132" s="15" t="s">
        <v>41</v>
      </c>
      <c r="C132" s="16">
        <v>13210.2</v>
      </c>
      <c r="D132" s="17">
        <v>0</v>
      </c>
      <c r="E132" s="17">
        <v>0</v>
      </c>
      <c r="F132" s="16">
        <f t="shared" si="6"/>
        <v>1289804963251.3401</v>
      </c>
      <c r="G132" s="18">
        <v>1289804963251.3401</v>
      </c>
      <c r="H132" s="17">
        <v>0</v>
      </c>
      <c r="I132" s="11">
        <v>235</v>
      </c>
      <c r="J132" s="11">
        <v>801968</v>
      </c>
      <c r="K132" s="19">
        <v>79</v>
      </c>
      <c r="L132" s="19">
        <v>3</v>
      </c>
      <c r="M132" s="19">
        <v>1</v>
      </c>
      <c r="N132" s="17">
        <v>0</v>
      </c>
      <c r="O132" s="19">
        <v>3</v>
      </c>
      <c r="P132" s="11">
        <v>1</v>
      </c>
      <c r="Q132" s="11">
        <v>235696</v>
      </c>
      <c r="R132" s="344"/>
      <c r="S132" s="15" t="s">
        <v>41</v>
      </c>
      <c r="T132" s="18">
        <v>47996309428</v>
      </c>
      <c r="U132" s="18">
        <f t="shared" ref="U132:U192" si="7">AA132+AG132</f>
        <v>623786488</v>
      </c>
      <c r="V132" s="17">
        <v>0</v>
      </c>
      <c r="W132" s="18">
        <v>47372522940</v>
      </c>
      <c r="X132" s="17">
        <v>0</v>
      </c>
      <c r="Y132" s="17">
        <v>0</v>
      </c>
      <c r="Z132" s="18">
        <f t="shared" ref="Z132:Z192" si="8">AA132+AB132+AC132</f>
        <v>1774709428</v>
      </c>
      <c r="AA132" s="16">
        <v>623786488</v>
      </c>
      <c r="AB132" s="17">
        <v>0</v>
      </c>
      <c r="AC132" s="16">
        <v>1150922940</v>
      </c>
      <c r="AD132" s="17">
        <v>0</v>
      </c>
      <c r="AE132" s="17">
        <v>0</v>
      </c>
      <c r="AF132" s="16">
        <v>46221600000</v>
      </c>
      <c r="AG132" s="17">
        <v>0</v>
      </c>
      <c r="AH132" s="17">
        <v>0</v>
      </c>
      <c r="AI132" s="16">
        <v>46221600000</v>
      </c>
      <c r="AJ132" s="17">
        <v>0</v>
      </c>
      <c r="AK132" s="17">
        <v>0</v>
      </c>
      <c r="AL132" s="23">
        <v>6</v>
      </c>
      <c r="AM132" s="17">
        <v>1909926500000</v>
      </c>
      <c r="AN132" s="24">
        <v>19099265</v>
      </c>
      <c r="AO132" s="25">
        <v>42374</v>
      </c>
      <c r="AP132" s="21"/>
      <c r="AQ132" s="21"/>
      <c r="AR132" s="21"/>
      <c r="AS132" s="21"/>
      <c r="AT132" s="21"/>
      <c r="AU132" s="21"/>
    </row>
    <row r="133" spans="1:47" ht="15.75" customHeight="1">
      <c r="A133" s="344"/>
      <c r="B133" s="15" t="s">
        <v>42</v>
      </c>
      <c r="C133" s="16">
        <v>13125.76</v>
      </c>
      <c r="D133" s="17">
        <v>0</v>
      </c>
      <c r="E133" s="17">
        <v>0</v>
      </c>
      <c r="F133" s="16">
        <f t="shared" si="6"/>
        <v>1315954377977.3601</v>
      </c>
      <c r="G133" s="18">
        <v>1315954377977.3601</v>
      </c>
      <c r="H133" s="17">
        <v>0</v>
      </c>
      <c r="I133" s="11">
        <v>234</v>
      </c>
      <c r="J133" s="11">
        <v>802975</v>
      </c>
      <c r="K133" s="19">
        <v>48</v>
      </c>
      <c r="L133" s="19">
        <v>3</v>
      </c>
      <c r="M133" s="19">
        <v>1</v>
      </c>
      <c r="N133" s="17">
        <v>0</v>
      </c>
      <c r="O133" s="19">
        <v>3</v>
      </c>
      <c r="P133" s="11">
        <v>1</v>
      </c>
      <c r="Q133" s="19">
        <v>236548</v>
      </c>
      <c r="R133" s="344"/>
      <c r="S133" s="15" t="s">
        <v>42</v>
      </c>
      <c r="T133" s="18">
        <v>38669194496</v>
      </c>
      <c r="U133" s="18">
        <f t="shared" si="7"/>
        <v>2004704336</v>
      </c>
      <c r="V133" s="17">
        <v>0</v>
      </c>
      <c r="W133" s="18">
        <v>36664490160</v>
      </c>
      <c r="X133" s="17">
        <v>0</v>
      </c>
      <c r="Y133" s="17">
        <v>0</v>
      </c>
      <c r="Z133" s="18">
        <f t="shared" si="8"/>
        <v>2237494496</v>
      </c>
      <c r="AA133" s="18">
        <v>2004704336</v>
      </c>
      <c r="AB133" s="17">
        <v>0</v>
      </c>
      <c r="AC133" s="18">
        <v>232790160</v>
      </c>
      <c r="AD133" s="17">
        <v>0</v>
      </c>
      <c r="AE133" s="17">
        <v>0</v>
      </c>
      <c r="AF133" s="16">
        <v>36431700000</v>
      </c>
      <c r="AG133" s="17">
        <v>0</v>
      </c>
      <c r="AH133" s="17">
        <v>0</v>
      </c>
      <c r="AI133" s="16">
        <v>36431700000</v>
      </c>
      <c r="AJ133" s="17">
        <v>0</v>
      </c>
      <c r="AK133" s="17">
        <v>0</v>
      </c>
      <c r="AL133" s="23">
        <v>6</v>
      </c>
      <c r="AM133" s="17">
        <v>1909926500000</v>
      </c>
      <c r="AN133" s="24">
        <v>19099265</v>
      </c>
      <c r="AO133" s="25">
        <v>42374</v>
      </c>
      <c r="AP133" s="26"/>
      <c r="AQ133" s="26"/>
      <c r="AR133" s="21"/>
      <c r="AS133" s="21"/>
      <c r="AT133" s="21"/>
      <c r="AU133" s="21"/>
    </row>
    <row r="134" spans="1:47" ht="15.75" customHeight="1">
      <c r="A134" s="344"/>
      <c r="B134" s="15" t="s">
        <v>43</v>
      </c>
      <c r="C134" s="16">
        <v>12738.71</v>
      </c>
      <c r="D134" s="17">
        <v>0</v>
      </c>
      <c r="E134" s="17">
        <v>0</v>
      </c>
      <c r="F134" s="16">
        <f t="shared" si="6"/>
        <v>1255555732833.46</v>
      </c>
      <c r="G134" s="18">
        <v>1255555732833.46</v>
      </c>
      <c r="H134" s="17">
        <v>0</v>
      </c>
      <c r="I134" s="11">
        <v>233</v>
      </c>
      <c r="J134" s="11">
        <v>804374</v>
      </c>
      <c r="K134" s="19">
        <v>69</v>
      </c>
      <c r="L134" s="19">
        <v>5</v>
      </c>
      <c r="M134" s="19">
        <v>1</v>
      </c>
      <c r="N134" s="17">
        <v>0</v>
      </c>
      <c r="O134" s="19">
        <v>3</v>
      </c>
      <c r="P134" s="11">
        <v>1</v>
      </c>
      <c r="Q134" s="19">
        <v>237372</v>
      </c>
      <c r="R134" s="344"/>
      <c r="S134" s="15" t="s">
        <v>43</v>
      </c>
      <c r="T134" s="18">
        <v>38205401678.5</v>
      </c>
      <c r="U134" s="18">
        <f t="shared" si="7"/>
        <v>327509648.5</v>
      </c>
      <c r="V134" s="17">
        <v>0</v>
      </c>
      <c r="W134" s="18">
        <v>37877892030</v>
      </c>
      <c r="X134" s="17">
        <v>0</v>
      </c>
      <c r="Y134" s="17">
        <v>0</v>
      </c>
      <c r="Z134" s="18">
        <f t="shared" si="8"/>
        <v>740101678.5</v>
      </c>
      <c r="AA134" s="18">
        <v>327509648.5</v>
      </c>
      <c r="AB134" s="17">
        <v>0</v>
      </c>
      <c r="AC134" s="18">
        <v>412592030</v>
      </c>
      <c r="AD134" s="17">
        <v>0</v>
      </c>
      <c r="AE134" s="17">
        <v>0</v>
      </c>
      <c r="AF134" s="16">
        <v>37465300000</v>
      </c>
      <c r="AG134" s="17">
        <v>0</v>
      </c>
      <c r="AH134" s="17">
        <v>0</v>
      </c>
      <c r="AI134" s="16">
        <v>37465300000</v>
      </c>
      <c r="AJ134" s="17">
        <v>0</v>
      </c>
      <c r="AK134" s="17">
        <v>0</v>
      </c>
      <c r="AL134" s="23">
        <v>7</v>
      </c>
      <c r="AM134" s="17">
        <v>2209600900000</v>
      </c>
      <c r="AN134" s="24">
        <v>36702187</v>
      </c>
      <c r="AO134" s="25">
        <v>47874</v>
      </c>
      <c r="AP134" s="26"/>
      <c r="AQ134" s="26"/>
      <c r="AR134" s="21"/>
      <c r="AS134" s="21"/>
      <c r="AT134" s="21"/>
      <c r="AU134" s="21"/>
    </row>
    <row r="135" spans="1:47" ht="15.75" customHeight="1">
      <c r="A135" s="345"/>
      <c r="B135" s="22" t="s">
        <v>44</v>
      </c>
      <c r="C135" s="16">
        <v>12278.99</v>
      </c>
      <c r="D135" s="17">
        <v>0</v>
      </c>
      <c r="E135" s="17">
        <v>0</v>
      </c>
      <c r="F135" s="16">
        <f t="shared" si="6"/>
        <v>1262497502634.8</v>
      </c>
      <c r="G135" s="18">
        <v>1262497502634.8</v>
      </c>
      <c r="H135" s="17">
        <v>0</v>
      </c>
      <c r="I135" s="11">
        <v>235</v>
      </c>
      <c r="J135" s="11">
        <v>805578</v>
      </c>
      <c r="K135" s="19">
        <v>71</v>
      </c>
      <c r="L135" s="19">
        <v>7</v>
      </c>
      <c r="M135" s="19">
        <v>1</v>
      </c>
      <c r="N135" s="17">
        <v>0</v>
      </c>
      <c r="O135" s="19">
        <v>3</v>
      </c>
      <c r="P135" s="11">
        <v>1</v>
      </c>
      <c r="Q135" s="19">
        <v>238470</v>
      </c>
      <c r="R135" s="345"/>
      <c r="S135" s="22" t="s">
        <v>44</v>
      </c>
      <c r="T135" s="18">
        <v>55801557111.199997</v>
      </c>
      <c r="U135" s="18">
        <f t="shared" si="7"/>
        <v>21112942605.200001</v>
      </c>
      <c r="V135" s="17">
        <v>0</v>
      </c>
      <c r="W135" s="18">
        <v>34688614506</v>
      </c>
      <c r="X135" s="17">
        <v>0</v>
      </c>
      <c r="Y135" s="17">
        <v>0</v>
      </c>
      <c r="Z135" s="18">
        <f t="shared" si="8"/>
        <v>3351194655.1999998</v>
      </c>
      <c r="AA135" s="18">
        <v>1633378605.2</v>
      </c>
      <c r="AB135" s="17">
        <v>0</v>
      </c>
      <c r="AC135" s="18">
        <v>1717816050</v>
      </c>
      <c r="AD135" s="17">
        <v>0</v>
      </c>
      <c r="AE135" s="17">
        <v>0</v>
      </c>
      <c r="AF135" s="16">
        <v>52450362456</v>
      </c>
      <c r="AG135" s="16">
        <v>19479564000</v>
      </c>
      <c r="AH135" s="17">
        <v>0</v>
      </c>
      <c r="AI135" s="16">
        <v>32970798456</v>
      </c>
      <c r="AJ135" s="17">
        <v>0</v>
      </c>
      <c r="AK135" s="17">
        <v>0</v>
      </c>
      <c r="AL135" s="23">
        <v>7</v>
      </c>
      <c r="AM135" s="17">
        <v>2209600900000</v>
      </c>
      <c r="AN135" s="24">
        <v>36702187</v>
      </c>
      <c r="AO135" s="25">
        <v>47874</v>
      </c>
      <c r="AP135" s="21"/>
      <c r="AQ135" s="21"/>
      <c r="AR135" s="21"/>
      <c r="AS135" s="21"/>
      <c r="AT135" s="21"/>
      <c r="AU135" s="21"/>
    </row>
    <row r="136" spans="1:47" ht="15.75" customHeight="1">
      <c r="A136" s="346" t="s">
        <v>55</v>
      </c>
      <c r="B136" s="15" t="s">
        <v>33</v>
      </c>
      <c r="C136" s="28">
        <v>12157.996500000001</v>
      </c>
      <c r="D136" s="17">
        <v>0</v>
      </c>
      <c r="E136" s="17">
        <v>0</v>
      </c>
      <c r="F136" s="16">
        <f t="shared" si="6"/>
        <v>1462228429457.6001</v>
      </c>
      <c r="G136" s="18">
        <v>1462228429457.6001</v>
      </c>
      <c r="H136" s="17">
        <v>0</v>
      </c>
      <c r="I136" s="29">
        <v>235</v>
      </c>
      <c r="J136" s="11">
        <v>807106</v>
      </c>
      <c r="K136" s="30">
        <v>60</v>
      </c>
      <c r="L136" s="30">
        <v>7</v>
      </c>
      <c r="M136" s="30">
        <v>2</v>
      </c>
      <c r="N136" s="17">
        <v>0</v>
      </c>
      <c r="O136" s="19">
        <v>3</v>
      </c>
      <c r="P136" s="11">
        <v>1</v>
      </c>
      <c r="Q136" s="30">
        <v>239761</v>
      </c>
      <c r="R136" s="346" t="s">
        <v>55</v>
      </c>
      <c r="S136" s="15" t="s">
        <v>33</v>
      </c>
      <c r="T136" s="18">
        <v>19278941536.830002</v>
      </c>
      <c r="U136" s="18">
        <f t="shared" si="7"/>
        <v>6730231813.8299999</v>
      </c>
      <c r="V136" s="17">
        <v>0</v>
      </c>
      <c r="W136" s="18">
        <v>12548709723</v>
      </c>
      <c r="X136" s="17">
        <v>0</v>
      </c>
      <c r="Y136" s="17">
        <v>0</v>
      </c>
      <c r="Z136" s="18">
        <f t="shared" si="8"/>
        <v>1667312478.8299999</v>
      </c>
      <c r="AA136" s="27">
        <v>466249658.82999998</v>
      </c>
      <c r="AB136" s="17">
        <v>0</v>
      </c>
      <c r="AC136" s="27">
        <v>1201062820</v>
      </c>
      <c r="AD136" s="17">
        <v>0</v>
      </c>
      <c r="AE136" s="17">
        <v>0</v>
      </c>
      <c r="AF136" s="16">
        <v>17611629058</v>
      </c>
      <c r="AG136" s="28">
        <v>6263982155</v>
      </c>
      <c r="AH136" s="17">
        <v>0</v>
      </c>
      <c r="AI136" s="28">
        <v>11347646903</v>
      </c>
      <c r="AJ136" s="17">
        <v>0</v>
      </c>
      <c r="AK136" s="17">
        <v>0</v>
      </c>
      <c r="AL136" s="23">
        <v>8</v>
      </c>
      <c r="AM136" s="17">
        <v>2399441300000</v>
      </c>
      <c r="AN136" s="24">
        <v>38600591</v>
      </c>
      <c r="AO136" s="25">
        <v>51206</v>
      </c>
      <c r="AP136" s="21"/>
      <c r="AQ136" s="21"/>
      <c r="AR136" s="21"/>
      <c r="AS136" s="21"/>
      <c r="AT136" s="21"/>
      <c r="AU136" s="21"/>
    </row>
    <row r="137" spans="1:47" ht="15.75" customHeight="1">
      <c r="A137" s="344"/>
      <c r="B137" s="15" t="s">
        <v>34</v>
      </c>
      <c r="C137" s="16">
        <v>11794.16</v>
      </c>
      <c r="D137" s="17">
        <v>0</v>
      </c>
      <c r="E137" s="17">
        <v>0</v>
      </c>
      <c r="F137" s="16">
        <f t="shared" si="6"/>
        <v>1446081191203.6101</v>
      </c>
      <c r="G137" s="18">
        <v>1446081191203.6101</v>
      </c>
      <c r="H137" s="17">
        <v>0</v>
      </c>
      <c r="I137" s="11">
        <v>235</v>
      </c>
      <c r="J137" s="11">
        <v>808106</v>
      </c>
      <c r="K137" s="19">
        <v>71</v>
      </c>
      <c r="L137" s="19">
        <v>8</v>
      </c>
      <c r="M137" s="19">
        <v>2</v>
      </c>
      <c r="N137" s="17">
        <v>0</v>
      </c>
      <c r="O137" s="19">
        <v>3</v>
      </c>
      <c r="P137" s="11">
        <v>1</v>
      </c>
      <c r="Q137" s="19">
        <v>240924</v>
      </c>
      <c r="R137" s="344"/>
      <c r="S137" s="15" t="s">
        <v>34</v>
      </c>
      <c r="T137" s="18">
        <v>16040322334.549999</v>
      </c>
      <c r="U137" s="18">
        <f t="shared" si="7"/>
        <v>1104908794.55</v>
      </c>
      <c r="V137" s="17">
        <v>0</v>
      </c>
      <c r="W137" s="18">
        <v>14935413540</v>
      </c>
      <c r="X137" s="17">
        <v>0</v>
      </c>
      <c r="Y137" s="17">
        <v>0</v>
      </c>
      <c r="Z137" s="18">
        <f t="shared" si="8"/>
        <v>3683769464.5500002</v>
      </c>
      <c r="AA137" s="18">
        <v>1104908794.55</v>
      </c>
      <c r="AB137" s="17">
        <v>0</v>
      </c>
      <c r="AC137" s="18">
        <v>2578860670</v>
      </c>
      <c r="AD137" s="17">
        <v>0</v>
      </c>
      <c r="AE137" s="17">
        <v>0</v>
      </c>
      <c r="AF137" s="16">
        <v>12356552870</v>
      </c>
      <c r="AG137" s="17">
        <v>0</v>
      </c>
      <c r="AH137" s="17">
        <v>0</v>
      </c>
      <c r="AI137" s="16">
        <v>12356552870</v>
      </c>
      <c r="AJ137" s="17">
        <v>0</v>
      </c>
      <c r="AK137" s="17">
        <v>0</v>
      </c>
      <c r="AL137" s="23">
        <v>8</v>
      </c>
      <c r="AM137" s="17">
        <v>2399441300000</v>
      </c>
      <c r="AN137" s="24">
        <v>38600591</v>
      </c>
      <c r="AO137" s="25">
        <v>51206</v>
      </c>
      <c r="AP137" s="21"/>
      <c r="AQ137" s="21"/>
      <c r="AR137" s="21"/>
      <c r="AS137" s="21"/>
      <c r="AT137" s="21"/>
      <c r="AU137" s="21"/>
    </row>
    <row r="138" spans="1:47" ht="15.75" customHeight="1">
      <c r="A138" s="344"/>
      <c r="B138" s="15" t="s">
        <v>35</v>
      </c>
      <c r="C138" s="16">
        <v>11191.21</v>
      </c>
      <c r="D138" s="17">
        <v>0</v>
      </c>
      <c r="E138" s="17">
        <v>0</v>
      </c>
      <c r="F138" s="16">
        <f t="shared" si="6"/>
        <v>1297295579977.9199</v>
      </c>
      <c r="G138" s="18">
        <v>1297295579977.9199</v>
      </c>
      <c r="H138" s="17">
        <v>0</v>
      </c>
      <c r="I138" s="11">
        <v>236</v>
      </c>
      <c r="J138" s="11">
        <v>810618</v>
      </c>
      <c r="K138" s="19">
        <v>69</v>
      </c>
      <c r="L138" s="19">
        <v>8</v>
      </c>
      <c r="M138" s="19">
        <v>2</v>
      </c>
      <c r="N138" s="17">
        <v>0</v>
      </c>
      <c r="O138" s="19">
        <v>3</v>
      </c>
      <c r="P138" s="11">
        <v>1</v>
      </c>
      <c r="Q138" s="19">
        <v>242370</v>
      </c>
      <c r="R138" s="344"/>
      <c r="S138" s="15" t="s">
        <v>35</v>
      </c>
      <c r="T138" s="18">
        <v>14328898923.07</v>
      </c>
      <c r="U138" s="18">
        <f t="shared" si="7"/>
        <v>523997435.06999999</v>
      </c>
      <c r="V138" s="17">
        <v>0</v>
      </c>
      <c r="W138" s="18">
        <v>13804901488</v>
      </c>
      <c r="X138" s="17">
        <v>0</v>
      </c>
      <c r="Y138" s="17">
        <v>0</v>
      </c>
      <c r="Z138" s="18">
        <f t="shared" si="8"/>
        <v>631768115.06999993</v>
      </c>
      <c r="AA138" s="18">
        <v>523997435.06999999</v>
      </c>
      <c r="AB138" s="17">
        <v>0</v>
      </c>
      <c r="AC138" s="18">
        <v>107770680</v>
      </c>
      <c r="AD138" s="17">
        <v>0</v>
      </c>
      <c r="AE138" s="17">
        <v>0</v>
      </c>
      <c r="AF138" s="16">
        <v>13697130808</v>
      </c>
      <c r="AG138" s="17">
        <v>0</v>
      </c>
      <c r="AH138" s="17">
        <v>0</v>
      </c>
      <c r="AI138" s="16">
        <v>13697130808</v>
      </c>
      <c r="AJ138" s="17">
        <v>0</v>
      </c>
      <c r="AK138" s="17">
        <v>0</v>
      </c>
      <c r="AL138" s="23">
        <v>8</v>
      </c>
      <c r="AM138" s="17">
        <v>2399441300000</v>
      </c>
      <c r="AN138" s="24">
        <v>38600591</v>
      </c>
      <c r="AO138" s="25">
        <v>51206</v>
      </c>
      <c r="AP138" s="21"/>
      <c r="AQ138" s="21"/>
      <c r="AR138" s="21"/>
      <c r="AS138" s="21"/>
      <c r="AT138" s="21"/>
      <c r="AU138" s="21"/>
    </row>
    <row r="139" spans="1:47" ht="15.75" customHeight="1">
      <c r="A139" s="344"/>
      <c r="B139" s="15" t="s">
        <v>36</v>
      </c>
      <c r="C139" s="28">
        <v>11019.84</v>
      </c>
      <c r="D139" s="17">
        <v>0</v>
      </c>
      <c r="E139" s="17">
        <v>0</v>
      </c>
      <c r="F139" s="16">
        <f t="shared" si="6"/>
        <v>1267337526632.47</v>
      </c>
      <c r="G139" s="18">
        <v>1267337526632.47</v>
      </c>
      <c r="H139" s="17">
        <v>0</v>
      </c>
      <c r="I139" s="29">
        <v>236</v>
      </c>
      <c r="J139" s="11">
        <v>817705</v>
      </c>
      <c r="K139" s="30">
        <v>67</v>
      </c>
      <c r="L139" s="30">
        <v>9</v>
      </c>
      <c r="M139" s="30">
        <v>2</v>
      </c>
      <c r="N139" s="17">
        <v>0</v>
      </c>
      <c r="O139" s="19">
        <v>3</v>
      </c>
      <c r="P139" s="11">
        <v>1</v>
      </c>
      <c r="Q139" s="30">
        <v>243590</v>
      </c>
      <c r="R139" s="344"/>
      <c r="S139" s="15" t="s">
        <v>36</v>
      </c>
      <c r="T139" s="18">
        <v>46612406960.540001</v>
      </c>
      <c r="U139" s="18">
        <f t="shared" si="7"/>
        <v>3737638190.54</v>
      </c>
      <c r="V139" s="17">
        <v>0</v>
      </c>
      <c r="W139" s="18">
        <v>42874768770</v>
      </c>
      <c r="X139" s="17">
        <v>0</v>
      </c>
      <c r="Y139" s="17">
        <v>0</v>
      </c>
      <c r="Z139" s="18">
        <f t="shared" si="8"/>
        <v>3889926960.54</v>
      </c>
      <c r="AA139" s="27">
        <v>3737638190.54</v>
      </c>
      <c r="AB139" s="17">
        <v>0</v>
      </c>
      <c r="AC139" s="27">
        <v>152288770</v>
      </c>
      <c r="AD139" s="17">
        <v>0</v>
      </c>
      <c r="AE139" s="17">
        <v>0</v>
      </c>
      <c r="AF139" s="16">
        <v>42722480000</v>
      </c>
      <c r="AG139" s="17">
        <v>0</v>
      </c>
      <c r="AH139" s="17">
        <v>0</v>
      </c>
      <c r="AI139" s="28">
        <v>42722480000</v>
      </c>
      <c r="AJ139" s="17">
        <v>0</v>
      </c>
      <c r="AK139" s="17">
        <v>0</v>
      </c>
      <c r="AL139" s="23">
        <v>9</v>
      </c>
      <c r="AM139" s="17">
        <v>2536989600000</v>
      </c>
      <c r="AN139" s="24">
        <v>39976074</v>
      </c>
      <c r="AO139" s="25">
        <v>53654</v>
      </c>
      <c r="AP139" s="26"/>
      <c r="AQ139" s="26"/>
      <c r="AR139" s="21"/>
      <c r="AS139" s="21"/>
      <c r="AT139" s="21"/>
      <c r="AU139" s="21"/>
    </row>
    <row r="140" spans="1:47" ht="15.75" customHeight="1">
      <c r="A140" s="344"/>
      <c r="B140" s="15" t="s">
        <v>37</v>
      </c>
      <c r="C140" s="28">
        <v>10882.3</v>
      </c>
      <c r="D140" s="17">
        <v>0</v>
      </c>
      <c r="E140" s="17">
        <v>0</v>
      </c>
      <c r="F140" s="16">
        <f t="shared" si="6"/>
        <v>1319247550195.8301</v>
      </c>
      <c r="G140" s="18">
        <v>1319247550195.8301</v>
      </c>
      <c r="H140" s="17">
        <v>0</v>
      </c>
      <c r="I140" s="29">
        <v>236</v>
      </c>
      <c r="J140" s="11">
        <v>831106</v>
      </c>
      <c r="K140" s="30">
        <v>66</v>
      </c>
      <c r="L140" s="30">
        <v>10</v>
      </c>
      <c r="M140" s="30">
        <v>4</v>
      </c>
      <c r="N140" s="17">
        <v>0</v>
      </c>
      <c r="O140" s="19">
        <v>3</v>
      </c>
      <c r="P140" s="11">
        <v>2</v>
      </c>
      <c r="Q140" s="30">
        <v>244789</v>
      </c>
      <c r="R140" s="344"/>
      <c r="S140" s="15" t="s">
        <v>37</v>
      </c>
      <c r="T140" s="18">
        <v>1890682505</v>
      </c>
      <c r="U140" s="18">
        <f t="shared" si="7"/>
        <v>689689905</v>
      </c>
      <c r="V140" s="17">
        <v>0</v>
      </c>
      <c r="W140" s="18">
        <v>1200992600</v>
      </c>
      <c r="X140" s="17">
        <v>0</v>
      </c>
      <c r="Y140" s="17">
        <v>0</v>
      </c>
      <c r="Z140" s="18">
        <f t="shared" si="8"/>
        <v>1890682505</v>
      </c>
      <c r="AA140" s="28">
        <v>689689905</v>
      </c>
      <c r="AB140" s="17">
        <v>0</v>
      </c>
      <c r="AC140" s="28">
        <v>1200992600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23">
        <v>9</v>
      </c>
      <c r="AM140" s="17">
        <v>2536989600000</v>
      </c>
      <c r="AN140" s="24">
        <v>39976074</v>
      </c>
      <c r="AO140" s="25">
        <v>53654</v>
      </c>
      <c r="AP140" s="21"/>
      <c r="AQ140" s="21"/>
      <c r="AR140" s="21"/>
      <c r="AS140" s="21"/>
      <c r="AT140" s="21"/>
      <c r="AU140" s="21"/>
    </row>
    <row r="141" spans="1:47" ht="15.75" customHeight="1">
      <c r="A141" s="344"/>
      <c r="B141" s="15" t="s">
        <v>38</v>
      </c>
      <c r="C141" s="28">
        <v>11451.95</v>
      </c>
      <c r="D141" s="17">
        <v>0</v>
      </c>
      <c r="E141" s="17">
        <v>0</v>
      </c>
      <c r="F141" s="16">
        <f t="shared" si="6"/>
        <v>1423078642065.8</v>
      </c>
      <c r="G141" s="18">
        <v>1423078642065.8</v>
      </c>
      <c r="H141" s="17">
        <v>0</v>
      </c>
      <c r="I141" s="29">
        <v>230</v>
      </c>
      <c r="J141" s="11">
        <v>858227</v>
      </c>
      <c r="K141" s="30">
        <v>53</v>
      </c>
      <c r="L141" s="30">
        <v>11</v>
      </c>
      <c r="M141" s="30">
        <v>4</v>
      </c>
      <c r="N141" s="17">
        <v>0</v>
      </c>
      <c r="O141" s="19">
        <v>3</v>
      </c>
      <c r="P141" s="11">
        <v>2</v>
      </c>
      <c r="Q141" s="30">
        <v>246110</v>
      </c>
      <c r="R141" s="344"/>
      <c r="S141" s="15" t="s">
        <v>38</v>
      </c>
      <c r="T141" s="18">
        <v>524465544.99000001</v>
      </c>
      <c r="U141" s="18">
        <f t="shared" si="7"/>
        <v>462427394.99000001</v>
      </c>
      <c r="V141" s="17">
        <v>0</v>
      </c>
      <c r="W141" s="18">
        <v>62038150</v>
      </c>
      <c r="X141" s="17">
        <v>0</v>
      </c>
      <c r="Y141" s="17">
        <v>0</v>
      </c>
      <c r="Z141" s="18">
        <f t="shared" si="8"/>
        <v>524465544.99000001</v>
      </c>
      <c r="AA141" s="27">
        <v>462427394.99000001</v>
      </c>
      <c r="AB141" s="17">
        <v>0</v>
      </c>
      <c r="AC141" s="27">
        <v>62038150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23">
        <v>9</v>
      </c>
      <c r="AM141" s="17">
        <v>2536989600000</v>
      </c>
      <c r="AN141" s="24">
        <v>39976074</v>
      </c>
      <c r="AO141" s="25">
        <v>53654</v>
      </c>
      <c r="AP141" s="21"/>
      <c r="AQ141" s="21"/>
      <c r="AR141" s="21"/>
      <c r="AS141" s="21"/>
      <c r="AT141" s="21"/>
      <c r="AU141" s="21"/>
    </row>
    <row r="142" spans="1:47" ht="15.75" customHeight="1">
      <c r="A142" s="344"/>
      <c r="B142" s="15" t="s">
        <v>39</v>
      </c>
      <c r="C142" s="16">
        <v>12689.31</v>
      </c>
      <c r="D142" s="17">
        <v>0</v>
      </c>
      <c r="E142" s="17">
        <v>0</v>
      </c>
      <c r="F142" s="16">
        <f t="shared" si="6"/>
        <v>1488856471666</v>
      </c>
      <c r="G142" s="18">
        <v>1488856471666</v>
      </c>
      <c r="H142" s="17">
        <v>0</v>
      </c>
      <c r="I142" s="29">
        <v>229</v>
      </c>
      <c r="J142" s="11">
        <v>864933</v>
      </c>
      <c r="K142" s="30">
        <v>47</v>
      </c>
      <c r="L142" s="30">
        <v>11</v>
      </c>
      <c r="M142" s="30">
        <v>4</v>
      </c>
      <c r="N142" s="17">
        <v>0</v>
      </c>
      <c r="O142" s="19">
        <v>3</v>
      </c>
      <c r="P142" s="11">
        <v>2</v>
      </c>
      <c r="Q142" s="30">
        <v>246823</v>
      </c>
      <c r="R142" s="344"/>
      <c r="S142" s="15" t="s">
        <v>39</v>
      </c>
      <c r="T142" s="18">
        <v>3224654947</v>
      </c>
      <c r="U142" s="18">
        <f t="shared" si="7"/>
        <v>3057568337</v>
      </c>
      <c r="V142" s="17">
        <v>0</v>
      </c>
      <c r="W142" s="18">
        <v>167086610</v>
      </c>
      <c r="X142" s="17">
        <v>0</v>
      </c>
      <c r="Y142" s="17">
        <v>0</v>
      </c>
      <c r="Z142" s="18">
        <f t="shared" si="8"/>
        <v>3224654947</v>
      </c>
      <c r="AA142" s="28">
        <v>3057568337</v>
      </c>
      <c r="AB142" s="17">
        <v>0</v>
      </c>
      <c r="AC142" s="28">
        <v>167086610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23">
        <v>9</v>
      </c>
      <c r="AM142" s="17">
        <v>2536989600000</v>
      </c>
      <c r="AN142" s="24">
        <v>39976074</v>
      </c>
      <c r="AO142" s="25">
        <v>53654</v>
      </c>
      <c r="AP142" s="21"/>
      <c r="AQ142" s="21"/>
      <c r="AR142" s="21"/>
      <c r="AS142" s="21"/>
      <c r="AT142" s="21"/>
      <c r="AU142" s="21"/>
    </row>
    <row r="143" spans="1:47" ht="15.75" customHeight="1">
      <c r="A143" s="344"/>
      <c r="B143" s="15" t="s">
        <v>40</v>
      </c>
      <c r="C143" s="16">
        <v>12458.71</v>
      </c>
      <c r="D143" s="17">
        <v>0</v>
      </c>
      <c r="E143" s="17">
        <v>0</v>
      </c>
      <c r="F143" s="16">
        <f t="shared" si="6"/>
        <v>1418459123674</v>
      </c>
      <c r="G143" s="18">
        <v>1418459123674</v>
      </c>
      <c r="H143" s="17">
        <v>0</v>
      </c>
      <c r="I143" s="29">
        <v>228</v>
      </c>
      <c r="J143" s="11">
        <v>868481</v>
      </c>
      <c r="K143" s="30">
        <v>65</v>
      </c>
      <c r="L143" s="30">
        <v>11</v>
      </c>
      <c r="M143" s="30">
        <v>4</v>
      </c>
      <c r="N143" s="17">
        <v>0</v>
      </c>
      <c r="O143" s="19">
        <v>3</v>
      </c>
      <c r="P143" s="11">
        <v>2</v>
      </c>
      <c r="Q143" s="30">
        <v>247793</v>
      </c>
      <c r="R143" s="344"/>
      <c r="S143" s="15" t="s">
        <v>40</v>
      </c>
      <c r="T143" s="18">
        <v>1044505061</v>
      </c>
      <c r="U143" s="18">
        <f t="shared" si="7"/>
        <v>320644741</v>
      </c>
      <c r="V143" s="17">
        <v>0</v>
      </c>
      <c r="W143" s="18">
        <v>723860320</v>
      </c>
      <c r="X143" s="17">
        <v>0</v>
      </c>
      <c r="Y143" s="17">
        <v>0</v>
      </c>
      <c r="Z143" s="18">
        <f t="shared" si="8"/>
        <v>1044505061</v>
      </c>
      <c r="AA143" s="28">
        <v>320644741</v>
      </c>
      <c r="AB143" s="17">
        <v>0</v>
      </c>
      <c r="AC143" s="28">
        <v>723860320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23">
        <v>9</v>
      </c>
      <c r="AM143" s="17">
        <v>2536989600000</v>
      </c>
      <c r="AN143" s="24">
        <v>39976074</v>
      </c>
      <c r="AO143" s="25">
        <v>53654</v>
      </c>
      <c r="AP143" s="21"/>
      <c r="AQ143" s="21"/>
      <c r="AR143" s="21"/>
      <c r="AS143" s="21"/>
      <c r="AT143" s="21"/>
      <c r="AU143" s="21"/>
    </row>
    <row r="144" spans="1:47" ht="15.75" customHeight="1">
      <c r="A144" s="344"/>
      <c r="B144" s="15" t="s">
        <v>41</v>
      </c>
      <c r="C144" s="16">
        <v>11539.07</v>
      </c>
      <c r="D144" s="17">
        <v>0</v>
      </c>
      <c r="E144" s="17">
        <v>0</v>
      </c>
      <c r="F144" s="16">
        <f t="shared" si="6"/>
        <v>1387687323298</v>
      </c>
      <c r="G144" s="18">
        <v>1387687323298</v>
      </c>
      <c r="H144" s="17">
        <v>0</v>
      </c>
      <c r="I144" s="29">
        <v>228</v>
      </c>
      <c r="J144" s="11">
        <v>876231</v>
      </c>
      <c r="K144" s="30">
        <v>59</v>
      </c>
      <c r="L144" s="30">
        <v>11</v>
      </c>
      <c r="M144" s="30">
        <v>4</v>
      </c>
      <c r="N144" s="17">
        <v>0</v>
      </c>
      <c r="O144" s="19">
        <v>3</v>
      </c>
      <c r="P144" s="11">
        <v>2</v>
      </c>
      <c r="Q144" s="30">
        <v>249180</v>
      </c>
      <c r="R144" s="344"/>
      <c r="S144" s="15" t="s">
        <v>41</v>
      </c>
      <c r="T144" s="18">
        <v>53632597245</v>
      </c>
      <c r="U144" s="18">
        <f t="shared" si="7"/>
        <v>29154821625</v>
      </c>
      <c r="V144" s="17">
        <v>0</v>
      </c>
      <c r="W144" s="18">
        <v>24477775620</v>
      </c>
      <c r="X144" s="17">
        <v>0</v>
      </c>
      <c r="Y144" s="17">
        <v>0</v>
      </c>
      <c r="Z144" s="18">
        <f t="shared" si="8"/>
        <v>30940058925</v>
      </c>
      <c r="AA144" s="28">
        <v>29154821625</v>
      </c>
      <c r="AB144" s="17">
        <v>0</v>
      </c>
      <c r="AC144" s="28">
        <v>1785237300</v>
      </c>
      <c r="AD144" s="17">
        <v>0</v>
      </c>
      <c r="AE144" s="17">
        <v>0</v>
      </c>
      <c r="AF144" s="16">
        <v>22692538320</v>
      </c>
      <c r="AG144" s="17">
        <v>0</v>
      </c>
      <c r="AH144" s="17">
        <v>0</v>
      </c>
      <c r="AI144" s="28">
        <v>22692538320</v>
      </c>
      <c r="AJ144" s="17">
        <v>0</v>
      </c>
      <c r="AK144" s="17">
        <v>0</v>
      </c>
      <c r="AL144" s="23">
        <v>9</v>
      </c>
      <c r="AM144" s="17">
        <v>2536989600000</v>
      </c>
      <c r="AN144" s="24">
        <v>39976074</v>
      </c>
      <c r="AO144" s="25">
        <v>53654</v>
      </c>
      <c r="AP144" s="21"/>
      <c r="AQ144" s="21"/>
      <c r="AR144" s="21"/>
      <c r="AS144" s="21"/>
      <c r="AT144" s="21"/>
      <c r="AU144" s="21"/>
    </row>
    <row r="145" spans="1:47" ht="15.75" customHeight="1">
      <c r="A145" s="344"/>
      <c r="B145" s="15" t="s">
        <v>42</v>
      </c>
      <c r="C145" s="16">
        <v>11226.05</v>
      </c>
      <c r="D145" s="17">
        <v>0</v>
      </c>
      <c r="E145" s="17">
        <v>0</v>
      </c>
      <c r="F145" s="16">
        <f t="shared" si="6"/>
        <v>1330351774332</v>
      </c>
      <c r="G145" s="18">
        <v>1330351774332</v>
      </c>
      <c r="H145" s="17">
        <v>0</v>
      </c>
      <c r="I145" s="29">
        <v>227</v>
      </c>
      <c r="J145" s="11">
        <v>882608</v>
      </c>
      <c r="K145" s="30">
        <v>56</v>
      </c>
      <c r="L145" s="30">
        <v>11</v>
      </c>
      <c r="M145" s="30">
        <v>4</v>
      </c>
      <c r="N145" s="17">
        <v>0</v>
      </c>
      <c r="O145" s="19">
        <v>3</v>
      </c>
      <c r="P145" s="11">
        <v>2</v>
      </c>
      <c r="Q145" s="30">
        <v>250189</v>
      </c>
      <c r="R145" s="344"/>
      <c r="S145" s="15" t="s">
        <v>42</v>
      </c>
      <c r="T145" s="18">
        <v>38820161505</v>
      </c>
      <c r="U145" s="18">
        <f t="shared" si="7"/>
        <v>240769985</v>
      </c>
      <c r="V145" s="17">
        <v>0</v>
      </c>
      <c r="W145" s="18">
        <v>38579391520</v>
      </c>
      <c r="X145" s="17">
        <v>0</v>
      </c>
      <c r="Y145" s="17">
        <v>0</v>
      </c>
      <c r="Z145" s="18">
        <f t="shared" si="8"/>
        <v>2358011505</v>
      </c>
      <c r="AA145" s="28">
        <v>240769985</v>
      </c>
      <c r="AB145" s="17">
        <v>0</v>
      </c>
      <c r="AC145" s="28">
        <v>2117241520</v>
      </c>
      <c r="AD145" s="17">
        <v>0</v>
      </c>
      <c r="AE145" s="17">
        <v>0</v>
      </c>
      <c r="AF145" s="16">
        <v>36462150000</v>
      </c>
      <c r="AG145" s="17">
        <v>0</v>
      </c>
      <c r="AH145" s="17">
        <v>0</v>
      </c>
      <c r="AI145" s="28">
        <v>36462150000</v>
      </c>
      <c r="AJ145" s="17">
        <v>0</v>
      </c>
      <c r="AK145" s="17">
        <v>0</v>
      </c>
      <c r="AL145" s="23">
        <v>9</v>
      </c>
      <c r="AM145" s="17">
        <v>2536989600000</v>
      </c>
      <c r="AN145" s="24">
        <v>39976074</v>
      </c>
      <c r="AO145" s="25">
        <v>53654</v>
      </c>
      <c r="AP145" s="21"/>
      <c r="AQ145" s="21"/>
      <c r="AR145" s="21"/>
      <c r="AS145" s="21"/>
      <c r="AT145" s="21"/>
      <c r="AU145" s="21"/>
    </row>
    <row r="146" spans="1:47" ht="15.75" customHeight="1">
      <c r="A146" s="344"/>
      <c r="B146" s="15" t="s">
        <v>43</v>
      </c>
      <c r="C146" s="16">
        <v>10849.9</v>
      </c>
      <c r="D146" s="17">
        <v>0</v>
      </c>
      <c r="E146" s="17">
        <v>0</v>
      </c>
      <c r="F146" s="16">
        <f t="shared" si="6"/>
        <v>1363942364491</v>
      </c>
      <c r="G146" s="18">
        <v>1363942364491</v>
      </c>
      <c r="H146" s="17">
        <v>0</v>
      </c>
      <c r="I146" s="29">
        <v>227</v>
      </c>
      <c r="J146" s="11">
        <v>885347</v>
      </c>
      <c r="K146" s="30">
        <v>72</v>
      </c>
      <c r="L146" s="30">
        <v>11</v>
      </c>
      <c r="M146" s="30">
        <v>4</v>
      </c>
      <c r="N146" s="17">
        <v>0</v>
      </c>
      <c r="O146" s="19">
        <v>3</v>
      </c>
      <c r="P146" s="11">
        <v>2</v>
      </c>
      <c r="Q146" s="30">
        <v>251422</v>
      </c>
      <c r="R146" s="344"/>
      <c r="S146" s="15" t="s">
        <v>43</v>
      </c>
      <c r="T146" s="18">
        <v>46186723294</v>
      </c>
      <c r="U146" s="18">
        <f t="shared" si="7"/>
        <v>1036703741</v>
      </c>
      <c r="V146" s="17">
        <v>0</v>
      </c>
      <c r="W146" s="18">
        <v>45150019553</v>
      </c>
      <c r="X146" s="17">
        <v>0</v>
      </c>
      <c r="Y146" s="17">
        <v>0</v>
      </c>
      <c r="Z146" s="18">
        <f t="shared" si="8"/>
        <v>2634155401</v>
      </c>
      <c r="AA146" s="28">
        <v>1036703741</v>
      </c>
      <c r="AB146" s="17">
        <v>0</v>
      </c>
      <c r="AC146" s="28">
        <v>1597451660</v>
      </c>
      <c r="AD146" s="17">
        <v>0</v>
      </c>
      <c r="AE146" s="17">
        <v>0</v>
      </c>
      <c r="AF146" s="16">
        <v>43552567893</v>
      </c>
      <c r="AG146" s="17">
        <v>0</v>
      </c>
      <c r="AH146" s="17">
        <v>0</v>
      </c>
      <c r="AI146" s="28">
        <v>43552567893</v>
      </c>
      <c r="AJ146" s="17">
        <v>0</v>
      </c>
      <c r="AK146" s="17">
        <v>0</v>
      </c>
      <c r="AL146" s="23">
        <v>9</v>
      </c>
      <c r="AM146" s="17">
        <v>2536989600000</v>
      </c>
      <c r="AN146" s="24">
        <v>39976074</v>
      </c>
      <c r="AO146" s="25">
        <v>53654</v>
      </c>
      <c r="AP146" s="21"/>
      <c r="AQ146" s="21"/>
      <c r="AR146" s="21"/>
      <c r="AS146" s="21"/>
      <c r="AT146" s="21"/>
      <c r="AU146" s="21"/>
    </row>
    <row r="147" spans="1:47" ht="15.75" customHeight="1">
      <c r="A147" s="345"/>
      <c r="B147" s="22" t="s">
        <v>44</v>
      </c>
      <c r="C147" s="16">
        <v>11605.7</v>
      </c>
      <c r="D147" s="17">
        <v>0</v>
      </c>
      <c r="E147" s="17">
        <v>0</v>
      </c>
      <c r="F147" s="16">
        <f t="shared" si="6"/>
        <v>1474173296528</v>
      </c>
      <c r="G147" s="18">
        <v>1474173296528</v>
      </c>
      <c r="H147" s="17">
        <v>0</v>
      </c>
      <c r="I147" s="29">
        <v>227</v>
      </c>
      <c r="J147" s="11">
        <v>886572</v>
      </c>
      <c r="K147" s="30">
        <v>82</v>
      </c>
      <c r="L147" s="30">
        <v>11</v>
      </c>
      <c r="M147" s="30">
        <v>4</v>
      </c>
      <c r="N147" s="17">
        <v>0</v>
      </c>
      <c r="O147" s="19">
        <v>3</v>
      </c>
      <c r="P147" s="11">
        <v>2</v>
      </c>
      <c r="Q147" s="30">
        <v>253336</v>
      </c>
      <c r="R147" s="345"/>
      <c r="S147" s="22" t="s">
        <v>44</v>
      </c>
      <c r="T147" s="18">
        <v>107159941676</v>
      </c>
      <c r="U147" s="18">
        <f t="shared" si="7"/>
        <v>1987389946</v>
      </c>
      <c r="V147" s="17">
        <v>0</v>
      </c>
      <c r="W147" s="18">
        <v>105172551730</v>
      </c>
      <c r="X147" s="17">
        <v>0</v>
      </c>
      <c r="Y147" s="17">
        <v>0</v>
      </c>
      <c r="Z147" s="18">
        <f t="shared" si="8"/>
        <v>9539156886</v>
      </c>
      <c r="AA147" s="28">
        <v>1987389946</v>
      </c>
      <c r="AB147" s="17">
        <v>0</v>
      </c>
      <c r="AC147" s="28">
        <v>7551766940</v>
      </c>
      <c r="AD147" s="17">
        <v>0</v>
      </c>
      <c r="AE147" s="17">
        <v>0</v>
      </c>
      <c r="AF147" s="16">
        <v>97620784790</v>
      </c>
      <c r="AG147" s="17">
        <v>0</v>
      </c>
      <c r="AH147" s="17">
        <v>0</v>
      </c>
      <c r="AI147" s="28">
        <v>97620784790</v>
      </c>
      <c r="AJ147" s="17">
        <v>0</v>
      </c>
      <c r="AK147" s="17">
        <v>0</v>
      </c>
      <c r="AL147" s="23">
        <v>11</v>
      </c>
      <c r="AM147" s="17">
        <v>2710907600000</v>
      </c>
      <c r="AN147" s="24">
        <v>41715254</v>
      </c>
      <c r="AO147" s="25">
        <v>55239</v>
      </c>
      <c r="AP147" s="26"/>
      <c r="AQ147" s="26"/>
      <c r="AR147" s="21"/>
      <c r="AS147" s="21"/>
      <c r="AT147" s="21"/>
      <c r="AU147" s="21"/>
    </row>
    <row r="148" spans="1:47" ht="15.75" customHeight="1">
      <c r="A148" s="346" t="s">
        <v>56</v>
      </c>
      <c r="B148" s="15" t="s">
        <v>33</v>
      </c>
      <c r="C148" s="16">
        <v>12237.7</v>
      </c>
      <c r="D148" s="17">
        <v>0</v>
      </c>
      <c r="E148" s="17">
        <v>0</v>
      </c>
      <c r="F148" s="16">
        <f t="shared" si="6"/>
        <v>1441914088121</v>
      </c>
      <c r="G148" s="18">
        <v>1441914088121</v>
      </c>
      <c r="H148" s="17">
        <v>0</v>
      </c>
      <c r="I148" s="29">
        <v>226</v>
      </c>
      <c r="J148" s="11">
        <v>887982</v>
      </c>
      <c r="K148" s="30">
        <v>77</v>
      </c>
      <c r="L148" s="30">
        <v>11</v>
      </c>
      <c r="M148" s="30">
        <v>4</v>
      </c>
      <c r="N148" s="17">
        <v>0</v>
      </c>
      <c r="O148" s="19">
        <v>3</v>
      </c>
      <c r="P148" s="11">
        <v>2</v>
      </c>
      <c r="Q148" s="30">
        <v>255147</v>
      </c>
      <c r="R148" s="346" t="s">
        <v>56</v>
      </c>
      <c r="S148" s="15" t="s">
        <v>33</v>
      </c>
      <c r="T148" s="18">
        <v>37306480971</v>
      </c>
      <c r="U148" s="18">
        <f t="shared" si="7"/>
        <v>807795700</v>
      </c>
      <c r="V148" s="17">
        <v>0</v>
      </c>
      <c r="W148" s="18">
        <v>34612935700</v>
      </c>
      <c r="X148" s="17">
        <v>0</v>
      </c>
      <c r="Y148" s="17">
        <v>0</v>
      </c>
      <c r="Z148" s="18">
        <f t="shared" si="8"/>
        <v>1615591400</v>
      </c>
      <c r="AA148" s="28">
        <f t="shared" ref="AA148:AA159" si="9">AC148+AG148</f>
        <v>807795700</v>
      </c>
      <c r="AB148" s="17">
        <v>0</v>
      </c>
      <c r="AC148" s="28">
        <v>807795700</v>
      </c>
      <c r="AD148" s="17">
        <v>0</v>
      </c>
      <c r="AE148" s="17">
        <v>0</v>
      </c>
      <c r="AF148" s="28">
        <v>33805140000</v>
      </c>
      <c r="AG148" s="17">
        <v>0</v>
      </c>
      <c r="AH148" s="17">
        <v>0</v>
      </c>
      <c r="AI148" s="28">
        <v>33805140000</v>
      </c>
      <c r="AJ148" s="17">
        <v>0</v>
      </c>
      <c r="AK148" s="17">
        <v>0</v>
      </c>
      <c r="AL148" s="23">
        <v>11</v>
      </c>
      <c r="AM148" s="17">
        <v>2710907600000</v>
      </c>
      <c r="AN148" s="24">
        <v>41715254</v>
      </c>
      <c r="AO148" s="25">
        <v>55239</v>
      </c>
      <c r="AP148" s="21"/>
      <c r="AQ148" s="21"/>
      <c r="AR148" s="21"/>
      <c r="AS148" s="21"/>
      <c r="AT148" s="21"/>
      <c r="AU148" s="21"/>
    </row>
    <row r="149" spans="1:47" ht="15.75" customHeight="1">
      <c r="A149" s="344"/>
      <c r="B149" s="15" t="s">
        <v>34</v>
      </c>
      <c r="C149" s="16">
        <v>12122.2</v>
      </c>
      <c r="D149" s="17">
        <v>0</v>
      </c>
      <c r="E149" s="17">
        <v>0</v>
      </c>
      <c r="F149" s="16">
        <f t="shared" si="6"/>
        <v>1525354039340</v>
      </c>
      <c r="G149" s="18">
        <v>1525354039340</v>
      </c>
      <c r="H149" s="17">
        <v>0</v>
      </c>
      <c r="I149" s="29">
        <v>226</v>
      </c>
      <c r="J149" s="11">
        <v>889197</v>
      </c>
      <c r="K149" s="30">
        <v>65</v>
      </c>
      <c r="L149" s="30">
        <v>11</v>
      </c>
      <c r="M149" s="30">
        <v>4</v>
      </c>
      <c r="N149" s="17">
        <v>0</v>
      </c>
      <c r="O149" s="19">
        <v>3</v>
      </c>
      <c r="P149" s="11">
        <v>2</v>
      </c>
      <c r="Q149" s="30">
        <v>257341</v>
      </c>
      <c r="R149" s="344"/>
      <c r="S149" s="15" t="s">
        <v>34</v>
      </c>
      <c r="T149" s="18">
        <v>35789024459</v>
      </c>
      <c r="U149" s="18">
        <f t="shared" si="7"/>
        <v>5359930220</v>
      </c>
      <c r="V149" s="17">
        <v>0</v>
      </c>
      <c r="W149" s="18">
        <v>34844183002</v>
      </c>
      <c r="X149" s="17">
        <v>0</v>
      </c>
      <c r="Y149" s="17">
        <v>0</v>
      </c>
      <c r="Z149" s="18">
        <f t="shared" si="8"/>
        <v>10719860440</v>
      </c>
      <c r="AA149" s="28">
        <f t="shared" si="9"/>
        <v>5359930220</v>
      </c>
      <c r="AB149" s="17">
        <v>0</v>
      </c>
      <c r="AC149" s="28">
        <v>5359930220</v>
      </c>
      <c r="AD149" s="17">
        <v>0</v>
      </c>
      <c r="AE149" s="17">
        <v>0</v>
      </c>
      <c r="AF149" s="28">
        <v>29484252782</v>
      </c>
      <c r="AG149" s="17">
        <v>0</v>
      </c>
      <c r="AH149" s="17">
        <v>0</v>
      </c>
      <c r="AI149" s="28">
        <v>29484252782</v>
      </c>
      <c r="AJ149" s="17">
        <v>0</v>
      </c>
      <c r="AK149" s="17">
        <v>0</v>
      </c>
      <c r="AL149" s="23">
        <v>11</v>
      </c>
      <c r="AM149" s="17">
        <v>2710907600000</v>
      </c>
      <c r="AN149" s="24">
        <v>41715254</v>
      </c>
      <c r="AO149" s="25">
        <v>55239</v>
      </c>
      <c r="AP149" s="21"/>
      <c r="AQ149" s="21"/>
      <c r="AR149" s="21"/>
      <c r="AS149" s="21"/>
      <c r="AT149" s="21"/>
      <c r="AU149" s="21"/>
    </row>
    <row r="150" spans="1:47" ht="15.75" customHeight="1">
      <c r="A150" s="344"/>
      <c r="B150" s="15" t="s">
        <v>35</v>
      </c>
      <c r="C150" s="16">
        <v>12679.1</v>
      </c>
      <c r="D150" s="17">
        <v>0</v>
      </c>
      <c r="E150" s="17">
        <v>0</v>
      </c>
      <c r="F150" s="16">
        <f t="shared" si="6"/>
        <v>1429240404172</v>
      </c>
      <c r="G150" s="18">
        <v>1429240404172</v>
      </c>
      <c r="H150" s="17">
        <v>0</v>
      </c>
      <c r="I150" s="29">
        <v>219</v>
      </c>
      <c r="J150" s="11">
        <v>890762</v>
      </c>
      <c r="K150" s="30">
        <v>70</v>
      </c>
      <c r="L150" s="30">
        <v>12</v>
      </c>
      <c r="M150" s="30">
        <v>4</v>
      </c>
      <c r="N150" s="17">
        <v>0</v>
      </c>
      <c r="O150" s="19">
        <v>3</v>
      </c>
      <c r="P150" s="11">
        <v>2</v>
      </c>
      <c r="Q150" s="30">
        <v>260117</v>
      </c>
      <c r="R150" s="344"/>
      <c r="S150" s="15" t="s">
        <v>35</v>
      </c>
      <c r="T150" s="18">
        <v>65203085228.150002</v>
      </c>
      <c r="U150" s="18">
        <f t="shared" si="7"/>
        <v>7605504100</v>
      </c>
      <c r="V150" s="17">
        <v>0</v>
      </c>
      <c r="W150" s="18">
        <v>63824784100</v>
      </c>
      <c r="X150" s="17">
        <v>0</v>
      </c>
      <c r="Y150" s="17">
        <v>0</v>
      </c>
      <c r="Z150" s="18">
        <f t="shared" si="8"/>
        <v>15211008200</v>
      </c>
      <c r="AA150" s="28">
        <f t="shared" si="9"/>
        <v>7605504100</v>
      </c>
      <c r="AB150" s="17">
        <v>0</v>
      </c>
      <c r="AC150" s="28">
        <v>7605504100</v>
      </c>
      <c r="AD150" s="17">
        <v>0</v>
      </c>
      <c r="AE150" s="17">
        <v>0</v>
      </c>
      <c r="AF150" s="28">
        <v>56219280000</v>
      </c>
      <c r="AG150" s="17">
        <v>0</v>
      </c>
      <c r="AH150" s="17">
        <v>0</v>
      </c>
      <c r="AI150" s="28">
        <v>56219280000</v>
      </c>
      <c r="AJ150" s="17">
        <v>0</v>
      </c>
      <c r="AK150" s="17">
        <v>0</v>
      </c>
      <c r="AL150" s="23">
        <v>11</v>
      </c>
      <c r="AM150" s="17">
        <v>2710907600000</v>
      </c>
      <c r="AN150" s="24">
        <v>41715254</v>
      </c>
      <c r="AO150" s="25">
        <v>55239</v>
      </c>
      <c r="AP150" s="21"/>
      <c r="AQ150" s="21"/>
      <c r="AR150" s="21"/>
      <c r="AS150" s="21"/>
      <c r="AT150" s="21"/>
      <c r="AU150" s="21"/>
    </row>
    <row r="151" spans="1:47" ht="15.75" customHeight="1">
      <c r="A151" s="344"/>
      <c r="B151" s="15" t="s">
        <v>36</v>
      </c>
      <c r="C151" s="16">
        <v>12999.6</v>
      </c>
      <c r="D151" s="17">
        <v>0</v>
      </c>
      <c r="E151" s="17">
        <v>0</v>
      </c>
      <c r="F151" s="16">
        <f t="shared" si="6"/>
        <v>1487745508698</v>
      </c>
      <c r="G151" s="18">
        <v>1487745508698</v>
      </c>
      <c r="H151" s="17">
        <v>0</v>
      </c>
      <c r="I151" s="29">
        <v>219</v>
      </c>
      <c r="J151" s="11">
        <v>891712</v>
      </c>
      <c r="K151" s="30">
        <v>74</v>
      </c>
      <c r="L151" s="30">
        <v>12</v>
      </c>
      <c r="M151" s="30">
        <v>5</v>
      </c>
      <c r="N151" s="17">
        <v>0</v>
      </c>
      <c r="O151" s="19">
        <v>3</v>
      </c>
      <c r="P151" s="11">
        <v>2</v>
      </c>
      <c r="Q151" s="30">
        <v>262487</v>
      </c>
      <c r="R151" s="344"/>
      <c r="S151" s="15" t="s">
        <v>36</v>
      </c>
      <c r="T151" s="18">
        <v>110574310118.69</v>
      </c>
      <c r="U151" s="18">
        <f t="shared" si="7"/>
        <v>3281484520</v>
      </c>
      <c r="V151" s="17">
        <v>0</v>
      </c>
      <c r="W151" s="18">
        <v>106620334520</v>
      </c>
      <c r="X151" s="17">
        <v>0</v>
      </c>
      <c r="Y151" s="17">
        <v>0</v>
      </c>
      <c r="Z151" s="18">
        <f t="shared" si="8"/>
        <v>6562969040</v>
      </c>
      <c r="AA151" s="28">
        <f t="shared" si="9"/>
        <v>3281484520</v>
      </c>
      <c r="AB151" s="17">
        <v>0</v>
      </c>
      <c r="AC151" s="28">
        <v>3281484520</v>
      </c>
      <c r="AD151" s="17">
        <v>0</v>
      </c>
      <c r="AE151" s="17">
        <v>0</v>
      </c>
      <c r="AF151" s="28">
        <v>103338850000</v>
      </c>
      <c r="AG151" s="17">
        <v>0</v>
      </c>
      <c r="AH151" s="17">
        <v>0</v>
      </c>
      <c r="AI151" s="28">
        <v>103338850000</v>
      </c>
      <c r="AJ151" s="17">
        <v>0</v>
      </c>
      <c r="AK151" s="17">
        <v>0</v>
      </c>
      <c r="AL151" s="23">
        <v>12</v>
      </c>
      <c r="AM151" s="17">
        <v>2983199200000</v>
      </c>
      <c r="AN151" s="24">
        <v>44438170</v>
      </c>
      <c r="AO151" s="25">
        <v>59678</v>
      </c>
      <c r="AP151" s="26"/>
      <c r="AQ151" s="26"/>
      <c r="AR151" s="21"/>
      <c r="AS151" s="21"/>
      <c r="AT151" s="21"/>
      <c r="AU151" s="21"/>
    </row>
    <row r="152" spans="1:47" ht="15.75" customHeight="1">
      <c r="A152" s="344"/>
      <c r="B152" s="15" t="s">
        <v>37</v>
      </c>
      <c r="C152" s="16" t="s">
        <v>57</v>
      </c>
      <c r="D152" s="17">
        <v>0</v>
      </c>
      <c r="E152" s="17">
        <v>0</v>
      </c>
      <c r="F152" s="16">
        <f t="shared" si="6"/>
        <v>1497979332823</v>
      </c>
      <c r="G152" s="18">
        <v>1497979332823</v>
      </c>
      <c r="H152" s="17">
        <v>0</v>
      </c>
      <c r="I152" s="29">
        <v>220</v>
      </c>
      <c r="J152" s="11">
        <v>893042</v>
      </c>
      <c r="K152" s="30">
        <v>86</v>
      </c>
      <c r="L152" s="30">
        <v>12</v>
      </c>
      <c r="M152" s="30">
        <v>5</v>
      </c>
      <c r="N152" s="17">
        <v>0</v>
      </c>
      <c r="O152" s="19">
        <v>3</v>
      </c>
      <c r="P152" s="11">
        <v>2</v>
      </c>
      <c r="Q152" s="30">
        <v>264829</v>
      </c>
      <c r="R152" s="344"/>
      <c r="S152" s="15" t="s">
        <v>37</v>
      </c>
      <c r="T152" s="18">
        <v>110128677359.77</v>
      </c>
      <c r="U152" s="18">
        <f t="shared" si="7"/>
        <v>27036870970</v>
      </c>
      <c r="V152" s="17">
        <v>0</v>
      </c>
      <c r="W152" s="18">
        <v>108348192392</v>
      </c>
      <c r="X152" s="17">
        <v>0</v>
      </c>
      <c r="Y152" s="17">
        <v>0</v>
      </c>
      <c r="Z152" s="18">
        <f t="shared" si="8"/>
        <v>54073741940</v>
      </c>
      <c r="AA152" s="28">
        <f t="shared" si="9"/>
        <v>27036870970</v>
      </c>
      <c r="AB152" s="17">
        <v>0</v>
      </c>
      <c r="AC152" s="28">
        <v>27036870970</v>
      </c>
      <c r="AD152" s="17">
        <v>0</v>
      </c>
      <c r="AE152" s="17">
        <v>0</v>
      </c>
      <c r="AF152" s="28">
        <v>81311321422</v>
      </c>
      <c r="AG152" s="17">
        <v>0</v>
      </c>
      <c r="AH152" s="17">
        <v>0</v>
      </c>
      <c r="AI152" s="28">
        <v>81311321422</v>
      </c>
      <c r="AJ152" s="17">
        <v>0</v>
      </c>
      <c r="AK152" s="17">
        <v>0</v>
      </c>
      <c r="AL152" s="23">
        <v>12</v>
      </c>
      <c r="AM152" s="17">
        <v>2983199200000</v>
      </c>
      <c r="AN152" s="24">
        <v>44438170</v>
      </c>
      <c r="AO152" s="25">
        <v>59678</v>
      </c>
      <c r="AP152" s="21"/>
      <c r="AQ152" s="21"/>
      <c r="AR152" s="21"/>
      <c r="AS152" s="21"/>
      <c r="AT152" s="21"/>
      <c r="AU152" s="21"/>
    </row>
    <row r="153" spans="1:47" ht="15.75" customHeight="1">
      <c r="A153" s="344"/>
      <c r="B153" s="15" t="s">
        <v>38</v>
      </c>
      <c r="C153" s="16">
        <v>12583.9</v>
      </c>
      <c r="D153" s="17">
        <v>0</v>
      </c>
      <c r="E153" s="17">
        <v>0</v>
      </c>
      <c r="F153" s="16">
        <f t="shared" si="6"/>
        <v>1497666603273</v>
      </c>
      <c r="G153" s="18">
        <v>1497666603273</v>
      </c>
      <c r="H153" s="17">
        <v>0</v>
      </c>
      <c r="I153" s="29">
        <v>220</v>
      </c>
      <c r="J153" s="11">
        <v>893646</v>
      </c>
      <c r="K153" s="30">
        <v>78</v>
      </c>
      <c r="L153" s="30">
        <v>12</v>
      </c>
      <c r="M153" s="30">
        <v>5</v>
      </c>
      <c r="N153" s="17">
        <v>0</v>
      </c>
      <c r="O153" s="19">
        <v>3</v>
      </c>
      <c r="P153" s="11">
        <v>2</v>
      </c>
      <c r="Q153" s="30">
        <v>266687</v>
      </c>
      <c r="R153" s="344"/>
      <c r="S153" s="15" t="s">
        <v>38</v>
      </c>
      <c r="T153" s="18">
        <v>153253427553.16</v>
      </c>
      <c r="U153" s="18">
        <f t="shared" si="7"/>
        <v>16031711860</v>
      </c>
      <c r="V153" s="18">
        <v>6000000000</v>
      </c>
      <c r="W153" s="18">
        <v>145769701860</v>
      </c>
      <c r="X153" s="17">
        <v>0</v>
      </c>
      <c r="Y153" s="17">
        <v>0</v>
      </c>
      <c r="Z153" s="18">
        <f t="shared" si="8"/>
        <v>32063423720</v>
      </c>
      <c r="AA153" s="28">
        <f t="shared" si="9"/>
        <v>16031711860</v>
      </c>
      <c r="AB153" s="17">
        <v>0</v>
      </c>
      <c r="AC153" s="28">
        <v>16031711860</v>
      </c>
      <c r="AD153" s="17">
        <v>0</v>
      </c>
      <c r="AE153" s="17">
        <v>0</v>
      </c>
      <c r="AF153" s="28">
        <v>129737990000</v>
      </c>
      <c r="AG153" s="17">
        <v>0</v>
      </c>
      <c r="AH153" s="28">
        <v>6000000000</v>
      </c>
      <c r="AI153" s="28">
        <v>129737990000</v>
      </c>
      <c r="AJ153" s="17">
        <v>0</v>
      </c>
      <c r="AK153" s="17">
        <v>0</v>
      </c>
      <c r="AL153" s="23">
        <v>12</v>
      </c>
      <c r="AM153" s="17">
        <v>2983199200000</v>
      </c>
      <c r="AN153" s="24">
        <v>44438170</v>
      </c>
      <c r="AO153" s="25">
        <v>59678</v>
      </c>
      <c r="AP153" s="21"/>
      <c r="AQ153" s="21"/>
      <c r="AR153" s="21"/>
      <c r="AS153" s="21"/>
      <c r="AT153" s="21"/>
      <c r="AU153" s="21"/>
    </row>
    <row r="154" spans="1:47" ht="15.75" customHeight="1">
      <c r="A154" s="344"/>
      <c r="B154" s="15" t="s">
        <v>39</v>
      </c>
      <c r="C154" s="16" t="s">
        <v>58</v>
      </c>
      <c r="D154" s="17">
        <v>0</v>
      </c>
      <c r="E154" s="17">
        <v>0</v>
      </c>
      <c r="F154" s="16">
        <f t="shared" si="6"/>
        <v>1594005410159</v>
      </c>
      <c r="G154" s="18">
        <v>1594005410159</v>
      </c>
      <c r="H154" s="17">
        <v>0</v>
      </c>
      <c r="I154" s="29">
        <v>220</v>
      </c>
      <c r="J154" s="11">
        <v>894558</v>
      </c>
      <c r="K154" s="30">
        <v>66</v>
      </c>
      <c r="L154" s="30">
        <v>12</v>
      </c>
      <c r="M154" s="30">
        <v>7</v>
      </c>
      <c r="N154" s="17">
        <v>0</v>
      </c>
      <c r="O154" s="19">
        <v>3</v>
      </c>
      <c r="P154" s="11">
        <v>2</v>
      </c>
      <c r="Q154" s="30">
        <v>268497</v>
      </c>
      <c r="R154" s="344"/>
      <c r="S154" s="15" t="s">
        <v>39</v>
      </c>
      <c r="T154" s="18">
        <v>63416980218.489998</v>
      </c>
      <c r="U154" s="18">
        <f t="shared" si="7"/>
        <v>11281944010</v>
      </c>
      <c r="V154" s="18">
        <v>775972010</v>
      </c>
      <c r="W154" s="18">
        <v>61680308485</v>
      </c>
      <c r="X154" s="17">
        <v>0</v>
      </c>
      <c r="Y154" s="17">
        <v>0</v>
      </c>
      <c r="Z154" s="18">
        <f t="shared" si="8"/>
        <v>23339860030</v>
      </c>
      <c r="AA154" s="28">
        <f t="shared" si="9"/>
        <v>11281944010</v>
      </c>
      <c r="AB154" s="28">
        <v>775972010</v>
      </c>
      <c r="AC154" s="28">
        <v>11281944010</v>
      </c>
      <c r="AD154" s="17">
        <v>0</v>
      </c>
      <c r="AE154" s="17">
        <v>0</v>
      </c>
      <c r="AF154" s="28">
        <v>50398364475</v>
      </c>
      <c r="AG154" s="17">
        <v>0</v>
      </c>
      <c r="AH154" s="17">
        <v>0</v>
      </c>
      <c r="AI154" s="28">
        <v>50398364475</v>
      </c>
      <c r="AJ154" s="17">
        <v>0</v>
      </c>
      <c r="AK154" s="17">
        <v>0</v>
      </c>
      <c r="AL154" s="23">
        <v>12</v>
      </c>
      <c r="AM154" s="17">
        <v>2983199200000</v>
      </c>
      <c r="AN154" s="24">
        <v>44438170</v>
      </c>
      <c r="AO154" s="25">
        <v>59678</v>
      </c>
      <c r="AP154" s="21"/>
      <c r="AQ154" s="21"/>
      <c r="AR154" s="21"/>
      <c r="AS154" s="21"/>
      <c r="AT154" s="21"/>
      <c r="AU154" s="21"/>
    </row>
    <row r="155" spans="1:47" ht="15.75" customHeight="1">
      <c r="A155" s="344"/>
      <c r="B155" s="15" t="s">
        <v>40</v>
      </c>
      <c r="C155" s="16">
        <v>14790.8</v>
      </c>
      <c r="D155" s="17">
        <v>0</v>
      </c>
      <c r="E155" s="17">
        <v>0</v>
      </c>
      <c r="F155" s="16">
        <f t="shared" si="6"/>
        <v>1805979686244</v>
      </c>
      <c r="G155" s="18">
        <v>1805979686244</v>
      </c>
      <c r="H155" s="17">
        <v>0</v>
      </c>
      <c r="I155" s="29">
        <v>219</v>
      </c>
      <c r="J155" s="11">
        <v>895484</v>
      </c>
      <c r="K155" s="30">
        <v>69</v>
      </c>
      <c r="L155" s="30">
        <v>12</v>
      </c>
      <c r="M155" s="30">
        <v>7</v>
      </c>
      <c r="N155" s="17">
        <v>0</v>
      </c>
      <c r="O155" s="19">
        <v>3</v>
      </c>
      <c r="P155" s="11">
        <v>2</v>
      </c>
      <c r="Q155" s="30">
        <v>271462</v>
      </c>
      <c r="R155" s="344"/>
      <c r="S155" s="15" t="s">
        <v>40</v>
      </c>
      <c r="T155" s="18">
        <v>66165174545.349998</v>
      </c>
      <c r="U155" s="18">
        <f t="shared" si="7"/>
        <v>9503776800</v>
      </c>
      <c r="V155" s="18">
        <v>1276932340</v>
      </c>
      <c r="W155" s="18">
        <v>61737310391</v>
      </c>
      <c r="X155" s="17">
        <v>0</v>
      </c>
      <c r="Y155" s="17">
        <v>0</v>
      </c>
      <c r="Z155" s="18">
        <f t="shared" si="8"/>
        <v>20284485940</v>
      </c>
      <c r="AA155" s="28">
        <f t="shared" si="9"/>
        <v>9503776800</v>
      </c>
      <c r="AB155" s="28">
        <v>1276932340</v>
      </c>
      <c r="AC155" s="28">
        <v>9503776800</v>
      </c>
      <c r="AD155" s="17">
        <v>0</v>
      </c>
      <c r="AE155" s="17">
        <v>0</v>
      </c>
      <c r="AF155" s="28">
        <v>52233533591</v>
      </c>
      <c r="AG155" s="17">
        <v>0</v>
      </c>
      <c r="AH155" s="17">
        <v>0</v>
      </c>
      <c r="AI155" s="28">
        <v>52233533591</v>
      </c>
      <c r="AJ155" s="17">
        <v>0</v>
      </c>
      <c r="AK155" s="17">
        <v>0</v>
      </c>
      <c r="AL155" s="23">
        <v>12</v>
      </c>
      <c r="AM155" s="17">
        <v>2983199200000</v>
      </c>
      <c r="AN155" s="24">
        <v>44438170</v>
      </c>
      <c r="AO155" s="25">
        <v>59678</v>
      </c>
      <c r="AP155" s="21"/>
      <c r="AQ155" s="21"/>
      <c r="AR155" s="21"/>
      <c r="AS155" s="21"/>
      <c r="AT155" s="21"/>
      <c r="AU155" s="21"/>
    </row>
    <row r="156" spans="1:47" ht="15.75" customHeight="1">
      <c r="A156" s="344"/>
      <c r="B156" s="15" t="s">
        <v>41</v>
      </c>
      <c r="C156" s="16">
        <v>17244.8</v>
      </c>
      <c r="D156" s="17">
        <v>0</v>
      </c>
      <c r="E156" s="17">
        <v>0</v>
      </c>
      <c r="F156" s="16">
        <f t="shared" si="6"/>
        <v>2083102140797</v>
      </c>
      <c r="G156" s="18">
        <v>2083102140797</v>
      </c>
      <c r="H156" s="17">
        <v>0</v>
      </c>
      <c r="I156" s="29">
        <v>219</v>
      </c>
      <c r="J156" s="11">
        <v>897261</v>
      </c>
      <c r="K156" s="30">
        <v>88</v>
      </c>
      <c r="L156" s="30">
        <v>12</v>
      </c>
      <c r="M156" s="30">
        <v>8</v>
      </c>
      <c r="N156" s="17">
        <v>0</v>
      </c>
      <c r="O156" s="19">
        <v>3</v>
      </c>
      <c r="P156" s="11">
        <v>2</v>
      </c>
      <c r="Q156" s="30">
        <v>275168</v>
      </c>
      <c r="R156" s="344"/>
      <c r="S156" s="15" t="s">
        <v>41</v>
      </c>
      <c r="T156" s="18">
        <v>78898524745.190002</v>
      </c>
      <c r="U156" s="18">
        <f t="shared" si="7"/>
        <v>8792740790</v>
      </c>
      <c r="V156" s="18">
        <v>1184185490</v>
      </c>
      <c r="W156" s="18">
        <v>75669454332</v>
      </c>
      <c r="X156" s="17">
        <v>0</v>
      </c>
      <c r="Y156" s="17">
        <v>0</v>
      </c>
      <c r="Z156" s="18">
        <f t="shared" si="8"/>
        <v>18769667070</v>
      </c>
      <c r="AA156" s="28">
        <f t="shared" si="9"/>
        <v>8792740790</v>
      </c>
      <c r="AB156" s="28">
        <v>1184185490</v>
      </c>
      <c r="AC156" s="28">
        <v>8792740790</v>
      </c>
      <c r="AD156" s="17">
        <v>0</v>
      </c>
      <c r="AE156" s="17">
        <v>0</v>
      </c>
      <c r="AF156" s="28">
        <v>66876713542</v>
      </c>
      <c r="AG156" s="17">
        <v>0</v>
      </c>
      <c r="AH156" s="17">
        <v>0</v>
      </c>
      <c r="AI156" s="28">
        <v>66876713542</v>
      </c>
      <c r="AJ156" s="17">
        <v>0</v>
      </c>
      <c r="AK156" s="17">
        <v>0</v>
      </c>
      <c r="AL156" s="23">
        <v>13</v>
      </c>
      <c r="AM156" s="17">
        <v>3173485600000</v>
      </c>
      <c r="AN156" s="24">
        <v>46341034</v>
      </c>
      <c r="AO156" s="25">
        <v>62717</v>
      </c>
      <c r="AP156" s="26"/>
      <c r="AQ156" s="26"/>
      <c r="AR156" s="21"/>
      <c r="AS156" s="21"/>
      <c r="AT156" s="21"/>
      <c r="AU156" s="21"/>
    </row>
    <row r="157" spans="1:47" ht="15.75" customHeight="1">
      <c r="A157" s="344"/>
      <c r="B157" s="15" t="s">
        <v>42</v>
      </c>
      <c r="C157" s="16">
        <v>20164.599999999999</v>
      </c>
      <c r="D157" s="17">
        <v>0</v>
      </c>
      <c r="E157" s="17">
        <v>0</v>
      </c>
      <c r="F157" s="16">
        <f t="shared" si="6"/>
        <v>2181283620999</v>
      </c>
      <c r="G157" s="18">
        <v>2181283620999</v>
      </c>
      <c r="H157" s="17">
        <v>0</v>
      </c>
      <c r="I157" s="29">
        <v>219</v>
      </c>
      <c r="J157" s="11">
        <v>901166</v>
      </c>
      <c r="K157" s="30">
        <v>91</v>
      </c>
      <c r="L157" s="30">
        <v>13</v>
      </c>
      <c r="M157" s="30">
        <v>8</v>
      </c>
      <c r="N157" s="17">
        <v>0</v>
      </c>
      <c r="O157" s="19">
        <v>3</v>
      </c>
      <c r="P157" s="11">
        <v>2</v>
      </c>
      <c r="Q157" s="30">
        <v>279362</v>
      </c>
      <c r="R157" s="344"/>
      <c r="S157" s="15" t="s">
        <v>42</v>
      </c>
      <c r="T157" s="18">
        <v>54497602706.309998</v>
      </c>
      <c r="U157" s="18">
        <f t="shared" si="7"/>
        <v>24539448950</v>
      </c>
      <c r="V157" s="18">
        <v>470898950</v>
      </c>
      <c r="W157" s="18">
        <v>51338877971</v>
      </c>
      <c r="X157" s="17">
        <v>0</v>
      </c>
      <c r="Y157" s="17">
        <v>0</v>
      </c>
      <c r="Z157" s="18">
        <f t="shared" si="8"/>
        <v>49549796850</v>
      </c>
      <c r="AA157" s="28">
        <f t="shared" si="9"/>
        <v>24539448950</v>
      </c>
      <c r="AB157" s="28">
        <v>470898950</v>
      </c>
      <c r="AC157" s="28">
        <v>24539448950</v>
      </c>
      <c r="AD157" s="17">
        <v>0</v>
      </c>
      <c r="AE157" s="17">
        <v>0</v>
      </c>
      <c r="AF157" s="28">
        <v>26799429021</v>
      </c>
      <c r="AG157" s="17">
        <v>0</v>
      </c>
      <c r="AH157" s="17">
        <v>0</v>
      </c>
      <c r="AI157" s="28">
        <v>26799429021</v>
      </c>
      <c r="AJ157" s="17">
        <v>0</v>
      </c>
      <c r="AK157" s="17">
        <v>0</v>
      </c>
      <c r="AL157" s="23">
        <v>13</v>
      </c>
      <c r="AM157" s="17">
        <v>3173485600000</v>
      </c>
      <c r="AN157" s="24">
        <v>46341034</v>
      </c>
      <c r="AO157" s="25">
        <v>62717</v>
      </c>
      <c r="AP157" s="21"/>
      <c r="AQ157" s="21"/>
      <c r="AR157" s="21"/>
      <c r="AS157" s="21"/>
      <c r="AT157" s="21"/>
      <c r="AU157" s="21"/>
    </row>
    <row r="158" spans="1:47" ht="15.75" customHeight="1">
      <c r="A158" s="344"/>
      <c r="B158" s="15" t="s">
        <v>43</v>
      </c>
      <c r="C158" s="16">
        <v>22038.7</v>
      </c>
      <c r="D158" s="17">
        <v>0</v>
      </c>
      <c r="E158" s="17">
        <v>0</v>
      </c>
      <c r="F158" s="16">
        <v>2386001283707</v>
      </c>
      <c r="G158" s="18">
        <v>2381559057577</v>
      </c>
      <c r="H158" s="18">
        <v>4442226130</v>
      </c>
      <c r="I158" s="29">
        <v>218</v>
      </c>
      <c r="J158" s="11">
        <v>904225</v>
      </c>
      <c r="K158" s="30">
        <v>108</v>
      </c>
      <c r="L158" s="30">
        <v>13</v>
      </c>
      <c r="M158" s="30">
        <v>8</v>
      </c>
      <c r="N158" s="17">
        <v>0</v>
      </c>
      <c r="O158" s="19">
        <v>3</v>
      </c>
      <c r="P158" s="11">
        <v>2</v>
      </c>
      <c r="Q158" s="30">
        <v>285518</v>
      </c>
      <c r="R158" s="344"/>
      <c r="S158" s="15" t="s">
        <v>43</v>
      </c>
      <c r="T158" s="18">
        <v>19745180738.739998</v>
      </c>
      <c r="U158" s="18">
        <f t="shared" si="7"/>
        <v>18114542240</v>
      </c>
      <c r="V158" s="18">
        <v>195900000</v>
      </c>
      <c r="W158" s="18">
        <v>14929255280</v>
      </c>
      <c r="X158" s="17">
        <v>0</v>
      </c>
      <c r="Y158" s="17">
        <v>0</v>
      </c>
      <c r="Z158" s="18">
        <f t="shared" si="8"/>
        <v>31647054040</v>
      </c>
      <c r="AA158" s="28">
        <f t="shared" si="9"/>
        <v>16521898760</v>
      </c>
      <c r="AB158" s="28">
        <v>195900000</v>
      </c>
      <c r="AC158" s="28">
        <v>14929255280</v>
      </c>
      <c r="AD158" s="17">
        <v>0</v>
      </c>
      <c r="AE158" s="17">
        <v>0</v>
      </c>
      <c r="AF158" s="28">
        <v>1592643480</v>
      </c>
      <c r="AG158" s="28">
        <v>1592643480</v>
      </c>
      <c r="AH158" s="17">
        <v>0</v>
      </c>
      <c r="AI158" s="17">
        <v>0</v>
      </c>
      <c r="AJ158" s="17">
        <v>0</v>
      </c>
      <c r="AK158" s="17">
        <v>0</v>
      </c>
      <c r="AL158" s="23">
        <v>13</v>
      </c>
      <c r="AM158" s="17">
        <v>3173485600000</v>
      </c>
      <c r="AN158" s="24">
        <v>46341034</v>
      </c>
      <c r="AO158" s="25">
        <v>62717</v>
      </c>
      <c r="AP158" s="21"/>
      <c r="AQ158" s="21"/>
      <c r="AR158" s="21"/>
      <c r="AS158" s="21"/>
      <c r="AT158" s="21"/>
      <c r="AU158" s="21"/>
    </row>
    <row r="159" spans="1:47" ht="15.75" customHeight="1">
      <c r="A159" s="345"/>
      <c r="B159" s="15" t="s">
        <v>44</v>
      </c>
      <c r="C159" s="16">
        <v>22108.6</v>
      </c>
      <c r="D159" s="17">
        <v>0</v>
      </c>
      <c r="E159" s="17">
        <v>0</v>
      </c>
      <c r="F159" s="16">
        <v>2440227989512</v>
      </c>
      <c r="G159" s="18">
        <v>2436324451612</v>
      </c>
      <c r="H159" s="18">
        <v>3903537900</v>
      </c>
      <c r="I159" s="29">
        <v>218</v>
      </c>
      <c r="J159" s="11">
        <v>906116</v>
      </c>
      <c r="K159" s="30">
        <v>95</v>
      </c>
      <c r="L159" s="30">
        <v>15</v>
      </c>
      <c r="M159" s="30">
        <v>9</v>
      </c>
      <c r="N159" s="17">
        <v>0</v>
      </c>
      <c r="O159" s="19">
        <v>3</v>
      </c>
      <c r="P159" s="11">
        <v>2</v>
      </c>
      <c r="Q159" s="30">
        <v>291567</v>
      </c>
      <c r="R159" s="345"/>
      <c r="S159" s="15" t="s">
        <v>44</v>
      </c>
      <c r="T159" s="18">
        <v>65851464821.170006</v>
      </c>
      <c r="U159" s="18">
        <f t="shared" si="7"/>
        <v>15848039420</v>
      </c>
      <c r="V159" s="18">
        <v>252595000</v>
      </c>
      <c r="W159" s="18">
        <v>13170443420</v>
      </c>
      <c r="X159" s="17">
        <v>0</v>
      </c>
      <c r="Y159" s="17">
        <v>0</v>
      </c>
      <c r="Z159" s="18">
        <f t="shared" si="8"/>
        <v>27932279840</v>
      </c>
      <c r="AA159" s="28">
        <f t="shared" si="9"/>
        <v>14509241420</v>
      </c>
      <c r="AB159" s="28">
        <v>252595000</v>
      </c>
      <c r="AC159" s="28">
        <v>13170443420</v>
      </c>
      <c r="AD159" s="17">
        <v>0</v>
      </c>
      <c r="AE159" s="17">
        <v>0</v>
      </c>
      <c r="AF159" s="28">
        <v>1338798000</v>
      </c>
      <c r="AG159" s="28">
        <v>1338798000</v>
      </c>
      <c r="AH159" s="17">
        <v>0</v>
      </c>
      <c r="AI159" s="17">
        <v>0</v>
      </c>
      <c r="AJ159" s="17">
        <v>0</v>
      </c>
      <c r="AK159" s="17">
        <v>0</v>
      </c>
      <c r="AL159" s="23">
        <v>14</v>
      </c>
      <c r="AM159" s="17">
        <v>3318827000000</v>
      </c>
      <c r="AN159" s="24">
        <v>47794448</v>
      </c>
      <c r="AO159" s="25">
        <v>65057</v>
      </c>
      <c r="AP159" s="26"/>
      <c r="AQ159" s="26"/>
      <c r="AR159" s="21"/>
      <c r="AS159" s="21"/>
      <c r="AT159" s="21"/>
      <c r="AU159" s="21"/>
    </row>
    <row r="160" spans="1:47" ht="15.75" customHeight="1">
      <c r="A160" s="346" t="s">
        <v>59</v>
      </c>
      <c r="B160" s="15" t="s">
        <v>33</v>
      </c>
      <c r="C160" s="16">
        <v>21147.16</v>
      </c>
      <c r="D160" s="17">
        <v>0</v>
      </c>
      <c r="E160" s="17">
        <v>0</v>
      </c>
      <c r="F160" s="16">
        <v>2515939394249</v>
      </c>
      <c r="G160" s="16">
        <v>2512426210139</v>
      </c>
      <c r="H160" s="16">
        <v>3513184110</v>
      </c>
      <c r="I160" s="29">
        <v>219</v>
      </c>
      <c r="J160" s="31">
        <v>910123</v>
      </c>
      <c r="K160" s="30">
        <v>54</v>
      </c>
      <c r="L160" s="30">
        <v>15</v>
      </c>
      <c r="M160" s="30">
        <v>9</v>
      </c>
      <c r="N160" s="17">
        <v>0</v>
      </c>
      <c r="O160" s="19">
        <v>3</v>
      </c>
      <c r="P160" s="11">
        <v>2</v>
      </c>
      <c r="Q160" s="30">
        <v>296380</v>
      </c>
      <c r="R160" s="346" t="s">
        <v>59</v>
      </c>
      <c r="S160" s="15" t="s">
        <v>33</v>
      </c>
      <c r="T160" s="18">
        <v>22801325192</v>
      </c>
      <c r="U160" s="18">
        <f t="shared" si="7"/>
        <v>20124921830</v>
      </c>
      <c r="V160" s="18">
        <v>7200000</v>
      </c>
      <c r="W160" s="18">
        <v>20124921830</v>
      </c>
      <c r="X160" s="17">
        <v>0</v>
      </c>
      <c r="Y160" s="17">
        <v>0</v>
      </c>
      <c r="Z160" s="18">
        <f t="shared" si="8"/>
        <v>40257043660</v>
      </c>
      <c r="AA160" s="28">
        <v>20124921830</v>
      </c>
      <c r="AB160" s="28">
        <v>7200000</v>
      </c>
      <c r="AC160" s="28">
        <v>20124921830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23">
        <v>14</v>
      </c>
      <c r="AM160" s="17">
        <v>3318827000000</v>
      </c>
      <c r="AN160" s="24">
        <v>47794448</v>
      </c>
      <c r="AO160" s="25">
        <v>65057</v>
      </c>
      <c r="AP160" s="21"/>
      <c r="AQ160" s="21"/>
      <c r="AR160" s="21"/>
      <c r="AS160" s="21"/>
      <c r="AT160" s="21"/>
      <c r="AU160" s="21"/>
    </row>
    <row r="161" spans="1:47" ht="15.75" customHeight="1">
      <c r="A161" s="344"/>
      <c r="B161" s="15" t="s">
        <v>34</v>
      </c>
      <c r="C161" s="16">
        <v>21115.99</v>
      </c>
      <c r="D161" s="16">
        <v>10061.25</v>
      </c>
      <c r="E161" s="16">
        <v>10031.58</v>
      </c>
      <c r="F161" s="16">
        <v>2478692429780</v>
      </c>
      <c r="G161" s="16">
        <v>2475257316428</v>
      </c>
      <c r="H161" s="16">
        <v>3435113352</v>
      </c>
      <c r="I161" s="29">
        <v>219</v>
      </c>
      <c r="J161" s="11">
        <v>920159</v>
      </c>
      <c r="K161" s="30">
        <v>53</v>
      </c>
      <c r="L161" s="30">
        <v>15</v>
      </c>
      <c r="M161" s="30">
        <v>10</v>
      </c>
      <c r="N161" s="17">
        <v>0</v>
      </c>
      <c r="O161" s="19">
        <v>3</v>
      </c>
      <c r="P161" s="11">
        <v>2</v>
      </c>
      <c r="Q161" s="30">
        <v>299998</v>
      </c>
      <c r="R161" s="344"/>
      <c r="S161" s="15" t="s">
        <v>34</v>
      </c>
      <c r="T161" s="18">
        <v>2740700666</v>
      </c>
      <c r="U161" s="18">
        <f t="shared" si="7"/>
        <v>994887050</v>
      </c>
      <c r="V161" s="18">
        <v>19300000</v>
      </c>
      <c r="W161" s="18">
        <v>994887050</v>
      </c>
      <c r="X161" s="17">
        <v>0</v>
      </c>
      <c r="Y161" s="17">
        <v>0</v>
      </c>
      <c r="Z161" s="18">
        <f t="shared" si="8"/>
        <v>2009074100</v>
      </c>
      <c r="AA161" s="28">
        <v>994887050</v>
      </c>
      <c r="AB161" s="28">
        <v>19300000</v>
      </c>
      <c r="AC161" s="28">
        <v>994887050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23">
        <v>14</v>
      </c>
      <c r="AM161" s="17">
        <v>3318827000000</v>
      </c>
      <c r="AN161" s="24">
        <v>47794448</v>
      </c>
      <c r="AO161" s="25">
        <v>65057</v>
      </c>
      <c r="AP161" s="21"/>
      <c r="AQ161" s="21"/>
      <c r="AR161" s="21"/>
      <c r="AS161" s="21"/>
      <c r="AT161" s="21"/>
      <c r="AU161" s="21"/>
    </row>
    <row r="162" spans="1:47" ht="15.75" customHeight="1">
      <c r="A162" s="344"/>
      <c r="B162" s="15" t="s">
        <v>35</v>
      </c>
      <c r="C162" s="16">
        <v>20910.03</v>
      </c>
      <c r="D162" s="16">
        <v>10452.17</v>
      </c>
      <c r="E162" s="16">
        <v>10115.290000000001</v>
      </c>
      <c r="F162" s="16">
        <v>2590730427494</v>
      </c>
      <c r="G162" s="16">
        <v>2587373384900</v>
      </c>
      <c r="H162" s="16">
        <v>3357042594</v>
      </c>
      <c r="I162" s="29">
        <v>219</v>
      </c>
      <c r="J162" s="11">
        <v>925885</v>
      </c>
      <c r="K162" s="30">
        <v>53</v>
      </c>
      <c r="L162" s="30">
        <v>15</v>
      </c>
      <c r="M162" s="30">
        <v>10</v>
      </c>
      <c r="N162" s="17">
        <v>0</v>
      </c>
      <c r="O162" s="19">
        <v>3</v>
      </c>
      <c r="P162" s="11">
        <v>2</v>
      </c>
      <c r="Q162" s="30">
        <v>313176</v>
      </c>
      <c r="R162" s="344"/>
      <c r="S162" s="15" t="s">
        <v>35</v>
      </c>
      <c r="T162" s="18">
        <v>16515453978</v>
      </c>
      <c r="U162" s="18">
        <f t="shared" si="7"/>
        <v>13223117470</v>
      </c>
      <c r="V162" s="17">
        <v>0</v>
      </c>
      <c r="W162" s="18">
        <v>3223117470</v>
      </c>
      <c r="X162" s="17">
        <v>0</v>
      </c>
      <c r="Y162" s="17">
        <v>0</v>
      </c>
      <c r="Z162" s="18">
        <f t="shared" si="8"/>
        <v>11446234940</v>
      </c>
      <c r="AA162" s="28">
        <v>8223117470</v>
      </c>
      <c r="AB162" s="17">
        <v>0</v>
      </c>
      <c r="AC162" s="28">
        <v>3223117470</v>
      </c>
      <c r="AD162" s="17">
        <v>0</v>
      </c>
      <c r="AE162" s="17">
        <v>0</v>
      </c>
      <c r="AF162" s="28">
        <v>5000000000</v>
      </c>
      <c r="AG162" s="28">
        <v>5000000000</v>
      </c>
      <c r="AH162" s="17">
        <v>0</v>
      </c>
      <c r="AI162" s="17">
        <v>0</v>
      </c>
      <c r="AJ162" s="17">
        <v>0</v>
      </c>
      <c r="AK162" s="17">
        <v>0</v>
      </c>
      <c r="AL162" s="23">
        <v>14</v>
      </c>
      <c r="AM162" s="17">
        <v>3318827000000</v>
      </c>
      <c r="AN162" s="24">
        <v>47794448</v>
      </c>
      <c r="AO162" s="25">
        <v>65057</v>
      </c>
      <c r="AP162" s="21"/>
      <c r="AQ162" s="21"/>
      <c r="AR162" s="21"/>
      <c r="AS162" s="21"/>
      <c r="AT162" s="21"/>
      <c r="AU162" s="21"/>
    </row>
    <row r="163" spans="1:47" ht="15.75" customHeight="1">
      <c r="A163" s="344"/>
      <c r="B163" s="15" t="s">
        <v>36</v>
      </c>
      <c r="C163" s="16">
        <v>19949.16</v>
      </c>
      <c r="D163" s="16">
        <v>9749.66</v>
      </c>
      <c r="E163" s="16">
        <v>9956.89</v>
      </c>
      <c r="F163" s="16">
        <v>2474986541556</v>
      </c>
      <c r="G163" s="16">
        <v>2471395286688</v>
      </c>
      <c r="H163" s="16">
        <v>3591254868</v>
      </c>
      <c r="I163" s="29">
        <v>219</v>
      </c>
      <c r="J163" s="11">
        <v>927585</v>
      </c>
      <c r="K163" s="30">
        <v>53</v>
      </c>
      <c r="L163" s="30">
        <v>15</v>
      </c>
      <c r="M163" s="30">
        <v>10</v>
      </c>
      <c r="N163" s="17">
        <v>0</v>
      </c>
      <c r="O163" s="19">
        <v>3</v>
      </c>
      <c r="P163" s="11">
        <v>2</v>
      </c>
      <c r="Q163" s="30">
        <v>318726</v>
      </c>
      <c r="R163" s="344"/>
      <c r="S163" s="15" t="s">
        <v>36</v>
      </c>
      <c r="T163" s="18">
        <v>10669161367</v>
      </c>
      <c r="U163" s="18">
        <f t="shared" si="7"/>
        <v>592722700</v>
      </c>
      <c r="V163" s="18">
        <v>100000000</v>
      </c>
      <c r="W163" s="18">
        <v>592722700</v>
      </c>
      <c r="X163" s="17">
        <v>0</v>
      </c>
      <c r="Y163" s="17">
        <v>0</v>
      </c>
      <c r="Z163" s="18">
        <f t="shared" si="8"/>
        <v>1285445400</v>
      </c>
      <c r="AA163" s="28">
        <v>592722700</v>
      </c>
      <c r="AB163" s="28">
        <v>100000000</v>
      </c>
      <c r="AC163" s="28">
        <v>592722700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23">
        <v>14</v>
      </c>
      <c r="AM163" s="17">
        <v>3318827000000</v>
      </c>
      <c r="AN163" s="24">
        <v>47794448</v>
      </c>
      <c r="AO163" s="25">
        <v>65057</v>
      </c>
      <c r="AP163" s="26"/>
      <c r="AQ163" s="26"/>
      <c r="AR163" s="21"/>
      <c r="AS163" s="21"/>
      <c r="AT163" s="21"/>
      <c r="AU163" s="21"/>
    </row>
    <row r="164" spans="1:47" ht="15.75" customHeight="1">
      <c r="A164" s="344"/>
      <c r="B164" s="15" t="s">
        <v>37</v>
      </c>
      <c r="C164" s="16">
        <v>19553.509999999998</v>
      </c>
      <c r="D164" s="16">
        <v>9677.27</v>
      </c>
      <c r="E164" s="16">
        <v>10064.56</v>
      </c>
      <c r="F164" s="16">
        <v>2491344049968</v>
      </c>
      <c r="G164" s="16">
        <v>2487830865858</v>
      </c>
      <c r="H164" s="16">
        <v>3513184110</v>
      </c>
      <c r="I164" s="29">
        <v>221</v>
      </c>
      <c r="J164" s="11">
        <v>931980</v>
      </c>
      <c r="K164" s="30">
        <v>54</v>
      </c>
      <c r="L164" s="30">
        <v>15</v>
      </c>
      <c r="M164" s="30">
        <v>12</v>
      </c>
      <c r="N164" s="17">
        <v>0</v>
      </c>
      <c r="O164" s="19">
        <v>3</v>
      </c>
      <c r="P164" s="11">
        <v>2</v>
      </c>
      <c r="Q164" s="30">
        <v>327410</v>
      </c>
      <c r="R164" s="344"/>
      <c r="S164" s="15" t="s">
        <v>37</v>
      </c>
      <c r="T164" s="18">
        <v>11961495597</v>
      </c>
      <c r="U164" s="18">
        <f t="shared" si="7"/>
        <v>13467247340</v>
      </c>
      <c r="V164" s="18">
        <v>496500000</v>
      </c>
      <c r="W164" s="18">
        <v>604171340</v>
      </c>
      <c r="X164" s="17">
        <v>0</v>
      </c>
      <c r="Y164" s="17">
        <v>0</v>
      </c>
      <c r="Z164" s="18">
        <f t="shared" si="8"/>
        <v>8136380680</v>
      </c>
      <c r="AA164" s="28">
        <v>7035709340</v>
      </c>
      <c r="AB164" s="28">
        <v>496500000</v>
      </c>
      <c r="AC164" s="28">
        <v>604171340</v>
      </c>
      <c r="AD164" s="17">
        <v>0</v>
      </c>
      <c r="AE164" s="17">
        <v>0</v>
      </c>
      <c r="AF164" s="28">
        <v>6431538000</v>
      </c>
      <c r="AG164" s="28">
        <v>6431538000</v>
      </c>
      <c r="AH164" s="17">
        <v>0</v>
      </c>
      <c r="AI164" s="17">
        <v>0</v>
      </c>
      <c r="AJ164" s="17">
        <v>0</v>
      </c>
      <c r="AK164" s="17">
        <v>0</v>
      </c>
      <c r="AL164" s="23">
        <v>15</v>
      </c>
      <c r="AM164" s="17">
        <v>3455316600000</v>
      </c>
      <c r="AN164" s="24">
        <v>49159344</v>
      </c>
      <c r="AO164" s="25">
        <v>67326</v>
      </c>
      <c r="AP164" s="26"/>
      <c r="AQ164" s="26"/>
      <c r="AR164" s="26"/>
      <c r="AS164" s="26"/>
      <c r="AT164" s="26"/>
      <c r="AU164" s="26"/>
    </row>
    <row r="165" spans="1:47" ht="15.75" customHeight="1">
      <c r="A165" s="344"/>
      <c r="B165" s="15" t="s">
        <v>38</v>
      </c>
      <c r="C165" s="16">
        <v>19737.490000000002</v>
      </c>
      <c r="D165" s="16">
        <v>9823.9</v>
      </c>
      <c r="E165" s="16">
        <v>9633.86</v>
      </c>
      <c r="F165" s="16">
        <v>2484924200709</v>
      </c>
      <c r="G165" s="16">
        <v>2481879441147</v>
      </c>
      <c r="H165" s="16">
        <v>3044759562</v>
      </c>
      <c r="I165" s="29">
        <v>221</v>
      </c>
      <c r="J165" s="11">
        <v>934572</v>
      </c>
      <c r="K165" s="30">
        <v>54</v>
      </c>
      <c r="L165" s="30">
        <v>16</v>
      </c>
      <c r="M165" s="30">
        <v>12</v>
      </c>
      <c r="N165" s="17">
        <v>0</v>
      </c>
      <c r="O165" s="19">
        <v>3</v>
      </c>
      <c r="P165" s="11">
        <v>2</v>
      </c>
      <c r="Q165" s="30">
        <v>333553</v>
      </c>
      <c r="R165" s="344"/>
      <c r="S165" s="15" t="s">
        <v>38</v>
      </c>
      <c r="T165" s="18">
        <v>13254004260</v>
      </c>
      <c r="U165" s="18">
        <f t="shared" si="7"/>
        <v>7003035560</v>
      </c>
      <c r="V165" s="18">
        <v>8600000</v>
      </c>
      <c r="W165" s="18">
        <v>2012443560</v>
      </c>
      <c r="X165" s="17">
        <v>0</v>
      </c>
      <c r="Y165" s="17">
        <v>0</v>
      </c>
      <c r="Z165" s="18">
        <f t="shared" si="8"/>
        <v>6528783120</v>
      </c>
      <c r="AA165" s="28">
        <v>4507739560</v>
      </c>
      <c r="AB165" s="28">
        <v>8600000</v>
      </c>
      <c r="AC165" s="28">
        <v>2012443560</v>
      </c>
      <c r="AD165" s="17">
        <v>0</v>
      </c>
      <c r="AE165" s="17">
        <v>0</v>
      </c>
      <c r="AF165" s="28">
        <v>2495296000</v>
      </c>
      <c r="AG165" s="28">
        <v>2495296000</v>
      </c>
      <c r="AH165" s="17">
        <v>0</v>
      </c>
      <c r="AI165" s="17">
        <v>0</v>
      </c>
      <c r="AJ165" s="17">
        <v>0</v>
      </c>
      <c r="AK165" s="17">
        <v>0</v>
      </c>
      <c r="AL165" s="23">
        <v>16</v>
      </c>
      <c r="AM165" s="17">
        <v>3572383900000</v>
      </c>
      <c r="AN165" s="24">
        <v>50330017</v>
      </c>
      <c r="AO165" s="25">
        <v>69305</v>
      </c>
      <c r="AP165" s="21"/>
      <c r="AQ165" s="21"/>
      <c r="AR165" s="21"/>
      <c r="AS165" s="21"/>
      <c r="AT165" s="21"/>
      <c r="AU165" s="21"/>
    </row>
    <row r="166" spans="1:47" ht="15.75" customHeight="1">
      <c r="A166" s="344"/>
      <c r="B166" s="15" t="s">
        <v>39</v>
      </c>
      <c r="C166" s="16">
        <v>19537.009999999998</v>
      </c>
      <c r="D166" s="16">
        <v>9499.86</v>
      </c>
      <c r="E166" s="16">
        <v>9421.1200000000008</v>
      </c>
      <c r="F166" s="16">
        <v>2388797806975</v>
      </c>
      <c r="G166" s="16">
        <v>2385440764381</v>
      </c>
      <c r="H166" s="16">
        <v>3357042594</v>
      </c>
      <c r="I166" s="29">
        <v>221</v>
      </c>
      <c r="J166" s="11">
        <v>942989</v>
      </c>
      <c r="K166" s="11">
        <v>54</v>
      </c>
      <c r="L166" s="30">
        <v>16</v>
      </c>
      <c r="M166" s="11">
        <v>12</v>
      </c>
      <c r="N166" s="17">
        <v>0</v>
      </c>
      <c r="O166" s="19">
        <v>3</v>
      </c>
      <c r="P166" s="11">
        <v>2</v>
      </c>
      <c r="Q166" s="30">
        <v>336320</v>
      </c>
      <c r="R166" s="344"/>
      <c r="S166" s="15" t="s">
        <v>39</v>
      </c>
      <c r="T166" s="18">
        <v>4325495865</v>
      </c>
      <c r="U166" s="18">
        <f t="shared" si="7"/>
        <v>1179877250</v>
      </c>
      <c r="V166" s="17">
        <v>0</v>
      </c>
      <c r="W166" s="18">
        <v>1179877250</v>
      </c>
      <c r="X166" s="17">
        <v>0</v>
      </c>
      <c r="Y166" s="17">
        <v>0</v>
      </c>
      <c r="Z166" s="18">
        <f t="shared" si="8"/>
        <v>2359754500</v>
      </c>
      <c r="AA166" s="28">
        <v>1179877250</v>
      </c>
      <c r="AB166" s="17">
        <v>0</v>
      </c>
      <c r="AC166" s="28">
        <v>1179877250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23">
        <v>16</v>
      </c>
      <c r="AM166" s="17">
        <v>3572383900000</v>
      </c>
      <c r="AN166" s="24">
        <v>50330017</v>
      </c>
      <c r="AO166" s="25">
        <v>69305</v>
      </c>
      <c r="AP166" s="21"/>
      <c r="AQ166" s="21"/>
      <c r="AR166" s="21"/>
      <c r="AS166" s="21"/>
      <c r="AT166" s="21"/>
      <c r="AU166" s="21"/>
    </row>
    <row r="167" spans="1:47" ht="15.75" customHeight="1">
      <c r="A167" s="344"/>
      <c r="B167" s="15" t="s">
        <v>40</v>
      </c>
      <c r="C167" s="16">
        <v>19365</v>
      </c>
      <c r="D167" s="16">
        <v>9260.6299999999992</v>
      </c>
      <c r="E167" s="16">
        <v>9224.7000000000007</v>
      </c>
      <c r="F167" s="16">
        <v>2305278899659</v>
      </c>
      <c r="G167" s="16">
        <v>2302390281613</v>
      </c>
      <c r="H167" s="16">
        <v>2888618046</v>
      </c>
      <c r="I167" s="29">
        <v>223</v>
      </c>
      <c r="J167" s="11">
        <v>966105</v>
      </c>
      <c r="K167" s="11">
        <v>54</v>
      </c>
      <c r="L167" s="30">
        <v>16</v>
      </c>
      <c r="M167" s="11">
        <v>12</v>
      </c>
      <c r="N167" s="17">
        <v>0</v>
      </c>
      <c r="O167" s="19">
        <v>3</v>
      </c>
      <c r="P167" s="11">
        <v>2</v>
      </c>
      <c r="Q167" s="30">
        <v>339897</v>
      </c>
      <c r="R167" s="344"/>
      <c r="S167" s="15" t="s">
        <v>40</v>
      </c>
      <c r="T167" s="18">
        <v>3293433756</v>
      </c>
      <c r="U167" s="18">
        <f t="shared" si="7"/>
        <v>1225691860</v>
      </c>
      <c r="V167" s="17">
        <v>0</v>
      </c>
      <c r="W167" s="18">
        <v>1225691860</v>
      </c>
      <c r="X167" s="17">
        <v>0</v>
      </c>
      <c r="Y167" s="17">
        <v>0</v>
      </c>
      <c r="Z167" s="18">
        <f t="shared" si="8"/>
        <v>2451383720</v>
      </c>
      <c r="AA167" s="28">
        <v>1225691860</v>
      </c>
      <c r="AB167" s="17">
        <v>0</v>
      </c>
      <c r="AC167" s="28">
        <v>1225691860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23">
        <v>16</v>
      </c>
      <c r="AM167" s="17">
        <v>3572383900000</v>
      </c>
      <c r="AN167" s="24">
        <v>50330017</v>
      </c>
      <c r="AO167" s="25">
        <v>69305</v>
      </c>
      <c r="AP167" s="21"/>
      <c r="AQ167" s="21"/>
      <c r="AR167" s="21"/>
      <c r="AS167" s="21"/>
      <c r="AT167" s="21"/>
      <c r="AU167" s="21"/>
    </row>
    <row r="168" spans="1:47" ht="15.75" customHeight="1">
      <c r="A168" s="344"/>
      <c r="B168" s="15" t="s">
        <v>41</v>
      </c>
      <c r="C168" s="16">
        <v>20034.66</v>
      </c>
      <c r="D168" s="16">
        <v>9582.43</v>
      </c>
      <c r="E168" s="16">
        <v>8884</v>
      </c>
      <c r="F168" s="16">
        <v>2350525729739</v>
      </c>
      <c r="G168" s="16">
        <v>2347480970177</v>
      </c>
      <c r="H168" s="16">
        <v>3044759562</v>
      </c>
      <c r="I168" s="29">
        <v>223</v>
      </c>
      <c r="J168" s="11">
        <v>1065011</v>
      </c>
      <c r="K168" s="11">
        <v>54</v>
      </c>
      <c r="L168" s="30">
        <v>16</v>
      </c>
      <c r="M168" s="11">
        <v>12</v>
      </c>
      <c r="N168" s="17">
        <v>0</v>
      </c>
      <c r="O168" s="19">
        <v>3</v>
      </c>
      <c r="P168" s="11">
        <v>2</v>
      </c>
      <c r="Q168" s="30">
        <v>346060</v>
      </c>
      <c r="R168" s="344"/>
      <c r="S168" s="15" t="s">
        <v>41</v>
      </c>
      <c r="T168" s="18">
        <v>20686641016</v>
      </c>
      <c r="U168" s="18">
        <f t="shared" si="7"/>
        <v>33277064920</v>
      </c>
      <c r="V168" s="17">
        <v>0</v>
      </c>
      <c r="W168" s="18">
        <v>304306520</v>
      </c>
      <c r="X168" s="17">
        <v>0</v>
      </c>
      <c r="Y168" s="17">
        <v>0</v>
      </c>
      <c r="Z168" s="18">
        <f t="shared" si="8"/>
        <v>17094992240</v>
      </c>
      <c r="AA168" s="28">
        <v>16790685720</v>
      </c>
      <c r="AB168" s="17">
        <v>0</v>
      </c>
      <c r="AC168" s="28">
        <v>304306520</v>
      </c>
      <c r="AD168" s="17">
        <v>0</v>
      </c>
      <c r="AE168" s="17">
        <v>0</v>
      </c>
      <c r="AF168" s="28">
        <v>16486379200</v>
      </c>
      <c r="AG168" s="28">
        <v>16486379200</v>
      </c>
      <c r="AH168" s="17">
        <v>0</v>
      </c>
      <c r="AI168" s="17">
        <v>0</v>
      </c>
      <c r="AJ168" s="17">
        <v>0</v>
      </c>
      <c r="AK168" s="17">
        <v>0</v>
      </c>
      <c r="AL168" s="23">
        <v>16</v>
      </c>
      <c r="AM168" s="17">
        <v>3572383900000</v>
      </c>
      <c r="AN168" s="24">
        <v>50330017</v>
      </c>
      <c r="AO168" s="25">
        <v>69305</v>
      </c>
      <c r="AP168" s="21"/>
      <c r="AQ168" s="21"/>
      <c r="AR168" s="21"/>
      <c r="AS168" s="21"/>
      <c r="AT168" s="21"/>
      <c r="AU168" s="21"/>
    </row>
    <row r="169" spans="1:47" ht="15.75" customHeight="1">
      <c r="A169" s="344"/>
      <c r="B169" s="15" t="s">
        <v>42</v>
      </c>
      <c r="C169" s="16">
        <v>20463.61</v>
      </c>
      <c r="D169" s="16">
        <v>9792.82</v>
      </c>
      <c r="E169" s="16">
        <v>8501.67</v>
      </c>
      <c r="F169" s="16">
        <v>2431342532830</v>
      </c>
      <c r="G169" s="16">
        <v>2428236097369</v>
      </c>
      <c r="H169" s="16">
        <v>3106435461</v>
      </c>
      <c r="I169" s="29">
        <v>223</v>
      </c>
      <c r="J169" s="11">
        <v>1131300</v>
      </c>
      <c r="K169" s="11">
        <v>54</v>
      </c>
      <c r="L169" s="30">
        <v>16</v>
      </c>
      <c r="M169" s="11">
        <v>12</v>
      </c>
      <c r="N169" s="17">
        <v>0</v>
      </c>
      <c r="O169" s="19">
        <v>3</v>
      </c>
      <c r="P169" s="11">
        <v>2</v>
      </c>
      <c r="Q169" s="30">
        <v>351510</v>
      </c>
      <c r="R169" s="344"/>
      <c r="S169" s="15" t="s">
        <v>42</v>
      </c>
      <c r="T169" s="18">
        <v>9125526826</v>
      </c>
      <c r="U169" s="18">
        <f t="shared" si="7"/>
        <v>1468023490</v>
      </c>
      <c r="V169" s="17">
        <v>0</v>
      </c>
      <c r="W169" s="18">
        <v>1468023490</v>
      </c>
      <c r="X169" s="17">
        <v>0</v>
      </c>
      <c r="Y169" s="17">
        <v>0</v>
      </c>
      <c r="Z169" s="18">
        <f t="shared" si="8"/>
        <v>2936046980</v>
      </c>
      <c r="AA169" s="28">
        <v>1468023490</v>
      </c>
      <c r="AB169" s="17">
        <v>0</v>
      </c>
      <c r="AC169" s="28">
        <v>1468023490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23">
        <v>17</v>
      </c>
      <c r="AM169" s="17">
        <v>3684290200000</v>
      </c>
      <c r="AN169" s="24">
        <v>51449080</v>
      </c>
      <c r="AO169" s="25">
        <v>70988</v>
      </c>
      <c r="AP169" s="26"/>
      <c r="AQ169" s="26"/>
      <c r="AR169" s="21"/>
      <c r="AS169" s="21"/>
      <c r="AT169" s="21"/>
      <c r="AU169" s="21"/>
    </row>
    <row r="170" spans="1:47" ht="15.75" customHeight="1">
      <c r="A170" s="344"/>
      <c r="B170" s="15" t="s">
        <v>43</v>
      </c>
      <c r="C170" s="16">
        <v>20051.89</v>
      </c>
      <c r="D170" s="16">
        <v>9742.67</v>
      </c>
      <c r="E170" s="16">
        <v>8470.94</v>
      </c>
      <c r="F170" s="16">
        <v>2306519269511</v>
      </c>
      <c r="G170" s="16">
        <v>2302979541343</v>
      </c>
      <c r="H170" s="16">
        <v>3539728168</v>
      </c>
      <c r="I170" s="29">
        <v>222</v>
      </c>
      <c r="J170" s="11">
        <v>1302589</v>
      </c>
      <c r="K170" s="11">
        <v>54</v>
      </c>
      <c r="L170" s="30">
        <v>16</v>
      </c>
      <c r="M170" s="11">
        <v>12</v>
      </c>
      <c r="N170" s="17">
        <v>0</v>
      </c>
      <c r="O170" s="19">
        <v>3</v>
      </c>
      <c r="P170" s="11">
        <v>2</v>
      </c>
      <c r="Q170" s="30">
        <v>354416</v>
      </c>
      <c r="R170" s="344"/>
      <c r="S170" s="15" t="s">
        <v>43</v>
      </c>
      <c r="T170" s="18">
        <v>5422533886</v>
      </c>
      <c r="U170" s="18">
        <f t="shared" si="7"/>
        <v>2920598520</v>
      </c>
      <c r="V170" s="17">
        <v>0</v>
      </c>
      <c r="W170" s="18">
        <v>880598520</v>
      </c>
      <c r="X170" s="17">
        <v>0</v>
      </c>
      <c r="Y170" s="17">
        <v>0</v>
      </c>
      <c r="Z170" s="18">
        <f t="shared" si="8"/>
        <v>2781197040</v>
      </c>
      <c r="AA170" s="28">
        <v>1900598520</v>
      </c>
      <c r="AB170" s="17">
        <v>0</v>
      </c>
      <c r="AC170" s="28">
        <v>880598520</v>
      </c>
      <c r="AD170" s="17">
        <v>0</v>
      </c>
      <c r="AE170" s="17">
        <v>0</v>
      </c>
      <c r="AF170" s="28">
        <v>1020000000</v>
      </c>
      <c r="AG170" s="28">
        <v>1020000000</v>
      </c>
      <c r="AH170" s="17">
        <v>0</v>
      </c>
      <c r="AI170" s="17">
        <v>0</v>
      </c>
      <c r="AJ170" s="17">
        <v>0</v>
      </c>
      <c r="AK170" s="17">
        <v>0</v>
      </c>
      <c r="AL170" s="23">
        <v>17</v>
      </c>
      <c r="AM170" s="17">
        <v>3684290200000</v>
      </c>
      <c r="AN170" s="24">
        <v>51449080</v>
      </c>
      <c r="AO170" s="25">
        <v>70988</v>
      </c>
      <c r="AP170" s="26"/>
      <c r="AQ170" s="26"/>
      <c r="AR170" s="21"/>
      <c r="AS170" s="21"/>
      <c r="AT170" s="21"/>
      <c r="AU170" s="21"/>
    </row>
    <row r="171" spans="1:47" ht="15.75" customHeight="1">
      <c r="A171" s="345"/>
      <c r="B171" s="15" t="s">
        <v>44</v>
      </c>
      <c r="C171" s="16">
        <v>20076.54</v>
      </c>
      <c r="D171" s="16">
        <v>9458.48</v>
      </c>
      <c r="E171" s="16">
        <v>8322.0300000000007</v>
      </c>
      <c r="F171" s="16">
        <v>2511752418802.3198</v>
      </c>
      <c r="G171" s="16">
        <v>2508040934967</v>
      </c>
      <c r="H171" s="16">
        <v>3711483835.3200002</v>
      </c>
      <c r="I171" s="29">
        <v>217</v>
      </c>
      <c r="J171" s="11">
        <v>1304371</v>
      </c>
      <c r="K171" s="11">
        <v>54</v>
      </c>
      <c r="L171" s="30">
        <v>16</v>
      </c>
      <c r="M171" s="11">
        <v>12</v>
      </c>
      <c r="N171" s="17">
        <v>0</v>
      </c>
      <c r="O171" s="19">
        <v>3</v>
      </c>
      <c r="P171" s="11">
        <v>2</v>
      </c>
      <c r="Q171" s="30">
        <v>358481</v>
      </c>
      <c r="R171" s="345"/>
      <c r="S171" s="15" t="s">
        <v>44</v>
      </c>
      <c r="T171" s="18">
        <v>124698395574</v>
      </c>
      <c r="U171" s="18">
        <f t="shared" si="7"/>
        <v>891429140</v>
      </c>
      <c r="V171" s="18">
        <v>1066000000</v>
      </c>
      <c r="W171" s="18">
        <v>891429140</v>
      </c>
      <c r="X171" s="17">
        <v>0</v>
      </c>
      <c r="Y171" s="17">
        <v>0</v>
      </c>
      <c r="Z171" s="18">
        <f t="shared" si="8"/>
        <v>1848858280</v>
      </c>
      <c r="AA171" s="28">
        <v>891429140</v>
      </c>
      <c r="AB171" s="28">
        <v>66000000</v>
      </c>
      <c r="AC171" s="28">
        <v>891429140</v>
      </c>
      <c r="AD171" s="17">
        <v>0</v>
      </c>
      <c r="AE171" s="17">
        <v>0</v>
      </c>
      <c r="AF171" s="28">
        <v>1000000000</v>
      </c>
      <c r="AG171" s="17">
        <v>0</v>
      </c>
      <c r="AH171" s="28">
        <v>1000000000</v>
      </c>
      <c r="AI171" s="17">
        <v>0</v>
      </c>
      <c r="AJ171" s="17">
        <v>0</v>
      </c>
      <c r="AK171" s="17">
        <v>0</v>
      </c>
      <c r="AL171" s="23">
        <v>18</v>
      </c>
      <c r="AM171" s="17">
        <v>3779297000000</v>
      </c>
      <c r="AN171" s="24">
        <v>52399148</v>
      </c>
      <c r="AO171" s="25">
        <v>72444</v>
      </c>
      <c r="AP171" s="21"/>
      <c r="AQ171" s="21"/>
      <c r="AR171" s="21"/>
      <c r="AS171" s="21"/>
      <c r="AT171" s="21"/>
      <c r="AU171" s="21"/>
    </row>
    <row r="172" spans="1:47" ht="15.75" customHeight="1">
      <c r="A172" s="347" t="s">
        <v>60</v>
      </c>
      <c r="B172" s="15" t="s">
        <v>33</v>
      </c>
      <c r="C172" s="16">
        <v>21584.41</v>
      </c>
      <c r="D172" s="16">
        <v>9792.82</v>
      </c>
      <c r="E172" s="16">
        <v>8501.67</v>
      </c>
      <c r="F172" s="16">
        <v>2447934618986.46</v>
      </c>
      <c r="G172" s="16">
        <v>2444431584075</v>
      </c>
      <c r="H172" s="16">
        <v>3503034911.46</v>
      </c>
      <c r="I172" s="29">
        <v>217</v>
      </c>
      <c r="J172" s="11">
        <v>1366170</v>
      </c>
      <c r="K172" s="11">
        <v>54</v>
      </c>
      <c r="L172" s="30">
        <v>16</v>
      </c>
      <c r="M172" s="11">
        <v>12</v>
      </c>
      <c r="N172" s="17">
        <v>0</v>
      </c>
      <c r="O172" s="19">
        <v>3</v>
      </c>
      <c r="P172" s="11">
        <v>2</v>
      </c>
      <c r="Q172" s="30">
        <v>362161</v>
      </c>
      <c r="R172" s="347" t="s">
        <v>60</v>
      </c>
      <c r="S172" s="15" t="s">
        <v>33</v>
      </c>
      <c r="T172" s="18">
        <v>4016292416</v>
      </c>
      <c r="U172" s="18">
        <f t="shared" si="7"/>
        <v>451295590</v>
      </c>
      <c r="V172" s="18">
        <v>50000000</v>
      </c>
      <c r="W172" s="18">
        <v>451295590</v>
      </c>
      <c r="X172" s="17">
        <v>0</v>
      </c>
      <c r="Y172" s="17">
        <v>0</v>
      </c>
      <c r="Z172" s="18">
        <f t="shared" si="8"/>
        <v>952591180</v>
      </c>
      <c r="AA172" s="28">
        <v>451295590</v>
      </c>
      <c r="AB172" s="28">
        <v>50000000</v>
      </c>
      <c r="AC172" s="28">
        <v>451295590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23">
        <v>18</v>
      </c>
      <c r="AM172" s="17">
        <v>3779297000000</v>
      </c>
      <c r="AN172" s="24">
        <v>52399148</v>
      </c>
      <c r="AO172" s="25">
        <v>72444</v>
      </c>
      <c r="AP172" s="21"/>
      <c r="AQ172" s="21"/>
      <c r="AR172" s="21"/>
      <c r="AS172" s="21"/>
      <c r="AT172" s="21"/>
      <c r="AU172" s="21"/>
    </row>
    <row r="173" spans="1:47" ht="15.75" customHeight="1">
      <c r="A173" s="344"/>
      <c r="B173" s="15" t="s">
        <v>34</v>
      </c>
      <c r="C173" s="16">
        <v>21457.81</v>
      </c>
      <c r="D173" s="16">
        <v>9742.67</v>
      </c>
      <c r="E173" s="16">
        <v>8470.94</v>
      </c>
      <c r="F173" s="16">
        <v>2482465125676.7002</v>
      </c>
      <c r="G173" s="16">
        <v>2479252513985</v>
      </c>
      <c r="H173" s="16">
        <v>3212611691.6999998</v>
      </c>
      <c r="I173" s="29">
        <v>219</v>
      </c>
      <c r="J173" s="11">
        <v>1436912</v>
      </c>
      <c r="K173" s="11">
        <v>54</v>
      </c>
      <c r="L173" s="30">
        <v>16</v>
      </c>
      <c r="M173" s="11">
        <v>12</v>
      </c>
      <c r="N173" s="17">
        <v>0</v>
      </c>
      <c r="O173" s="19">
        <v>3</v>
      </c>
      <c r="P173" s="11">
        <v>2</v>
      </c>
      <c r="Q173" s="30">
        <v>368935</v>
      </c>
      <c r="R173" s="344"/>
      <c r="S173" s="15" t="s">
        <v>34</v>
      </c>
      <c r="T173" s="18">
        <v>13353451575</v>
      </c>
      <c r="U173" s="18">
        <f t="shared" si="7"/>
        <v>21155884950</v>
      </c>
      <c r="V173" s="17">
        <v>0</v>
      </c>
      <c r="W173" s="18">
        <v>1155884950</v>
      </c>
      <c r="X173" s="17">
        <v>0</v>
      </c>
      <c r="Y173" s="17">
        <v>0</v>
      </c>
      <c r="Z173" s="18">
        <f t="shared" si="8"/>
        <v>12311769900</v>
      </c>
      <c r="AA173" s="28">
        <v>11155884950</v>
      </c>
      <c r="AB173" s="17">
        <v>0</v>
      </c>
      <c r="AC173" s="28">
        <v>1155884950</v>
      </c>
      <c r="AD173" s="17">
        <v>0</v>
      </c>
      <c r="AE173" s="17">
        <v>0</v>
      </c>
      <c r="AF173" s="28">
        <v>10000000000</v>
      </c>
      <c r="AG173" s="28">
        <v>10000000000</v>
      </c>
      <c r="AH173" s="17">
        <v>0</v>
      </c>
      <c r="AI173" s="17">
        <v>0</v>
      </c>
      <c r="AJ173" s="17">
        <v>0</v>
      </c>
      <c r="AK173" s="17">
        <v>0</v>
      </c>
      <c r="AL173" s="23">
        <v>18</v>
      </c>
      <c r="AM173" s="17">
        <v>3779297000000</v>
      </c>
      <c r="AN173" s="24">
        <v>52399148</v>
      </c>
      <c r="AO173" s="25">
        <v>72444</v>
      </c>
      <c r="AP173" s="21"/>
      <c r="AQ173" s="21"/>
      <c r="AR173" s="21"/>
      <c r="AS173" s="21"/>
      <c r="AT173" s="21"/>
      <c r="AU173" s="21"/>
    </row>
    <row r="174" spans="1:47" ht="15.75" customHeight="1">
      <c r="A174" s="344"/>
      <c r="B174" s="15" t="s">
        <v>35</v>
      </c>
      <c r="C174" s="16">
        <v>20901.009999999998</v>
      </c>
      <c r="D174" s="16">
        <v>9458.48</v>
      </c>
      <c r="E174" s="16">
        <v>8322.0300000000007</v>
      </c>
      <c r="F174" s="16">
        <v>2456539678892</v>
      </c>
      <c r="G174" s="16">
        <v>2452754808544</v>
      </c>
      <c r="H174" s="16">
        <v>3784870348</v>
      </c>
      <c r="I174" s="29">
        <v>198</v>
      </c>
      <c r="J174" s="11">
        <v>1721494</v>
      </c>
      <c r="K174" s="11">
        <v>54</v>
      </c>
      <c r="L174" s="11">
        <v>18</v>
      </c>
      <c r="M174" s="11">
        <v>12</v>
      </c>
      <c r="N174" s="17">
        <v>0</v>
      </c>
      <c r="O174" s="19">
        <v>3</v>
      </c>
      <c r="P174" s="11">
        <v>2</v>
      </c>
      <c r="Q174" s="30">
        <v>375904</v>
      </c>
      <c r="R174" s="344"/>
      <c r="S174" s="15" t="s">
        <v>35</v>
      </c>
      <c r="T174" s="18">
        <v>32177129059</v>
      </c>
      <c r="U174" s="18">
        <f t="shared" si="7"/>
        <v>13817003630</v>
      </c>
      <c r="V174" s="17">
        <v>0</v>
      </c>
      <c r="W174" s="18">
        <v>3247003630</v>
      </c>
      <c r="X174" s="17">
        <v>0</v>
      </c>
      <c r="Y174" s="17">
        <v>0</v>
      </c>
      <c r="Z174" s="18">
        <f t="shared" si="8"/>
        <v>11779007260</v>
      </c>
      <c r="AA174" s="28">
        <v>8532003630</v>
      </c>
      <c r="AB174" s="17">
        <v>0</v>
      </c>
      <c r="AC174" s="28">
        <v>3247003630</v>
      </c>
      <c r="AD174" s="17">
        <v>0</v>
      </c>
      <c r="AE174" s="17">
        <v>0</v>
      </c>
      <c r="AF174" s="28">
        <v>5285000000</v>
      </c>
      <c r="AG174" s="28">
        <v>5285000000</v>
      </c>
      <c r="AH174" s="17">
        <v>0</v>
      </c>
      <c r="AI174" s="17">
        <v>0</v>
      </c>
      <c r="AJ174" s="17">
        <v>0</v>
      </c>
      <c r="AK174" s="17">
        <v>0</v>
      </c>
      <c r="AL174" s="23">
        <v>18</v>
      </c>
      <c r="AM174" s="17">
        <v>3779297000000</v>
      </c>
      <c r="AN174" s="24">
        <v>52399148</v>
      </c>
      <c r="AO174" s="25">
        <v>72444</v>
      </c>
      <c r="AP174" s="21"/>
      <c r="AQ174" s="21"/>
      <c r="AR174" s="21"/>
      <c r="AS174" s="21"/>
      <c r="AT174" s="21"/>
      <c r="AU174" s="21"/>
    </row>
    <row r="175" spans="1:47" ht="15.75" customHeight="1">
      <c r="A175" s="344"/>
      <c r="B175" s="32" t="s">
        <v>36</v>
      </c>
      <c r="C175" s="16">
        <v>20118.48</v>
      </c>
      <c r="D175" s="16">
        <v>9546.27</v>
      </c>
      <c r="E175" s="16">
        <v>8059.18</v>
      </c>
      <c r="F175" s="16">
        <v>2414247256534.7002</v>
      </c>
      <c r="G175" s="16">
        <v>2410917538706</v>
      </c>
      <c r="H175" s="16">
        <v>3329717828.6999998</v>
      </c>
      <c r="I175" s="29">
        <v>200</v>
      </c>
      <c r="J175" s="11">
        <v>1737548</v>
      </c>
      <c r="K175" s="11">
        <v>54</v>
      </c>
      <c r="L175" s="11">
        <v>19</v>
      </c>
      <c r="M175" s="11">
        <v>13</v>
      </c>
      <c r="N175" s="17">
        <v>0</v>
      </c>
      <c r="O175" s="19">
        <v>3</v>
      </c>
      <c r="P175" s="11">
        <v>2</v>
      </c>
      <c r="Q175" s="30">
        <v>380412</v>
      </c>
      <c r="R175" s="344"/>
      <c r="S175" s="32" t="s">
        <v>36</v>
      </c>
      <c r="T175" s="18">
        <v>3000719749</v>
      </c>
      <c r="U175" s="18">
        <f t="shared" si="7"/>
        <v>994575680</v>
      </c>
      <c r="V175" s="17">
        <v>0</v>
      </c>
      <c r="W175" s="18">
        <v>994575680</v>
      </c>
      <c r="X175" s="17">
        <v>0</v>
      </c>
      <c r="Y175" s="17">
        <v>0</v>
      </c>
      <c r="Z175" s="18">
        <f t="shared" si="8"/>
        <v>1989151360</v>
      </c>
      <c r="AA175" s="28">
        <v>994575680</v>
      </c>
      <c r="AB175" s="17">
        <v>0</v>
      </c>
      <c r="AC175" s="28">
        <v>994575680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23">
        <v>18</v>
      </c>
      <c r="AM175" s="17">
        <v>3779297000000</v>
      </c>
      <c r="AN175" s="24">
        <v>52399148</v>
      </c>
      <c r="AO175" s="25">
        <v>72444</v>
      </c>
      <c r="AP175" s="26"/>
      <c r="AQ175" s="26"/>
      <c r="AR175" s="21"/>
      <c r="AS175" s="21"/>
      <c r="AT175" s="21"/>
      <c r="AU175" s="21"/>
    </row>
    <row r="176" spans="1:47" ht="15.75" customHeight="1">
      <c r="A176" s="344"/>
      <c r="B176" s="15" t="s">
        <v>37</v>
      </c>
      <c r="C176" s="16">
        <v>20175.46</v>
      </c>
      <c r="D176" s="16">
        <v>9335.7199999999993</v>
      </c>
      <c r="E176" s="16">
        <v>7808.77</v>
      </c>
      <c r="F176" s="16">
        <v>2385767775179</v>
      </c>
      <c r="G176" s="16">
        <v>2382754243920</v>
      </c>
      <c r="H176" s="16">
        <v>3013531259</v>
      </c>
      <c r="I176" s="29">
        <v>200</v>
      </c>
      <c r="J176" s="11">
        <v>1739238</v>
      </c>
      <c r="K176" s="11">
        <v>54</v>
      </c>
      <c r="L176" s="11">
        <v>19</v>
      </c>
      <c r="M176" s="11">
        <v>13</v>
      </c>
      <c r="N176" s="17">
        <v>0</v>
      </c>
      <c r="O176" s="19">
        <v>3</v>
      </c>
      <c r="P176" s="33">
        <v>3</v>
      </c>
      <c r="Q176" s="30">
        <v>389043</v>
      </c>
      <c r="R176" s="344"/>
      <c r="S176" s="15" t="s">
        <v>37</v>
      </c>
      <c r="T176" s="18">
        <v>16053892161</v>
      </c>
      <c r="U176" s="18">
        <f t="shared" si="7"/>
        <v>19231048360</v>
      </c>
      <c r="V176" s="18">
        <v>40000000</v>
      </c>
      <c r="W176" s="18">
        <v>2059330440</v>
      </c>
      <c r="X176" s="17">
        <v>0</v>
      </c>
      <c r="Y176" s="17">
        <v>0</v>
      </c>
      <c r="Z176" s="18">
        <f t="shared" si="8"/>
        <v>12744519840</v>
      </c>
      <c r="AA176" s="28">
        <v>10645189400</v>
      </c>
      <c r="AB176" s="28">
        <v>40000000</v>
      </c>
      <c r="AC176" s="28">
        <v>2059330440</v>
      </c>
      <c r="AD176" s="17">
        <v>0</v>
      </c>
      <c r="AE176" s="17">
        <v>0</v>
      </c>
      <c r="AF176" s="28">
        <v>8585858960</v>
      </c>
      <c r="AG176" s="28">
        <v>8585858960</v>
      </c>
      <c r="AH176" s="17">
        <v>0</v>
      </c>
      <c r="AI176" s="17">
        <v>0</v>
      </c>
      <c r="AJ176" s="17">
        <v>0</v>
      </c>
      <c r="AK176" s="17">
        <v>0</v>
      </c>
      <c r="AL176" s="23">
        <v>19</v>
      </c>
      <c r="AM176" s="17">
        <v>3786297000000</v>
      </c>
      <c r="AN176" s="24">
        <v>52469148</v>
      </c>
      <c r="AO176" s="25">
        <v>72444</v>
      </c>
      <c r="AP176" s="26"/>
      <c r="AQ176" s="26"/>
      <c r="AR176" s="21"/>
      <c r="AS176" s="21"/>
      <c r="AT176" s="21"/>
      <c r="AU176" s="21"/>
    </row>
    <row r="177" spans="1:47" ht="15.75" customHeight="1">
      <c r="A177" s="344"/>
      <c r="B177" s="15" t="s">
        <v>38</v>
      </c>
      <c r="C177" s="16">
        <v>19813.79</v>
      </c>
      <c r="D177" s="16">
        <v>9743.0300000000007</v>
      </c>
      <c r="E177" s="16">
        <v>8116.71</v>
      </c>
      <c r="F177" s="16">
        <v>2604784272205</v>
      </c>
      <c r="G177" s="16">
        <v>2601660661177</v>
      </c>
      <c r="H177" s="16">
        <v>3123611028</v>
      </c>
      <c r="I177" s="29">
        <v>200</v>
      </c>
      <c r="J177" s="11">
        <v>1757854</v>
      </c>
      <c r="K177" s="11">
        <v>54</v>
      </c>
      <c r="L177" s="11">
        <v>19</v>
      </c>
      <c r="M177" s="11">
        <v>14</v>
      </c>
      <c r="N177" s="17">
        <v>0</v>
      </c>
      <c r="O177" s="19">
        <v>3</v>
      </c>
      <c r="P177" s="33">
        <v>3</v>
      </c>
      <c r="Q177" s="30">
        <v>394212</v>
      </c>
      <c r="R177" s="344"/>
      <c r="S177" s="15" t="s">
        <v>38</v>
      </c>
      <c r="T177" s="18">
        <v>21944639461</v>
      </c>
      <c r="U177" s="18">
        <f t="shared" si="7"/>
        <v>37172994600</v>
      </c>
      <c r="V177" s="17">
        <v>0</v>
      </c>
      <c r="W177" s="17">
        <v>0</v>
      </c>
      <c r="X177" s="17">
        <v>0</v>
      </c>
      <c r="Y177" s="17">
        <v>0</v>
      </c>
      <c r="Z177" s="18">
        <f t="shared" si="8"/>
        <v>18586497300</v>
      </c>
      <c r="AA177" s="28">
        <v>18586497300</v>
      </c>
      <c r="AB177" s="17">
        <v>0</v>
      </c>
      <c r="AC177" s="17">
        <v>0</v>
      </c>
      <c r="AD177" s="17">
        <v>0</v>
      </c>
      <c r="AE177" s="17">
        <v>0</v>
      </c>
      <c r="AF177" s="28">
        <v>18586497300</v>
      </c>
      <c r="AG177" s="28">
        <v>18586497300</v>
      </c>
      <c r="AH177" s="17">
        <v>0</v>
      </c>
      <c r="AI177" s="17">
        <v>0</v>
      </c>
      <c r="AJ177" s="17">
        <v>0</v>
      </c>
      <c r="AK177" s="17">
        <v>0</v>
      </c>
      <c r="AL177" s="23">
        <v>20</v>
      </c>
      <c r="AM177" s="17">
        <v>3893282600000</v>
      </c>
      <c r="AN177" s="24">
        <v>53539004</v>
      </c>
      <c r="AO177" s="25">
        <v>74136</v>
      </c>
      <c r="AP177" s="26"/>
      <c r="AQ177" s="26"/>
      <c r="AR177" s="21"/>
      <c r="AS177" s="21"/>
      <c r="AT177" s="21"/>
      <c r="AU177" s="21"/>
    </row>
    <row r="178" spans="1:47" ht="15.75" customHeight="1">
      <c r="A178" s="344"/>
      <c r="B178" s="15" t="s">
        <v>39</v>
      </c>
      <c r="C178" s="16">
        <v>9473.77</v>
      </c>
      <c r="D178" s="16">
        <v>9304.33</v>
      </c>
      <c r="E178" s="16">
        <v>8119.53</v>
      </c>
      <c r="F178" s="16">
        <v>2518046441458</v>
      </c>
      <c r="G178" s="16">
        <v>2515151577751</v>
      </c>
      <c r="H178" s="16">
        <v>2894863707</v>
      </c>
      <c r="I178" s="29">
        <v>200</v>
      </c>
      <c r="J178" s="11">
        <v>1762995</v>
      </c>
      <c r="K178" s="11">
        <v>53</v>
      </c>
      <c r="L178" s="11">
        <v>20</v>
      </c>
      <c r="M178" s="11">
        <v>15</v>
      </c>
      <c r="N178" s="17">
        <v>0</v>
      </c>
      <c r="O178" s="19">
        <v>3</v>
      </c>
      <c r="P178" s="33">
        <v>3</v>
      </c>
      <c r="Q178" s="30">
        <v>397314</v>
      </c>
      <c r="R178" s="344"/>
      <c r="S178" s="15" t="s">
        <v>39</v>
      </c>
      <c r="T178" s="18">
        <v>16249489324</v>
      </c>
      <c r="U178" s="18">
        <f t="shared" si="7"/>
        <v>10400000</v>
      </c>
      <c r="V178" s="17">
        <v>0</v>
      </c>
      <c r="W178" s="18">
        <v>10400000</v>
      </c>
      <c r="X178" s="17">
        <v>0</v>
      </c>
      <c r="Y178" s="17">
        <v>0</v>
      </c>
      <c r="Z178" s="18">
        <f t="shared" si="8"/>
        <v>20800000</v>
      </c>
      <c r="AA178" s="28">
        <v>10400000</v>
      </c>
      <c r="AB178" s="17">
        <v>0</v>
      </c>
      <c r="AC178" s="28">
        <v>10400000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23">
        <v>21</v>
      </c>
      <c r="AM178" s="17">
        <v>4021583400000</v>
      </c>
      <c r="AN178" s="24">
        <v>54822012</v>
      </c>
      <c r="AO178" s="25">
        <v>75980</v>
      </c>
      <c r="AP178" s="21"/>
      <c r="AQ178" s="21"/>
      <c r="AR178" s="21"/>
      <c r="AS178" s="21"/>
      <c r="AT178" s="21"/>
      <c r="AU178" s="21"/>
    </row>
    <row r="179" spans="1:47" ht="15.75" customHeight="1">
      <c r="A179" s="344"/>
      <c r="B179" s="15" t="s">
        <v>40</v>
      </c>
      <c r="C179" s="16">
        <v>9194.34</v>
      </c>
      <c r="D179" s="16">
        <v>9044.4699999999993</v>
      </c>
      <c r="E179" s="16">
        <v>7783.5</v>
      </c>
      <c r="F179" s="16">
        <v>2496213457367</v>
      </c>
      <c r="G179" s="16">
        <v>2493472393054</v>
      </c>
      <c r="H179" s="16">
        <v>2741064313</v>
      </c>
      <c r="I179" s="29">
        <v>200</v>
      </c>
      <c r="J179" s="11">
        <v>1766518</v>
      </c>
      <c r="K179" s="11">
        <v>53</v>
      </c>
      <c r="L179" s="11">
        <v>20</v>
      </c>
      <c r="M179" s="11">
        <v>15</v>
      </c>
      <c r="N179" s="17">
        <v>0</v>
      </c>
      <c r="O179" s="19">
        <v>3</v>
      </c>
      <c r="P179" s="33">
        <v>3</v>
      </c>
      <c r="Q179" s="30">
        <v>401554</v>
      </c>
      <c r="R179" s="344"/>
      <c r="S179" s="15" t="s">
        <v>40</v>
      </c>
      <c r="T179" s="18">
        <v>1963902441</v>
      </c>
      <c r="U179" s="18">
        <f t="shared" si="7"/>
        <v>79006280</v>
      </c>
      <c r="V179" s="18">
        <v>110000000</v>
      </c>
      <c r="W179" s="18">
        <v>79006280</v>
      </c>
      <c r="X179" s="17">
        <v>0</v>
      </c>
      <c r="Y179" s="17">
        <v>0</v>
      </c>
      <c r="Z179" s="18">
        <f t="shared" si="8"/>
        <v>268012560</v>
      </c>
      <c r="AA179" s="28">
        <v>79006280</v>
      </c>
      <c r="AB179" s="28">
        <v>110000000</v>
      </c>
      <c r="AC179" s="28">
        <v>79006280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23">
        <v>21</v>
      </c>
      <c r="AM179" s="17">
        <v>4021583400000</v>
      </c>
      <c r="AN179" s="24">
        <v>54822012</v>
      </c>
      <c r="AO179" s="25">
        <v>75980</v>
      </c>
      <c r="AP179" s="21"/>
      <c r="AQ179" s="21"/>
      <c r="AR179" s="21"/>
      <c r="AS179" s="21"/>
      <c r="AT179" s="21"/>
      <c r="AU179" s="21"/>
    </row>
    <row r="180" spans="1:47" ht="15.75" customHeight="1">
      <c r="A180" s="344"/>
      <c r="B180" s="15" t="s">
        <v>41</v>
      </c>
      <c r="C180" s="16">
        <v>8956.61</v>
      </c>
      <c r="D180" s="16">
        <v>9060.06</v>
      </c>
      <c r="E180" s="16">
        <v>7609.19</v>
      </c>
      <c r="F180" s="16">
        <v>2479920138696</v>
      </c>
      <c r="G180" s="16">
        <v>2477187662166</v>
      </c>
      <c r="H180" s="16">
        <v>2732476530</v>
      </c>
      <c r="I180" s="29">
        <v>200</v>
      </c>
      <c r="J180" s="11">
        <v>1771037</v>
      </c>
      <c r="K180" s="19">
        <v>53</v>
      </c>
      <c r="L180" s="19">
        <v>20</v>
      </c>
      <c r="M180" s="19">
        <v>15</v>
      </c>
      <c r="N180" s="17">
        <v>0</v>
      </c>
      <c r="O180" s="19">
        <v>3</v>
      </c>
      <c r="P180" s="33">
        <v>3</v>
      </c>
      <c r="Q180" s="30">
        <v>405362</v>
      </c>
      <c r="R180" s="344"/>
      <c r="S180" s="15" t="s">
        <v>41</v>
      </c>
      <c r="T180" s="18">
        <v>3193191746</v>
      </c>
      <c r="U180" s="18">
        <f t="shared" si="7"/>
        <v>595233950</v>
      </c>
      <c r="V180" s="17">
        <v>0</v>
      </c>
      <c r="W180" s="18">
        <v>595233950</v>
      </c>
      <c r="X180" s="17">
        <v>0</v>
      </c>
      <c r="Y180" s="17">
        <v>0</v>
      </c>
      <c r="Z180" s="18">
        <f t="shared" si="8"/>
        <v>1190467900</v>
      </c>
      <c r="AA180" s="28">
        <v>595233950</v>
      </c>
      <c r="AB180" s="17">
        <v>0</v>
      </c>
      <c r="AC180" s="28">
        <v>595233950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23">
        <v>21</v>
      </c>
      <c r="AM180" s="17">
        <v>4021583400000</v>
      </c>
      <c r="AN180" s="24">
        <v>54822012</v>
      </c>
      <c r="AO180" s="25">
        <v>75980</v>
      </c>
      <c r="AP180" s="21"/>
      <c r="AQ180" s="21"/>
      <c r="AR180" s="21"/>
      <c r="AS180" s="21"/>
      <c r="AT180" s="21"/>
      <c r="AU180" s="21"/>
    </row>
    <row r="181" spans="1:47" ht="15.75" customHeight="1">
      <c r="A181" s="344"/>
      <c r="B181" s="15" t="s">
        <v>42</v>
      </c>
      <c r="C181" s="16">
        <v>18613.48</v>
      </c>
      <c r="D181" s="16">
        <v>8263.84</v>
      </c>
      <c r="E181" s="16">
        <v>7482.54</v>
      </c>
      <c r="F181" s="16">
        <v>2405258274649</v>
      </c>
      <c r="G181" s="16">
        <v>2402525798119</v>
      </c>
      <c r="H181" s="16">
        <v>2732476530</v>
      </c>
      <c r="I181" s="29">
        <v>200</v>
      </c>
      <c r="J181" s="11">
        <v>1787376</v>
      </c>
      <c r="K181" s="19">
        <v>54</v>
      </c>
      <c r="L181" s="19">
        <v>21</v>
      </c>
      <c r="M181" s="19">
        <v>15</v>
      </c>
      <c r="N181" s="17">
        <v>0</v>
      </c>
      <c r="O181" s="19">
        <v>3</v>
      </c>
      <c r="P181" s="33">
        <v>3</v>
      </c>
      <c r="Q181" s="30">
        <v>409671</v>
      </c>
      <c r="R181" s="344"/>
      <c r="S181" s="15" t="s">
        <v>42</v>
      </c>
      <c r="T181" s="18">
        <v>6975600254</v>
      </c>
      <c r="U181" s="18">
        <f t="shared" si="7"/>
        <v>548571240</v>
      </c>
      <c r="V181" s="17">
        <v>0</v>
      </c>
      <c r="W181" s="18">
        <v>548571240</v>
      </c>
      <c r="X181" s="17">
        <v>0</v>
      </c>
      <c r="Y181" s="17">
        <v>0</v>
      </c>
      <c r="Z181" s="18">
        <f t="shared" si="8"/>
        <v>1097142480</v>
      </c>
      <c r="AA181" s="28">
        <v>548571240</v>
      </c>
      <c r="AB181" s="17">
        <v>0</v>
      </c>
      <c r="AC181" s="28">
        <v>548571240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23">
        <v>21</v>
      </c>
      <c r="AM181" s="17">
        <v>4021583400000</v>
      </c>
      <c r="AN181" s="24">
        <v>54822012</v>
      </c>
      <c r="AO181" s="25">
        <v>75980</v>
      </c>
      <c r="AP181" s="21"/>
      <c r="AQ181" s="21"/>
      <c r="AR181" s="21"/>
      <c r="AS181" s="21"/>
      <c r="AT181" s="21"/>
      <c r="AU181" s="21"/>
    </row>
    <row r="182" spans="1:47" ht="15.75" customHeight="1">
      <c r="A182" s="344"/>
      <c r="B182" s="15" t="s">
        <v>43</v>
      </c>
      <c r="C182" s="16">
        <v>18605.3</v>
      </c>
      <c r="D182" s="16">
        <v>8729.26</v>
      </c>
      <c r="E182" s="16">
        <v>7708.4</v>
      </c>
      <c r="F182" s="16">
        <v>2533168449910</v>
      </c>
      <c r="G182" s="16">
        <v>2530514044138</v>
      </c>
      <c r="H182" s="16">
        <v>2654405772</v>
      </c>
      <c r="I182" s="29">
        <v>199</v>
      </c>
      <c r="J182" s="11">
        <v>1799882</v>
      </c>
      <c r="K182" s="19">
        <v>54</v>
      </c>
      <c r="L182" s="19">
        <v>23</v>
      </c>
      <c r="M182" s="19">
        <v>16</v>
      </c>
      <c r="N182" s="17">
        <v>0</v>
      </c>
      <c r="O182" s="19">
        <v>3</v>
      </c>
      <c r="P182" s="33">
        <v>3</v>
      </c>
      <c r="Q182" s="30">
        <v>414057</v>
      </c>
      <c r="R182" s="344"/>
      <c r="S182" s="15" t="s">
        <v>43</v>
      </c>
      <c r="T182" s="18">
        <v>19974580275</v>
      </c>
      <c r="U182" s="18">
        <f t="shared" si="7"/>
        <v>82426460</v>
      </c>
      <c r="V182" s="17">
        <v>0</v>
      </c>
      <c r="W182" s="18">
        <v>82426460</v>
      </c>
      <c r="X182" s="17">
        <v>0</v>
      </c>
      <c r="Y182" s="17">
        <v>0</v>
      </c>
      <c r="Z182" s="18">
        <f t="shared" si="8"/>
        <v>164852920</v>
      </c>
      <c r="AA182" s="28">
        <v>82426460</v>
      </c>
      <c r="AB182" s="17">
        <v>0</v>
      </c>
      <c r="AC182" s="28">
        <v>82426460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23">
        <v>21</v>
      </c>
      <c r="AM182" s="17">
        <v>4021583400000</v>
      </c>
      <c r="AN182" s="24">
        <v>54822012</v>
      </c>
      <c r="AO182" s="25">
        <v>75980</v>
      </c>
      <c r="AP182" s="21"/>
      <c r="AQ182" s="21"/>
      <c r="AR182" s="21"/>
      <c r="AS182" s="21"/>
      <c r="AT182" s="21"/>
      <c r="AU182" s="21"/>
    </row>
    <row r="183" spans="1:47" ht="15.75" customHeight="1">
      <c r="A183" s="345"/>
      <c r="B183" s="34" t="s">
        <v>44</v>
      </c>
      <c r="C183" s="35">
        <v>18954.91</v>
      </c>
      <c r="D183" s="35">
        <v>9531.66</v>
      </c>
      <c r="E183" s="35">
        <v>7950.71</v>
      </c>
      <c r="F183" s="35">
        <v>2693053027515</v>
      </c>
      <c r="G183" s="35">
        <v>2690320550985</v>
      </c>
      <c r="H183" s="35">
        <v>2732476530</v>
      </c>
      <c r="I183" s="29">
        <v>199</v>
      </c>
      <c r="J183" s="11">
        <v>1809943</v>
      </c>
      <c r="K183" s="36">
        <v>54</v>
      </c>
      <c r="L183" s="36">
        <v>24</v>
      </c>
      <c r="M183" s="36">
        <v>17</v>
      </c>
      <c r="N183" s="17">
        <v>0</v>
      </c>
      <c r="O183" s="19">
        <v>3</v>
      </c>
      <c r="P183" s="33">
        <v>3</v>
      </c>
      <c r="Q183" s="30">
        <v>419178</v>
      </c>
      <c r="R183" s="345"/>
      <c r="S183" s="34" t="s">
        <v>44</v>
      </c>
      <c r="T183" s="37">
        <v>4736695710</v>
      </c>
      <c r="U183" s="18">
        <f t="shared" si="7"/>
        <v>466049000</v>
      </c>
      <c r="V183" s="17">
        <v>0</v>
      </c>
      <c r="W183" s="37">
        <v>466049000</v>
      </c>
      <c r="X183" s="17">
        <v>0</v>
      </c>
      <c r="Y183" s="17">
        <v>0</v>
      </c>
      <c r="Z183" s="18">
        <f t="shared" si="8"/>
        <v>932098000</v>
      </c>
      <c r="AA183" s="28">
        <v>466049000</v>
      </c>
      <c r="AB183" s="17">
        <v>0</v>
      </c>
      <c r="AC183" s="28">
        <v>466049000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23">
        <v>22</v>
      </c>
      <c r="AM183" s="17">
        <v>4127285800000</v>
      </c>
      <c r="AN183" s="24">
        <v>55879036</v>
      </c>
      <c r="AO183" s="25">
        <v>77568</v>
      </c>
      <c r="AP183" s="26"/>
      <c r="AQ183" s="26"/>
      <c r="AR183" s="21"/>
      <c r="AS183" s="21"/>
      <c r="AT183" s="21"/>
      <c r="AU183" s="21"/>
    </row>
    <row r="184" spans="1:47" ht="15.75" customHeight="1">
      <c r="A184" s="351" t="s">
        <v>61</v>
      </c>
      <c r="B184" s="38" t="s">
        <v>33</v>
      </c>
      <c r="C184" s="35">
        <v>18828.560000000001</v>
      </c>
      <c r="D184" s="35">
        <v>9332.39</v>
      </c>
      <c r="E184" s="35">
        <v>7768.11</v>
      </c>
      <c r="F184" s="35">
        <v>2667633441044</v>
      </c>
      <c r="G184" s="35">
        <v>2665213247546</v>
      </c>
      <c r="H184" s="35">
        <v>2420193498</v>
      </c>
      <c r="I184" s="29">
        <v>199</v>
      </c>
      <c r="J184" s="11">
        <v>1822880</v>
      </c>
      <c r="K184" s="39">
        <v>54</v>
      </c>
      <c r="L184" s="39">
        <v>25</v>
      </c>
      <c r="M184" s="11">
        <v>19</v>
      </c>
      <c r="N184" s="17">
        <v>0</v>
      </c>
      <c r="O184" s="19">
        <v>3</v>
      </c>
      <c r="P184" s="33">
        <v>3</v>
      </c>
      <c r="Q184" s="30">
        <v>423099</v>
      </c>
      <c r="R184" s="352" t="s">
        <v>61</v>
      </c>
      <c r="S184" s="38" t="s">
        <v>33</v>
      </c>
      <c r="T184" s="40">
        <v>4232937911</v>
      </c>
      <c r="U184" s="18">
        <f t="shared" si="7"/>
        <v>4232937911</v>
      </c>
      <c r="V184" s="17">
        <v>0</v>
      </c>
      <c r="W184" s="17">
        <v>0</v>
      </c>
      <c r="X184" s="17">
        <v>0</v>
      </c>
      <c r="Y184" s="17">
        <v>0</v>
      </c>
      <c r="Z184" s="18">
        <f t="shared" si="8"/>
        <v>4232937911</v>
      </c>
      <c r="AA184" s="28">
        <v>4232937911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23">
        <v>22</v>
      </c>
      <c r="AM184" s="17">
        <v>4127285800000</v>
      </c>
      <c r="AN184" s="24">
        <v>55879036</v>
      </c>
      <c r="AO184" s="25">
        <v>81777</v>
      </c>
      <c r="AP184" s="41"/>
      <c r="AQ184" s="41"/>
      <c r="AR184" s="42"/>
      <c r="AS184" s="42"/>
      <c r="AT184" s="42"/>
      <c r="AU184" s="42"/>
    </row>
    <row r="185" spans="1:47" ht="15.75" customHeight="1">
      <c r="A185" s="342"/>
      <c r="B185" s="38" t="s">
        <v>34</v>
      </c>
      <c r="C185" s="35">
        <v>19026.150000000001</v>
      </c>
      <c r="D185" s="35">
        <v>9376.36</v>
      </c>
      <c r="E185" s="35">
        <v>7812.65</v>
      </c>
      <c r="F185" s="35">
        <v>2749405975561.8999</v>
      </c>
      <c r="G185" s="35">
        <v>2747141923579.8999</v>
      </c>
      <c r="H185" s="35">
        <v>2264051982</v>
      </c>
      <c r="I185" s="29">
        <v>199</v>
      </c>
      <c r="J185" s="11">
        <v>1854673</v>
      </c>
      <c r="K185" s="39">
        <v>54</v>
      </c>
      <c r="L185" s="39">
        <v>25</v>
      </c>
      <c r="M185" s="11">
        <v>20</v>
      </c>
      <c r="N185" s="17">
        <v>0</v>
      </c>
      <c r="O185" s="19">
        <v>3</v>
      </c>
      <c r="P185" s="33">
        <v>3</v>
      </c>
      <c r="Q185" s="30">
        <v>426790</v>
      </c>
      <c r="R185" s="353"/>
      <c r="S185" s="38" t="s">
        <v>34</v>
      </c>
      <c r="T185" s="40">
        <v>1943237628</v>
      </c>
      <c r="U185" s="18">
        <f t="shared" si="7"/>
        <v>1943237628</v>
      </c>
      <c r="V185" s="17">
        <v>0</v>
      </c>
      <c r="W185" s="17">
        <v>0</v>
      </c>
      <c r="X185" s="17">
        <v>0</v>
      </c>
      <c r="Y185" s="17">
        <v>0</v>
      </c>
      <c r="Z185" s="18">
        <f t="shared" si="8"/>
        <v>1943237628</v>
      </c>
      <c r="AA185" s="40">
        <v>1943237628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23">
        <v>24</v>
      </c>
      <c r="AM185" s="17">
        <v>4319667600000</v>
      </c>
      <c r="AN185" s="24">
        <v>57802854</v>
      </c>
      <c r="AO185" s="25">
        <v>81777</v>
      </c>
      <c r="AP185" s="42"/>
      <c r="AQ185" s="42"/>
      <c r="AR185" s="42"/>
      <c r="AS185" s="42"/>
      <c r="AT185" s="42"/>
      <c r="AU185" s="42"/>
    </row>
    <row r="186" spans="1:47" ht="15.75" customHeight="1">
      <c r="A186" s="342"/>
      <c r="B186" s="38" t="s">
        <v>35</v>
      </c>
      <c r="C186" s="35">
        <v>16903.650000000001</v>
      </c>
      <c r="D186" s="35">
        <v>7914.07</v>
      </c>
      <c r="E186" s="35">
        <v>7660.19</v>
      </c>
      <c r="F186" s="35">
        <v>2488952224656</v>
      </c>
      <c r="G186" s="35">
        <v>2486922384948</v>
      </c>
      <c r="H186" s="35">
        <v>2029839708</v>
      </c>
      <c r="I186" s="29">
        <v>199</v>
      </c>
      <c r="J186" s="11">
        <v>1949760</v>
      </c>
      <c r="K186" s="39">
        <v>54</v>
      </c>
      <c r="L186" s="39">
        <v>25</v>
      </c>
      <c r="M186" s="11">
        <v>20</v>
      </c>
      <c r="N186" s="17">
        <v>0</v>
      </c>
      <c r="O186" s="19">
        <v>3</v>
      </c>
      <c r="P186" s="33">
        <v>3</v>
      </c>
      <c r="Q186" s="30">
        <v>432633</v>
      </c>
      <c r="R186" s="353"/>
      <c r="S186" s="38" t="s">
        <v>35</v>
      </c>
      <c r="T186" s="40">
        <v>3382317573</v>
      </c>
      <c r="U186" s="18">
        <f t="shared" si="7"/>
        <v>3382317573</v>
      </c>
      <c r="V186" s="17">
        <v>0</v>
      </c>
      <c r="W186" s="17">
        <v>0</v>
      </c>
      <c r="X186" s="17">
        <v>0</v>
      </c>
      <c r="Y186" s="17">
        <v>0</v>
      </c>
      <c r="Z186" s="18">
        <f t="shared" si="8"/>
        <v>3382317573</v>
      </c>
      <c r="AA186" s="40">
        <v>3382317573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23">
        <v>24</v>
      </c>
      <c r="AM186" s="17">
        <v>4319667600000</v>
      </c>
      <c r="AN186" s="24">
        <v>57802854</v>
      </c>
      <c r="AO186" s="25">
        <v>81777</v>
      </c>
      <c r="AP186" s="42"/>
      <c r="AQ186" s="42"/>
      <c r="AR186" s="42"/>
      <c r="AS186" s="42"/>
      <c r="AT186" s="42"/>
      <c r="AU186" s="42"/>
    </row>
    <row r="187" spans="1:47" ht="15.75" customHeight="1">
      <c r="A187" s="342"/>
      <c r="B187" s="38" t="s">
        <v>36</v>
      </c>
      <c r="C187" s="35">
        <v>16401.439999999999</v>
      </c>
      <c r="D187" s="35">
        <v>7685.94</v>
      </c>
      <c r="E187" s="35">
        <v>7490.23</v>
      </c>
      <c r="F187" s="35">
        <v>2430816010223</v>
      </c>
      <c r="G187" s="35">
        <v>2427927392177</v>
      </c>
      <c r="H187" s="35">
        <v>2888618046</v>
      </c>
      <c r="I187" s="29">
        <v>199</v>
      </c>
      <c r="J187" s="11">
        <v>2285882</v>
      </c>
      <c r="K187" s="39">
        <v>53</v>
      </c>
      <c r="L187" s="39">
        <v>25</v>
      </c>
      <c r="M187" s="11">
        <v>20</v>
      </c>
      <c r="N187" s="17">
        <v>0</v>
      </c>
      <c r="O187" s="19">
        <v>3</v>
      </c>
      <c r="P187" s="43">
        <v>4</v>
      </c>
      <c r="Q187" s="30">
        <v>435929</v>
      </c>
      <c r="R187" s="353"/>
      <c r="S187" s="38" t="s">
        <v>36</v>
      </c>
      <c r="T187" s="40">
        <v>2283814171</v>
      </c>
      <c r="U187" s="18">
        <f t="shared" si="7"/>
        <v>2283814171</v>
      </c>
      <c r="V187" s="17">
        <v>0</v>
      </c>
      <c r="W187" s="17">
        <v>0</v>
      </c>
      <c r="X187" s="17">
        <v>0</v>
      </c>
      <c r="Y187" s="17">
        <v>0</v>
      </c>
      <c r="Z187" s="18">
        <f t="shared" si="8"/>
        <v>2283814171</v>
      </c>
      <c r="AA187" s="40">
        <v>2283814171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23">
        <v>24</v>
      </c>
      <c r="AM187" s="17">
        <v>4319667600000</v>
      </c>
      <c r="AN187" s="24">
        <v>57802854</v>
      </c>
      <c r="AO187" s="25">
        <v>83674</v>
      </c>
      <c r="AP187" s="42"/>
      <c r="AQ187" s="42"/>
      <c r="AR187" s="42"/>
      <c r="AS187" s="42"/>
      <c r="AT187" s="42"/>
      <c r="AU187" s="42"/>
    </row>
    <row r="188" spans="1:47" ht="15.75" customHeight="1">
      <c r="A188" s="342"/>
      <c r="B188" s="38" t="s">
        <v>37</v>
      </c>
      <c r="C188" s="35">
        <v>15981.56</v>
      </c>
      <c r="D188" s="35">
        <v>7721.35</v>
      </c>
      <c r="E188" s="35">
        <v>7319.77</v>
      </c>
      <c r="F188" s="35">
        <v>2418341226721</v>
      </c>
      <c r="G188" s="35">
        <v>2415764891707</v>
      </c>
      <c r="H188" s="35">
        <v>2576335014</v>
      </c>
      <c r="I188" s="29">
        <v>199</v>
      </c>
      <c r="J188" s="11">
        <v>2268619</v>
      </c>
      <c r="K188" s="39">
        <v>53</v>
      </c>
      <c r="L188" s="39">
        <v>25</v>
      </c>
      <c r="M188" s="11">
        <v>20</v>
      </c>
      <c r="N188" s="17">
        <v>0</v>
      </c>
      <c r="O188" s="19">
        <v>3</v>
      </c>
      <c r="P188" s="43">
        <v>4</v>
      </c>
      <c r="Q188" s="30">
        <v>438207</v>
      </c>
      <c r="R188" s="353"/>
      <c r="S188" s="38" t="s">
        <v>37</v>
      </c>
      <c r="T188" s="40">
        <v>4500454853</v>
      </c>
      <c r="U188" s="18">
        <f t="shared" si="7"/>
        <v>4500454853</v>
      </c>
      <c r="V188" s="17">
        <v>0</v>
      </c>
      <c r="W188" s="17">
        <v>0</v>
      </c>
      <c r="X188" s="17">
        <v>0</v>
      </c>
      <c r="Y188" s="17">
        <v>0</v>
      </c>
      <c r="Z188" s="18">
        <f t="shared" si="8"/>
        <v>4500454853</v>
      </c>
      <c r="AA188" s="40">
        <v>4500454853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23">
        <v>24</v>
      </c>
      <c r="AM188" s="17">
        <v>4319667600000</v>
      </c>
      <c r="AN188" s="24">
        <v>57802854</v>
      </c>
      <c r="AO188" s="25">
        <v>83674</v>
      </c>
      <c r="AP188" s="41"/>
      <c r="AQ188" s="41"/>
      <c r="AR188" s="42"/>
      <c r="AS188" s="42"/>
      <c r="AT188" s="42"/>
      <c r="AU188" s="42"/>
    </row>
    <row r="189" spans="1:47" ht="15.75" customHeight="1">
      <c r="A189" s="342"/>
      <c r="B189" s="38" t="s">
        <v>38</v>
      </c>
      <c r="C189" s="35">
        <v>16208.94</v>
      </c>
      <c r="D189" s="35">
        <v>8062.47</v>
      </c>
      <c r="E189" s="35">
        <v>7480.85</v>
      </c>
      <c r="F189" s="35">
        <v>2503697615049</v>
      </c>
      <c r="G189" s="35">
        <v>2500574784729</v>
      </c>
      <c r="H189" s="35">
        <v>3122830320</v>
      </c>
      <c r="I189" s="29">
        <v>200</v>
      </c>
      <c r="J189" s="11">
        <v>2296933</v>
      </c>
      <c r="K189" s="39">
        <v>53</v>
      </c>
      <c r="L189" s="11">
        <v>23</v>
      </c>
      <c r="M189" s="11">
        <v>20</v>
      </c>
      <c r="N189" s="17">
        <v>0</v>
      </c>
      <c r="O189" s="19">
        <v>3</v>
      </c>
      <c r="P189" s="43">
        <v>5</v>
      </c>
      <c r="Q189" s="30">
        <v>442897</v>
      </c>
      <c r="R189" s="353"/>
      <c r="S189" s="38" t="s">
        <v>38</v>
      </c>
      <c r="T189" s="40">
        <v>12794617686</v>
      </c>
      <c r="U189" s="18">
        <f t="shared" si="7"/>
        <v>7206667196</v>
      </c>
      <c r="V189" s="40">
        <v>5001087880</v>
      </c>
      <c r="W189" s="40">
        <v>586862610</v>
      </c>
      <c r="X189" s="17">
        <v>0</v>
      </c>
      <c r="Y189" s="17">
        <v>0</v>
      </c>
      <c r="Z189" s="18">
        <f t="shared" si="8"/>
        <v>2476392014</v>
      </c>
      <c r="AA189" s="40">
        <v>1888441524</v>
      </c>
      <c r="AB189" s="40">
        <v>1087880</v>
      </c>
      <c r="AC189" s="40">
        <v>586862610</v>
      </c>
      <c r="AD189" s="17">
        <v>0</v>
      </c>
      <c r="AE189" s="17">
        <v>0</v>
      </c>
      <c r="AF189" s="40">
        <v>10318225672</v>
      </c>
      <c r="AG189" s="40">
        <v>5318225672</v>
      </c>
      <c r="AH189" s="40">
        <v>5000000000</v>
      </c>
      <c r="AI189" s="17">
        <v>0</v>
      </c>
      <c r="AJ189" s="17">
        <v>0</v>
      </c>
      <c r="AK189" s="17">
        <v>0</v>
      </c>
      <c r="AL189" s="23">
        <v>25</v>
      </c>
      <c r="AM189" s="17">
        <v>4434194400000</v>
      </c>
      <c r="AN189" s="24">
        <v>58948122</v>
      </c>
      <c r="AO189" s="25">
        <v>83674</v>
      </c>
      <c r="AP189" s="42"/>
      <c r="AQ189" s="42"/>
      <c r="AR189" s="42"/>
      <c r="AS189" s="42"/>
      <c r="AT189" s="42"/>
      <c r="AU189" s="42"/>
    </row>
    <row r="190" spans="1:47" ht="15.75" customHeight="1">
      <c r="A190" s="342"/>
      <c r="B190" s="38" t="s">
        <v>39</v>
      </c>
      <c r="C190" s="35">
        <v>16450.52</v>
      </c>
      <c r="D190" s="35">
        <v>8049.18</v>
      </c>
      <c r="E190" s="35">
        <v>7395.87</v>
      </c>
      <c r="F190" s="35">
        <v>2542078341507</v>
      </c>
      <c r="G190" s="35">
        <v>2538955511187</v>
      </c>
      <c r="H190" s="35">
        <v>3122830320</v>
      </c>
      <c r="I190" s="29">
        <v>200</v>
      </c>
      <c r="J190" s="11">
        <v>2298856</v>
      </c>
      <c r="K190" s="39">
        <v>53</v>
      </c>
      <c r="L190" s="11">
        <v>23</v>
      </c>
      <c r="M190" s="11">
        <v>20</v>
      </c>
      <c r="N190" s="17">
        <v>0</v>
      </c>
      <c r="O190" s="19">
        <v>3</v>
      </c>
      <c r="P190" s="43">
        <v>5</v>
      </c>
      <c r="Q190" s="30">
        <v>445888</v>
      </c>
      <c r="R190" s="353"/>
      <c r="S190" s="38" t="s">
        <v>39</v>
      </c>
      <c r="T190" s="40">
        <v>4730134021</v>
      </c>
      <c r="U190" s="18">
        <f t="shared" si="7"/>
        <v>4440605681</v>
      </c>
      <c r="V190" s="40">
        <v>289528340</v>
      </c>
      <c r="W190" s="17">
        <v>0</v>
      </c>
      <c r="X190" s="17">
        <v>0</v>
      </c>
      <c r="Y190" s="17">
        <v>0</v>
      </c>
      <c r="Z190" s="18">
        <f t="shared" si="8"/>
        <v>4730134021</v>
      </c>
      <c r="AA190" s="40">
        <v>4440605681</v>
      </c>
      <c r="AB190" s="40">
        <v>289528340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23">
        <v>25</v>
      </c>
      <c r="AM190" s="17">
        <v>4434194400000</v>
      </c>
      <c r="AN190" s="24">
        <v>58948122</v>
      </c>
      <c r="AO190" s="25">
        <v>83674</v>
      </c>
      <c r="AP190" s="21"/>
      <c r="AQ190" s="21"/>
      <c r="AR190" s="21"/>
      <c r="AS190" s="21"/>
      <c r="AT190" s="21"/>
      <c r="AU190" s="21"/>
    </row>
    <row r="191" spans="1:47" ht="15.75" customHeight="1">
      <c r="A191" s="342"/>
      <c r="B191" s="38" t="s">
        <v>40</v>
      </c>
      <c r="C191" s="35">
        <v>16718.77</v>
      </c>
      <c r="D191" s="35">
        <v>8257.51</v>
      </c>
      <c r="E191" s="35">
        <v>7395.65</v>
      </c>
      <c r="F191" s="35">
        <v>2590483771201.3901</v>
      </c>
      <c r="G191" s="35">
        <v>2587360940881.3901</v>
      </c>
      <c r="H191" s="35">
        <v>3122830320</v>
      </c>
      <c r="I191" s="29">
        <v>200</v>
      </c>
      <c r="J191" s="11">
        <v>2300838</v>
      </c>
      <c r="K191" s="39">
        <v>53</v>
      </c>
      <c r="L191" s="11">
        <v>23</v>
      </c>
      <c r="M191" s="11">
        <v>21</v>
      </c>
      <c r="N191" s="17">
        <v>0</v>
      </c>
      <c r="O191" s="19">
        <v>3</v>
      </c>
      <c r="P191" s="43">
        <v>6</v>
      </c>
      <c r="Q191" s="30">
        <v>450543</v>
      </c>
      <c r="R191" s="353"/>
      <c r="S191" s="38" t="s">
        <v>40</v>
      </c>
      <c r="T191" s="40">
        <v>5135127956</v>
      </c>
      <c r="U191" s="18">
        <f t="shared" si="7"/>
        <v>5090536576</v>
      </c>
      <c r="V191" s="40">
        <v>44591380</v>
      </c>
      <c r="W191" s="17">
        <v>0</v>
      </c>
      <c r="X191" s="17">
        <v>0</v>
      </c>
      <c r="Y191" s="17">
        <v>0</v>
      </c>
      <c r="Z191" s="18">
        <f t="shared" si="8"/>
        <v>5135127956</v>
      </c>
      <c r="AA191" s="40">
        <v>5090536576</v>
      </c>
      <c r="AB191" s="40">
        <v>44591380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23">
        <v>25</v>
      </c>
      <c r="AM191" s="17">
        <v>4434194400000</v>
      </c>
      <c r="AN191" s="24">
        <v>58948122</v>
      </c>
      <c r="AO191" s="25">
        <v>83674</v>
      </c>
      <c r="AP191" s="21"/>
      <c r="AQ191" s="21"/>
      <c r="AR191" s="21"/>
      <c r="AS191" s="21"/>
      <c r="AT191" s="21"/>
      <c r="AU191" s="21"/>
    </row>
    <row r="192" spans="1:47" ht="15.75" customHeight="1">
      <c r="A192" s="342"/>
      <c r="B192" s="38" t="s">
        <v>41</v>
      </c>
      <c r="C192" s="35">
        <v>17176.18</v>
      </c>
      <c r="D192" s="35">
        <v>8218.8799999999992</v>
      </c>
      <c r="E192" s="35">
        <v>7558.49</v>
      </c>
      <c r="F192" s="35">
        <v>2601162241503</v>
      </c>
      <c r="G192" s="35">
        <v>2598039411183</v>
      </c>
      <c r="H192" s="35">
        <v>3122830320</v>
      </c>
      <c r="I192" s="29">
        <v>195</v>
      </c>
      <c r="J192" s="11">
        <v>2369439</v>
      </c>
      <c r="K192" s="39">
        <v>53</v>
      </c>
      <c r="L192" s="11">
        <v>23</v>
      </c>
      <c r="M192" s="11">
        <v>22</v>
      </c>
      <c r="N192" s="17">
        <v>0</v>
      </c>
      <c r="O192" s="19">
        <v>3</v>
      </c>
      <c r="P192" s="43">
        <v>7</v>
      </c>
      <c r="Q192" s="30">
        <v>456441</v>
      </c>
      <c r="R192" s="353"/>
      <c r="S192" s="38" t="s">
        <v>41</v>
      </c>
      <c r="T192" s="40">
        <v>1838602480</v>
      </c>
      <c r="U192" s="18">
        <f t="shared" si="7"/>
        <v>1806220850</v>
      </c>
      <c r="V192" s="40">
        <v>32381630</v>
      </c>
      <c r="W192" s="17">
        <v>0</v>
      </c>
      <c r="X192" s="17">
        <v>0</v>
      </c>
      <c r="Y192" s="17">
        <v>0</v>
      </c>
      <c r="Z192" s="18">
        <f t="shared" si="8"/>
        <v>1838602480</v>
      </c>
      <c r="AA192" s="40">
        <v>1806220850</v>
      </c>
      <c r="AB192" s="40">
        <v>32381630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23">
        <v>25</v>
      </c>
      <c r="AM192" s="17">
        <v>4434194400000</v>
      </c>
      <c r="AN192" s="24">
        <v>58948122</v>
      </c>
      <c r="AO192" s="25">
        <v>83674</v>
      </c>
      <c r="AP192" s="21"/>
      <c r="AQ192" s="21"/>
      <c r="AR192" s="21"/>
      <c r="AS192" s="21"/>
      <c r="AT192" s="21"/>
      <c r="AU192" s="21"/>
    </row>
    <row r="193" spans="1:47" ht="15.75" customHeight="1">
      <c r="A193" s="44"/>
      <c r="B193" s="38" t="s">
        <v>42</v>
      </c>
      <c r="C193" s="35">
        <v>17458.060000000001</v>
      </c>
      <c r="D193" s="35">
        <v>7973.53</v>
      </c>
      <c r="E193" s="35">
        <v>7263.94</v>
      </c>
      <c r="F193" s="35">
        <v>2567267612965</v>
      </c>
      <c r="G193" s="35">
        <v>2564144782645</v>
      </c>
      <c r="H193" s="35">
        <v>3122830320</v>
      </c>
      <c r="I193" s="29">
        <v>195</v>
      </c>
      <c r="J193" s="19">
        <v>2380164</v>
      </c>
      <c r="K193" s="39">
        <v>53</v>
      </c>
      <c r="L193" s="11">
        <v>23</v>
      </c>
      <c r="M193" s="11">
        <v>22</v>
      </c>
      <c r="N193" s="19">
        <v>1</v>
      </c>
      <c r="O193" s="19">
        <v>3</v>
      </c>
      <c r="P193" s="43">
        <v>7</v>
      </c>
      <c r="Q193" s="30">
        <v>462968</v>
      </c>
      <c r="R193" s="44"/>
      <c r="S193" s="38" t="s">
        <v>42</v>
      </c>
      <c r="T193" s="40">
        <v>7923884882</v>
      </c>
      <c r="U193" s="18">
        <v>2892978652</v>
      </c>
      <c r="V193" s="40">
        <v>65800530</v>
      </c>
      <c r="W193" s="17">
        <v>0</v>
      </c>
      <c r="X193" s="17">
        <f>SUM(AD193,AJ193)</f>
        <v>4965105700</v>
      </c>
      <c r="Y193" s="17">
        <v>0</v>
      </c>
      <c r="Z193" s="18">
        <v>3173884882</v>
      </c>
      <c r="AA193" s="40">
        <v>2892978652</v>
      </c>
      <c r="AB193" s="40">
        <v>65800530</v>
      </c>
      <c r="AC193" s="17">
        <v>0</v>
      </c>
      <c r="AD193" s="40">
        <v>215105700</v>
      </c>
      <c r="AE193" s="17">
        <v>0</v>
      </c>
      <c r="AF193" s="17">
        <v>4750000000</v>
      </c>
      <c r="AG193" s="17">
        <v>0</v>
      </c>
      <c r="AH193" s="17">
        <v>0</v>
      </c>
      <c r="AI193" s="17">
        <v>0</v>
      </c>
      <c r="AJ193" s="40">
        <v>4750000000</v>
      </c>
      <c r="AK193" s="17">
        <v>0</v>
      </c>
      <c r="AL193" s="23">
        <v>27</v>
      </c>
      <c r="AM193" s="17">
        <v>4472552400000</v>
      </c>
      <c r="AN193" s="24">
        <v>59301702</v>
      </c>
      <c r="AO193" s="25">
        <v>84094</v>
      </c>
      <c r="AP193" s="21"/>
      <c r="AQ193" s="45"/>
      <c r="AR193" s="21"/>
      <c r="AS193" s="21"/>
      <c r="AT193" s="21"/>
      <c r="AU193" s="21"/>
    </row>
    <row r="194" spans="1:47" ht="15.75" customHeight="1">
      <c r="A194" s="44"/>
      <c r="B194" s="38" t="s">
        <v>43</v>
      </c>
      <c r="C194" s="35">
        <v>17541.28</v>
      </c>
      <c r="D194" s="35">
        <v>8099.74</v>
      </c>
      <c r="E194" s="35">
        <v>7312.18</v>
      </c>
      <c r="F194" s="35">
        <v>2600028883873.0601</v>
      </c>
      <c r="G194" s="35">
        <v>2596906053553.0601</v>
      </c>
      <c r="H194" s="35">
        <v>3122830320</v>
      </c>
      <c r="I194" s="29">
        <v>195</v>
      </c>
      <c r="J194" s="19">
        <v>2383238</v>
      </c>
      <c r="K194" s="39">
        <v>53</v>
      </c>
      <c r="L194" s="11">
        <v>23</v>
      </c>
      <c r="M194" s="11">
        <v>22</v>
      </c>
      <c r="N194" s="19">
        <v>1</v>
      </c>
      <c r="O194" s="19">
        <v>3</v>
      </c>
      <c r="P194" s="43">
        <v>7</v>
      </c>
      <c r="Q194" s="30">
        <v>467121</v>
      </c>
      <c r="R194" s="44"/>
      <c r="S194" s="38" t="s">
        <v>43</v>
      </c>
      <c r="T194" s="40">
        <v>1939212968</v>
      </c>
      <c r="U194" s="18">
        <v>1853046446</v>
      </c>
      <c r="V194" s="40">
        <v>28900000</v>
      </c>
      <c r="W194" s="17">
        <v>0</v>
      </c>
      <c r="X194" s="17">
        <f>SUM(AD194,AJ194)</f>
        <v>57266522</v>
      </c>
      <c r="Y194" s="17">
        <v>0</v>
      </c>
      <c r="Z194" s="18">
        <v>1939212968</v>
      </c>
      <c r="AA194" s="40">
        <v>1853046446</v>
      </c>
      <c r="AB194" s="40">
        <v>28900000</v>
      </c>
      <c r="AC194" s="17">
        <v>0</v>
      </c>
      <c r="AD194" s="40">
        <v>57266522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46">
        <v>0</v>
      </c>
      <c r="AK194" s="17">
        <v>0</v>
      </c>
      <c r="AL194" s="23">
        <v>27</v>
      </c>
      <c r="AM194" s="17">
        <v>4472552400000</v>
      </c>
      <c r="AN194" s="24">
        <v>59301702</v>
      </c>
      <c r="AO194" s="25">
        <v>84094</v>
      </c>
      <c r="AP194" s="47"/>
      <c r="AQ194" s="45"/>
      <c r="AR194" s="21"/>
      <c r="AS194" s="21"/>
      <c r="AT194" s="21"/>
      <c r="AU194" s="21"/>
    </row>
    <row r="195" spans="1:47" ht="15.75" customHeight="1">
      <c r="A195" s="44"/>
      <c r="B195" s="38" t="s">
        <v>44</v>
      </c>
      <c r="C195" s="35">
        <v>18126.12</v>
      </c>
      <c r="D195" s="35">
        <v>9122.01</v>
      </c>
      <c r="E195" s="35">
        <v>7581.13</v>
      </c>
      <c r="F195" s="35">
        <v>3029712186401</v>
      </c>
      <c r="G195" s="35">
        <v>3026589356081</v>
      </c>
      <c r="H195" s="35">
        <v>3122830320</v>
      </c>
      <c r="I195" s="29">
        <v>193</v>
      </c>
      <c r="J195" s="19">
        <v>2385822</v>
      </c>
      <c r="K195" s="39">
        <v>53</v>
      </c>
      <c r="L195" s="11">
        <v>23</v>
      </c>
      <c r="M195" s="11">
        <v>22</v>
      </c>
      <c r="N195" s="19">
        <v>1</v>
      </c>
      <c r="O195" s="19">
        <v>3</v>
      </c>
      <c r="P195" s="43">
        <v>7</v>
      </c>
      <c r="Q195" s="30">
        <v>473638</v>
      </c>
      <c r="R195" s="44"/>
      <c r="S195" s="38" t="s">
        <v>44</v>
      </c>
      <c r="T195" s="40">
        <v>14673215399</v>
      </c>
      <c r="U195" s="18">
        <v>14293165021</v>
      </c>
      <c r="V195" s="40">
        <v>331268030</v>
      </c>
      <c r="W195" s="17">
        <v>0</v>
      </c>
      <c r="X195" s="17">
        <f>SUM(AD195,AJ195)</f>
        <v>48782348</v>
      </c>
      <c r="Y195" s="17">
        <v>0</v>
      </c>
      <c r="Z195" s="18">
        <v>14673215399</v>
      </c>
      <c r="AA195" s="40">
        <v>14293165021</v>
      </c>
      <c r="AB195" s="40">
        <v>331268030</v>
      </c>
      <c r="AC195" s="17">
        <v>0</v>
      </c>
      <c r="AD195" s="40">
        <v>48782348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46">
        <v>0</v>
      </c>
      <c r="AK195" s="17">
        <v>0</v>
      </c>
      <c r="AL195" s="23">
        <v>27</v>
      </c>
      <c r="AM195" s="17">
        <v>4472552400000</v>
      </c>
      <c r="AN195" s="24">
        <v>59301702</v>
      </c>
      <c r="AO195" s="25">
        <v>84094</v>
      </c>
      <c r="AP195" s="47"/>
      <c r="AQ195" s="45"/>
      <c r="AR195" s="21"/>
      <c r="AS195" s="21"/>
      <c r="AT195" s="21"/>
      <c r="AU195" s="21"/>
    </row>
    <row r="196" spans="1:47" ht="15.75" customHeight="1">
      <c r="A196" s="354" t="s">
        <v>62</v>
      </c>
      <c r="B196" s="355"/>
      <c r="C196" s="48">
        <v>18126.12</v>
      </c>
      <c r="D196" s="48">
        <v>9122.01</v>
      </c>
      <c r="E196" s="48">
        <v>7581.13</v>
      </c>
      <c r="F196" s="48">
        <v>3029712186401</v>
      </c>
      <c r="G196" s="48">
        <v>3026589356081</v>
      </c>
      <c r="H196" s="49">
        <v>3122830320</v>
      </c>
      <c r="I196" s="50">
        <v>193</v>
      </c>
      <c r="J196" s="51">
        <v>2385822</v>
      </c>
      <c r="K196" s="52">
        <v>53</v>
      </c>
      <c r="L196" s="52">
        <v>23</v>
      </c>
      <c r="M196" s="53">
        <v>22</v>
      </c>
      <c r="N196" s="51">
        <v>1</v>
      </c>
      <c r="O196" s="51">
        <v>3</v>
      </c>
      <c r="P196" s="52">
        <v>7</v>
      </c>
      <c r="Q196" s="54">
        <v>473638</v>
      </c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52"/>
      <c r="AM196" s="17"/>
      <c r="AN196" s="17"/>
      <c r="AO196" s="25"/>
      <c r="AP196" s="45"/>
      <c r="AQ196" s="45"/>
      <c r="AR196" s="55"/>
      <c r="AS196" s="55"/>
      <c r="AT196" s="55"/>
      <c r="AU196" s="55"/>
    </row>
    <row r="197" spans="1:47" ht="15.75" customHeight="1">
      <c r="A197" s="356" t="s">
        <v>63</v>
      </c>
      <c r="B197" s="56" t="s">
        <v>33</v>
      </c>
      <c r="C197" s="35">
        <v>20030.05</v>
      </c>
      <c r="D197" s="35">
        <v>8766.5400000000009</v>
      </c>
      <c r="E197" s="35">
        <v>7705.75</v>
      </c>
      <c r="F197" s="35">
        <v>3007487653074</v>
      </c>
      <c r="G197" s="35">
        <v>3004364822754</v>
      </c>
      <c r="H197" s="35">
        <v>3122830320</v>
      </c>
      <c r="I197" s="29">
        <v>193</v>
      </c>
      <c r="J197" s="19">
        <v>2389081</v>
      </c>
      <c r="K197" s="39">
        <v>53</v>
      </c>
      <c r="L197" s="39">
        <v>23</v>
      </c>
      <c r="M197" s="11">
        <v>22</v>
      </c>
      <c r="N197" s="19">
        <v>1</v>
      </c>
      <c r="O197" s="19">
        <v>3</v>
      </c>
      <c r="P197" s="43">
        <v>7</v>
      </c>
      <c r="Q197" s="30">
        <v>486246</v>
      </c>
      <c r="R197" s="359" t="s">
        <v>63</v>
      </c>
      <c r="S197" s="38" t="s">
        <v>33</v>
      </c>
      <c r="T197" s="40">
        <v>14909253953.309999</v>
      </c>
      <c r="U197" s="18">
        <v>10641587524</v>
      </c>
      <c r="V197" s="17">
        <v>38984280</v>
      </c>
      <c r="W197" s="17">
        <v>0</v>
      </c>
      <c r="X197" s="46">
        <v>108079149.30999999</v>
      </c>
      <c r="Y197" s="46">
        <v>4120603000</v>
      </c>
      <c r="Z197" s="18">
        <v>10909253953.309999</v>
      </c>
      <c r="AA197" s="28">
        <v>10641587524</v>
      </c>
      <c r="AB197" s="17">
        <v>38984280</v>
      </c>
      <c r="AC197" s="17">
        <v>0</v>
      </c>
      <c r="AD197" s="46">
        <v>108079149.30999999</v>
      </c>
      <c r="AE197" s="46">
        <v>120603000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4000000000</v>
      </c>
      <c r="AL197" s="23">
        <v>30</v>
      </c>
      <c r="AM197" s="17">
        <v>4623338100000</v>
      </c>
      <c r="AN197" s="24">
        <v>60809559</v>
      </c>
      <c r="AO197" s="25">
        <v>84094</v>
      </c>
      <c r="AP197" s="41"/>
      <c r="AQ197" s="41"/>
      <c r="AR197" s="41"/>
      <c r="AS197" s="42"/>
      <c r="AT197" s="42"/>
      <c r="AU197" s="42"/>
    </row>
    <row r="198" spans="1:47" ht="15.75" customHeight="1">
      <c r="A198" s="357"/>
      <c r="B198" s="56" t="s">
        <v>34</v>
      </c>
      <c r="C198" s="35">
        <v>25876.89</v>
      </c>
      <c r="D198" s="35">
        <v>9888.08</v>
      </c>
      <c r="E198" s="35">
        <v>10779.13</v>
      </c>
      <c r="F198" s="35">
        <v>3553205875723</v>
      </c>
      <c r="G198" s="35">
        <v>3550083045403</v>
      </c>
      <c r="H198" s="35">
        <v>3122830320</v>
      </c>
      <c r="I198" s="29">
        <v>193</v>
      </c>
      <c r="J198" s="19">
        <v>2394302</v>
      </c>
      <c r="K198" s="39">
        <v>53</v>
      </c>
      <c r="L198" s="39">
        <v>24</v>
      </c>
      <c r="M198" s="11">
        <v>22</v>
      </c>
      <c r="N198" s="19">
        <v>1</v>
      </c>
      <c r="O198" s="19">
        <v>3</v>
      </c>
      <c r="P198" s="43">
        <v>7</v>
      </c>
      <c r="Q198" s="30">
        <v>520077</v>
      </c>
      <c r="R198" s="360"/>
      <c r="S198" s="38" t="s">
        <v>34</v>
      </c>
      <c r="T198" s="40">
        <v>32019162684</v>
      </c>
      <c r="U198" s="18">
        <v>31257978749</v>
      </c>
      <c r="V198" s="17">
        <v>381639240</v>
      </c>
      <c r="W198" s="17">
        <v>0</v>
      </c>
      <c r="X198" s="46">
        <v>363103285</v>
      </c>
      <c r="Y198" s="46">
        <v>16441410</v>
      </c>
      <c r="Z198" s="18">
        <v>32019162684</v>
      </c>
      <c r="AA198" s="40">
        <v>31257978749</v>
      </c>
      <c r="AB198" s="17">
        <v>381639240</v>
      </c>
      <c r="AC198" s="17">
        <v>0</v>
      </c>
      <c r="AD198" s="46">
        <v>363103285</v>
      </c>
      <c r="AE198" s="46">
        <v>16441410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/>
      <c r="AL198" s="23">
        <v>30</v>
      </c>
      <c r="AM198" s="17">
        <v>4623338100000</v>
      </c>
      <c r="AN198" s="24">
        <v>60809559</v>
      </c>
      <c r="AO198" s="25">
        <v>84094</v>
      </c>
      <c r="AP198" s="42"/>
      <c r="AQ198" s="42"/>
      <c r="AR198" s="42"/>
      <c r="AS198" s="42"/>
      <c r="AT198" s="42"/>
      <c r="AU198" s="42"/>
    </row>
    <row r="199" spans="1:47" ht="15.75" customHeight="1">
      <c r="A199" s="357"/>
      <c r="B199" s="56" t="s">
        <v>35</v>
      </c>
      <c r="C199" s="35">
        <v>33952.239999999998</v>
      </c>
      <c r="D199" s="35">
        <v>10149.32</v>
      </c>
      <c r="E199" s="35">
        <v>11610.58</v>
      </c>
      <c r="F199" s="35">
        <v>3695059666884</v>
      </c>
      <c r="G199" s="35">
        <v>3691936836564</v>
      </c>
      <c r="H199" s="35">
        <v>3122830320</v>
      </c>
      <c r="I199" s="29">
        <v>187</v>
      </c>
      <c r="J199" s="11">
        <v>2397644</v>
      </c>
      <c r="K199" s="39">
        <v>53</v>
      </c>
      <c r="L199" s="39">
        <v>25</v>
      </c>
      <c r="M199" s="11">
        <v>22</v>
      </c>
      <c r="N199" s="19">
        <v>1</v>
      </c>
      <c r="O199" s="19">
        <v>3</v>
      </c>
      <c r="P199" s="43">
        <v>7</v>
      </c>
      <c r="Q199" s="30">
        <v>564105</v>
      </c>
      <c r="R199" s="360"/>
      <c r="S199" s="38" t="s">
        <v>35</v>
      </c>
      <c r="T199" s="40">
        <v>24910131654</v>
      </c>
      <c r="U199" s="18">
        <v>24027746157</v>
      </c>
      <c r="V199" s="17">
        <v>44510000</v>
      </c>
      <c r="W199" s="17">
        <v>0</v>
      </c>
      <c r="X199" s="46">
        <v>833875497</v>
      </c>
      <c r="Y199" s="46">
        <v>4000000</v>
      </c>
      <c r="Z199" s="18">
        <v>24910131654</v>
      </c>
      <c r="AA199" s="40">
        <v>24027746157</v>
      </c>
      <c r="AB199" s="17">
        <v>44510000</v>
      </c>
      <c r="AC199" s="17">
        <v>0</v>
      </c>
      <c r="AD199" s="46">
        <v>833875497</v>
      </c>
      <c r="AE199" s="46">
        <v>4000000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/>
      <c r="AL199" s="23">
        <v>30</v>
      </c>
      <c r="AM199" s="17">
        <v>4623338100000</v>
      </c>
      <c r="AN199" s="24">
        <v>60809559</v>
      </c>
      <c r="AO199" s="25">
        <v>84094</v>
      </c>
      <c r="AP199" s="42"/>
      <c r="AQ199" s="42"/>
      <c r="AR199" s="42"/>
      <c r="AS199" s="42"/>
      <c r="AT199" s="42"/>
      <c r="AU199" s="42"/>
    </row>
    <row r="200" spans="1:47" ht="15.75" customHeight="1">
      <c r="A200" s="357"/>
      <c r="B200" s="56" t="s">
        <v>36</v>
      </c>
      <c r="C200" s="35">
        <v>35351.47</v>
      </c>
      <c r="D200" s="35">
        <v>9968.34</v>
      </c>
      <c r="E200" s="35">
        <v>12533.09</v>
      </c>
      <c r="F200" s="35">
        <v>3722190717765</v>
      </c>
      <c r="G200" s="35">
        <v>3719067887445</v>
      </c>
      <c r="H200" s="35">
        <v>3122830320</v>
      </c>
      <c r="I200" s="29">
        <v>186</v>
      </c>
      <c r="J200" s="19">
        <v>2407624</v>
      </c>
      <c r="K200" s="39">
        <v>53</v>
      </c>
      <c r="L200" s="39">
        <v>25</v>
      </c>
      <c r="M200" s="11">
        <v>22</v>
      </c>
      <c r="N200" s="19">
        <v>1</v>
      </c>
      <c r="O200" s="19">
        <v>3</v>
      </c>
      <c r="P200" s="43">
        <v>7</v>
      </c>
      <c r="Q200" s="30">
        <v>598978</v>
      </c>
      <c r="R200" s="360"/>
      <c r="S200" s="38" t="s">
        <v>36</v>
      </c>
      <c r="T200" s="40">
        <v>533685141222</v>
      </c>
      <c r="U200" s="18">
        <v>34005744145</v>
      </c>
      <c r="V200" s="17">
        <v>497798001000</v>
      </c>
      <c r="W200" s="17">
        <v>0</v>
      </c>
      <c r="X200" s="46">
        <v>1881396077</v>
      </c>
      <c r="Y200" s="46">
        <v>0</v>
      </c>
      <c r="Z200" s="18">
        <v>185948671222</v>
      </c>
      <c r="AA200" s="40">
        <v>34005744145</v>
      </c>
      <c r="AB200" s="17">
        <v>150061531000</v>
      </c>
      <c r="AC200" s="17">
        <v>0</v>
      </c>
      <c r="AD200" s="46">
        <v>1881396077</v>
      </c>
      <c r="AE200" s="46">
        <v>0</v>
      </c>
      <c r="AF200" s="17">
        <v>347736470000</v>
      </c>
      <c r="AG200" s="17">
        <v>0</v>
      </c>
      <c r="AH200" s="17">
        <v>347736470000</v>
      </c>
      <c r="AI200" s="17">
        <v>0</v>
      </c>
      <c r="AJ200" s="17">
        <v>0</v>
      </c>
      <c r="AK200" s="17">
        <v>0</v>
      </c>
      <c r="AL200" s="23">
        <v>30</v>
      </c>
      <c r="AM200" s="17">
        <v>4512174000000</v>
      </c>
      <c r="AN200" s="24">
        <v>59697918</v>
      </c>
      <c r="AO200" s="25">
        <v>84094</v>
      </c>
      <c r="AP200" s="21"/>
      <c r="AQ200" s="21"/>
      <c r="AR200" s="21"/>
      <c r="AS200" s="21"/>
      <c r="AT200" s="21"/>
      <c r="AU200" s="21"/>
    </row>
    <row r="201" spans="1:47" ht="15.75" customHeight="1">
      <c r="A201" s="357"/>
      <c r="B201" s="57" t="s">
        <v>37</v>
      </c>
      <c r="C201" s="35">
        <v>35762.502</v>
      </c>
      <c r="D201" s="35">
        <v>9875.5</v>
      </c>
      <c r="E201" s="35">
        <v>11861.52</v>
      </c>
      <c r="F201" s="35">
        <v>3689798642842.8301</v>
      </c>
      <c r="G201" s="35">
        <v>3686675812522.8301</v>
      </c>
      <c r="H201" s="35">
        <v>3122830320</v>
      </c>
      <c r="I201" s="19">
        <v>186</v>
      </c>
      <c r="J201" s="39">
        <v>2412358</v>
      </c>
      <c r="K201" s="39">
        <v>54</v>
      </c>
      <c r="L201" s="11">
        <v>26</v>
      </c>
      <c r="M201" s="19">
        <v>22</v>
      </c>
      <c r="N201" s="19">
        <v>2</v>
      </c>
      <c r="O201" s="43">
        <v>3</v>
      </c>
      <c r="P201" s="30">
        <v>7</v>
      </c>
      <c r="Q201" s="30">
        <v>628951</v>
      </c>
      <c r="R201" s="360"/>
      <c r="S201" s="40" t="s">
        <v>37</v>
      </c>
      <c r="T201" s="18">
        <v>14445186731.02</v>
      </c>
      <c r="U201" s="17">
        <v>12473410806</v>
      </c>
      <c r="V201" s="17">
        <v>7847367.8499999996</v>
      </c>
      <c r="W201" s="46">
        <v>0</v>
      </c>
      <c r="X201" s="46">
        <v>1963928557.1700001</v>
      </c>
      <c r="Y201" s="18">
        <v>0</v>
      </c>
      <c r="Z201" s="40">
        <v>14445186731.02</v>
      </c>
      <c r="AA201" s="17">
        <v>12473410806</v>
      </c>
      <c r="AB201" s="17">
        <v>7847367.8499999996</v>
      </c>
      <c r="AC201" s="46">
        <v>0</v>
      </c>
      <c r="AD201" s="46">
        <v>1963928557.1700001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23">
        <v>0</v>
      </c>
      <c r="AL201" s="23">
        <v>30</v>
      </c>
      <c r="AM201" s="58">
        <v>4512174000000</v>
      </c>
      <c r="AN201" s="25">
        <v>59697918</v>
      </c>
      <c r="AO201" s="25">
        <v>84094</v>
      </c>
      <c r="AP201" s="21"/>
      <c r="AQ201" s="21"/>
      <c r="AR201" s="21"/>
      <c r="AS201" s="21"/>
      <c r="AT201" s="21"/>
      <c r="AU201" s="21"/>
    </row>
    <row r="202" spans="1:47" ht="15.75" customHeight="1">
      <c r="A202" s="357"/>
      <c r="B202" s="57" t="s">
        <v>38</v>
      </c>
      <c r="C202" s="35">
        <v>33021.78</v>
      </c>
      <c r="D202" s="35">
        <v>10524.55</v>
      </c>
      <c r="E202" s="35">
        <v>11429.93</v>
      </c>
      <c r="F202" s="35">
        <v>3807158623835.7202</v>
      </c>
      <c r="G202" s="35">
        <v>3804035793515.7202</v>
      </c>
      <c r="H202" s="35">
        <v>3122830320</v>
      </c>
      <c r="I202" s="19">
        <v>186</v>
      </c>
      <c r="J202" s="39">
        <v>2414684</v>
      </c>
      <c r="K202" s="39">
        <v>54</v>
      </c>
      <c r="L202" s="11">
        <v>26</v>
      </c>
      <c r="M202" s="19">
        <v>22</v>
      </c>
      <c r="N202" s="19">
        <v>2</v>
      </c>
      <c r="O202" s="43">
        <v>3</v>
      </c>
      <c r="P202" s="30">
        <v>7</v>
      </c>
      <c r="Q202" s="30">
        <v>643114</v>
      </c>
      <c r="R202" s="360"/>
      <c r="S202" s="40" t="s">
        <v>38</v>
      </c>
      <c r="T202" s="18">
        <v>26686194114.790001</v>
      </c>
      <c r="U202" s="17">
        <v>7144916968</v>
      </c>
      <c r="V202" s="17">
        <v>19196580563</v>
      </c>
      <c r="W202" s="46">
        <v>0</v>
      </c>
      <c r="X202" s="46">
        <v>344341583.79000002</v>
      </c>
      <c r="Y202" s="18">
        <v>355000</v>
      </c>
      <c r="Z202" s="40">
        <v>18686194114.790001</v>
      </c>
      <c r="AA202" s="17">
        <v>7144916968</v>
      </c>
      <c r="AB202" s="17">
        <v>11196580563</v>
      </c>
      <c r="AC202" s="46">
        <v>0</v>
      </c>
      <c r="AD202" s="46">
        <v>344341583.79000002</v>
      </c>
      <c r="AE202" s="17">
        <v>355000</v>
      </c>
      <c r="AF202" s="17">
        <v>8000000000</v>
      </c>
      <c r="AG202" s="17"/>
      <c r="AH202" s="17">
        <v>8000000000</v>
      </c>
      <c r="AI202" s="17"/>
      <c r="AJ202" s="17"/>
      <c r="AK202" s="23">
        <v>0</v>
      </c>
      <c r="AL202" s="23">
        <v>31</v>
      </c>
      <c r="AM202" s="58">
        <v>4526044800000</v>
      </c>
      <c r="AN202" s="25">
        <v>59836626</v>
      </c>
      <c r="AO202" s="25">
        <v>84094</v>
      </c>
      <c r="AP202" s="59"/>
      <c r="AQ202" s="59"/>
      <c r="AR202" s="59"/>
      <c r="AS202" s="59"/>
      <c r="AT202" s="59"/>
      <c r="AU202" s="59"/>
    </row>
    <row r="203" spans="1:47" s="61" customFormat="1" ht="15.75" customHeight="1">
      <c r="A203" s="357"/>
      <c r="B203" s="57" t="s">
        <v>39</v>
      </c>
      <c r="C203" s="35">
        <v>32644.080000000002</v>
      </c>
      <c r="D203" s="35">
        <v>10997.85</v>
      </c>
      <c r="E203" s="35">
        <v>10837.82</v>
      </c>
      <c r="F203" s="35">
        <v>3930481259128.0698</v>
      </c>
      <c r="G203" s="35">
        <v>3927358428808.0698</v>
      </c>
      <c r="H203" s="35">
        <v>3122830320</v>
      </c>
      <c r="I203" s="19">
        <v>186</v>
      </c>
      <c r="J203" s="39">
        <v>2415978</v>
      </c>
      <c r="K203" s="39">
        <v>53</v>
      </c>
      <c r="L203" s="11">
        <v>25</v>
      </c>
      <c r="M203" s="19">
        <v>22</v>
      </c>
      <c r="N203" s="19">
        <v>2</v>
      </c>
      <c r="O203" s="43">
        <v>3</v>
      </c>
      <c r="P203" s="30">
        <v>6</v>
      </c>
      <c r="Q203" s="30">
        <v>656139</v>
      </c>
      <c r="R203" s="360"/>
      <c r="S203" s="40" t="s">
        <v>39</v>
      </c>
      <c r="T203" s="18">
        <v>24090709152.91</v>
      </c>
      <c r="U203" s="17">
        <v>5460523671.4799995</v>
      </c>
      <c r="V203" s="17">
        <v>18506332726</v>
      </c>
      <c r="W203" s="46">
        <v>0</v>
      </c>
      <c r="X203" s="46">
        <v>123852755.43000001</v>
      </c>
      <c r="Y203" s="18" t="s">
        <v>64</v>
      </c>
      <c r="Z203" s="40">
        <v>19090709152.91</v>
      </c>
      <c r="AA203" s="17">
        <v>5460523671.4799995</v>
      </c>
      <c r="AB203" s="17">
        <v>13506332726</v>
      </c>
      <c r="AC203" s="46">
        <v>0</v>
      </c>
      <c r="AD203" s="46">
        <v>123852755.43000001</v>
      </c>
      <c r="AE203" s="17">
        <v>0</v>
      </c>
      <c r="AF203" s="17">
        <v>5000000000</v>
      </c>
      <c r="AG203" s="17">
        <v>0</v>
      </c>
      <c r="AH203" s="17">
        <v>5000000000</v>
      </c>
      <c r="AI203" s="17">
        <v>0</v>
      </c>
      <c r="AJ203" s="17">
        <v>0</v>
      </c>
      <c r="AK203" s="23">
        <v>0</v>
      </c>
      <c r="AL203" s="23">
        <v>32</v>
      </c>
      <c r="AM203" s="58">
        <v>4526044800000</v>
      </c>
      <c r="AN203" s="25">
        <v>59836626</v>
      </c>
      <c r="AO203" s="25">
        <v>84094</v>
      </c>
      <c r="AP203" s="60"/>
      <c r="AQ203" s="60"/>
      <c r="AR203" s="60"/>
      <c r="AS203" s="60"/>
      <c r="AT203" s="60"/>
      <c r="AU203" s="60"/>
    </row>
    <row r="204" spans="1:47" s="61" customFormat="1" ht="15.75" customHeight="1">
      <c r="A204" s="357"/>
      <c r="B204" s="57" t="s">
        <v>40</v>
      </c>
      <c r="C204" s="35">
        <v>35152.089999999997</v>
      </c>
      <c r="D204" s="35">
        <v>12509.97</v>
      </c>
      <c r="E204" s="35">
        <v>12127.88</v>
      </c>
      <c r="F204" s="35">
        <v>4688069724163.25</v>
      </c>
      <c r="G204" s="35">
        <v>4684946893843.25</v>
      </c>
      <c r="H204" s="35">
        <v>3122830320</v>
      </c>
      <c r="I204" s="19">
        <v>186</v>
      </c>
      <c r="J204" s="39">
        <v>2418512</v>
      </c>
      <c r="K204" s="39">
        <v>53</v>
      </c>
      <c r="L204" s="11">
        <v>25</v>
      </c>
      <c r="M204" s="19">
        <v>22</v>
      </c>
      <c r="N204" s="19">
        <v>2</v>
      </c>
      <c r="O204" s="43">
        <v>3</v>
      </c>
      <c r="P204" s="30">
        <v>6</v>
      </c>
      <c r="Q204" s="30">
        <v>685529</v>
      </c>
      <c r="R204" s="360"/>
      <c r="S204" s="40" t="s">
        <v>40</v>
      </c>
      <c r="T204" s="18">
        <v>422112310959.23999</v>
      </c>
      <c r="U204" s="17">
        <v>15025017873.030001</v>
      </c>
      <c r="V204" s="17">
        <v>358988109394</v>
      </c>
      <c r="W204" s="46">
        <v>0</v>
      </c>
      <c r="X204" s="46">
        <v>48009510602.209999</v>
      </c>
      <c r="Y204" s="18">
        <v>89673090</v>
      </c>
      <c r="Z204" s="40">
        <v>166198543416.23999</v>
      </c>
      <c r="AA204" s="17">
        <v>15025017873.030001</v>
      </c>
      <c r="AB204" s="17">
        <v>150574341851</v>
      </c>
      <c r="AC204" s="46">
        <v>0</v>
      </c>
      <c r="AD204" s="46">
        <v>509510602.20999998</v>
      </c>
      <c r="AE204" s="17">
        <v>89673090</v>
      </c>
      <c r="AF204" s="17">
        <v>255913767543</v>
      </c>
      <c r="AG204" s="17">
        <v>0</v>
      </c>
      <c r="AH204" s="17">
        <v>208413767543</v>
      </c>
      <c r="AI204" s="17">
        <v>0</v>
      </c>
      <c r="AJ204" s="17">
        <v>47500000000</v>
      </c>
      <c r="AK204" s="23">
        <v>0</v>
      </c>
      <c r="AL204" s="23">
        <v>32</v>
      </c>
      <c r="AM204" s="58">
        <v>4566591100000</v>
      </c>
      <c r="AN204" s="25">
        <v>60242089</v>
      </c>
      <c r="AO204" s="25">
        <v>84094</v>
      </c>
      <c r="AP204" s="60"/>
      <c r="AQ204" s="60"/>
      <c r="AR204" s="60"/>
      <c r="AS204" s="60"/>
      <c r="AT204" s="60"/>
      <c r="AU204" s="60"/>
    </row>
    <row r="205" spans="1:47" s="61" customFormat="1" ht="15.75" customHeight="1">
      <c r="A205" s="357"/>
      <c r="B205" s="57" t="s">
        <v>41</v>
      </c>
      <c r="C205" s="35">
        <v>44824.39</v>
      </c>
      <c r="D205" s="35">
        <v>13972.46</v>
      </c>
      <c r="E205" s="35">
        <v>12270.5</v>
      </c>
      <c r="F205" s="35">
        <v>4969946393739.7803</v>
      </c>
      <c r="G205" s="35">
        <v>4966042855839.7803</v>
      </c>
      <c r="H205" s="35">
        <v>3903537900</v>
      </c>
      <c r="I205" s="36">
        <v>186</v>
      </c>
      <c r="J205" s="39">
        <v>2420153</v>
      </c>
      <c r="K205" s="62">
        <v>53</v>
      </c>
      <c r="L205" s="63">
        <v>25</v>
      </c>
      <c r="M205" s="36">
        <v>25</v>
      </c>
      <c r="N205" s="36">
        <v>2</v>
      </c>
      <c r="O205" s="64">
        <v>3</v>
      </c>
      <c r="P205" s="65">
        <v>6</v>
      </c>
      <c r="Q205" s="65">
        <v>714837</v>
      </c>
      <c r="R205" s="360"/>
      <c r="S205" s="66" t="s">
        <v>41</v>
      </c>
      <c r="T205" s="37">
        <v>54428597567.730003</v>
      </c>
      <c r="U205" s="67">
        <v>46093558503</v>
      </c>
      <c r="V205" s="67">
        <v>7526466638.3999996</v>
      </c>
      <c r="W205" s="68">
        <v>0</v>
      </c>
      <c r="X205" s="68">
        <v>808572426.34000003</v>
      </c>
      <c r="Y205" s="37" t="s">
        <v>64</v>
      </c>
      <c r="Z205" s="66">
        <v>48428597567.730003</v>
      </c>
      <c r="AA205" s="67">
        <v>46093558502.989998</v>
      </c>
      <c r="AB205" s="67">
        <v>1526466638.4000001</v>
      </c>
      <c r="AC205" s="68">
        <v>0</v>
      </c>
      <c r="AD205" s="68">
        <v>808572426.34000003</v>
      </c>
      <c r="AE205" s="67">
        <v>0</v>
      </c>
      <c r="AF205" s="67">
        <v>6000000000</v>
      </c>
      <c r="AG205" s="67">
        <v>0</v>
      </c>
      <c r="AH205" s="67">
        <v>6000000000</v>
      </c>
      <c r="AI205" s="67">
        <v>0</v>
      </c>
      <c r="AJ205" s="67">
        <v>0</v>
      </c>
      <c r="AK205" s="69">
        <v>0</v>
      </c>
      <c r="AL205" s="69">
        <v>32</v>
      </c>
      <c r="AM205" s="70">
        <v>4566591100000</v>
      </c>
      <c r="AN205" s="71">
        <v>60242089</v>
      </c>
      <c r="AO205" s="71">
        <v>84094</v>
      </c>
      <c r="AP205" s="60"/>
      <c r="AQ205" s="60"/>
      <c r="AR205" s="60"/>
      <c r="AS205" s="60"/>
      <c r="AT205" s="60"/>
      <c r="AU205" s="60"/>
    </row>
    <row r="206" spans="1:47" s="82" customFormat="1" ht="15.75" customHeight="1">
      <c r="A206" s="357"/>
      <c r="B206" s="72" t="s">
        <v>42</v>
      </c>
      <c r="C206" s="35">
        <v>40357.51</v>
      </c>
      <c r="D206" s="35">
        <v>13541.57</v>
      </c>
      <c r="E206" s="35">
        <v>11624.98</v>
      </c>
      <c r="F206" s="73">
        <v>4871151835172.8398</v>
      </c>
      <c r="G206" s="73">
        <v>4867248297272.8398</v>
      </c>
      <c r="H206" s="73">
        <v>3903537900</v>
      </c>
      <c r="I206" s="74">
        <v>186</v>
      </c>
      <c r="J206" s="39">
        <v>2422832</v>
      </c>
      <c r="K206" s="75">
        <v>53</v>
      </c>
      <c r="L206" s="75">
        <v>28</v>
      </c>
      <c r="M206" s="75">
        <v>25</v>
      </c>
      <c r="N206" s="75">
        <v>2</v>
      </c>
      <c r="O206" s="75">
        <v>3</v>
      </c>
      <c r="P206" s="75">
        <v>7</v>
      </c>
      <c r="Q206" s="30">
        <v>737852</v>
      </c>
      <c r="R206" s="360"/>
      <c r="S206" s="72" t="s">
        <v>42</v>
      </c>
      <c r="T206" s="76">
        <v>25919058601.469997</v>
      </c>
      <c r="U206" s="76">
        <v>24760062604.349998</v>
      </c>
      <c r="V206" s="76">
        <v>304790137.66000003</v>
      </c>
      <c r="W206" s="76">
        <v>0</v>
      </c>
      <c r="X206" s="76">
        <v>854205859.46000004</v>
      </c>
      <c r="Y206" s="76">
        <v>0</v>
      </c>
      <c r="Z206" s="76">
        <v>11669059071.470001</v>
      </c>
      <c r="AA206" s="76">
        <v>10510063074.35</v>
      </c>
      <c r="AB206" s="77">
        <v>304790137.66000003</v>
      </c>
      <c r="AC206" s="77">
        <v>0</v>
      </c>
      <c r="AD206" s="77">
        <v>854205859.46000004</v>
      </c>
      <c r="AE206" s="77">
        <v>0</v>
      </c>
      <c r="AF206" s="77">
        <v>14249999530</v>
      </c>
      <c r="AG206" s="77">
        <v>14249999530</v>
      </c>
      <c r="AH206" s="77">
        <v>0</v>
      </c>
      <c r="AI206" s="77">
        <v>0</v>
      </c>
      <c r="AJ206" s="77">
        <v>0</v>
      </c>
      <c r="AK206" s="77">
        <v>0</v>
      </c>
      <c r="AL206" s="78">
        <v>33</v>
      </c>
      <c r="AM206" s="79">
        <v>4788673600000</v>
      </c>
      <c r="AN206" s="80">
        <v>62462914</v>
      </c>
      <c r="AO206" s="71">
        <v>84094</v>
      </c>
      <c r="AP206" s="81"/>
      <c r="AQ206" s="81"/>
      <c r="AR206" s="81"/>
      <c r="AS206" s="81"/>
      <c r="AT206" s="81"/>
      <c r="AU206" s="81"/>
    </row>
    <row r="207" spans="1:47" s="82" customFormat="1" ht="15.75" customHeight="1">
      <c r="A207" s="357"/>
      <c r="B207" s="72" t="s">
        <v>43</v>
      </c>
      <c r="C207" s="35">
        <v>39379.4</v>
      </c>
      <c r="D207" s="35">
        <v>13879</v>
      </c>
      <c r="E207" s="35">
        <v>12080.01</v>
      </c>
      <c r="F207" s="73">
        <v>5247171706788.5498</v>
      </c>
      <c r="G207" s="73">
        <v>5241940966002.5498</v>
      </c>
      <c r="H207" s="73">
        <v>5230740786</v>
      </c>
      <c r="I207" s="74">
        <v>179</v>
      </c>
      <c r="J207" s="39">
        <v>2424914</v>
      </c>
      <c r="K207" s="75">
        <v>54</v>
      </c>
      <c r="L207" s="75">
        <v>30</v>
      </c>
      <c r="M207" s="75">
        <v>23</v>
      </c>
      <c r="N207" s="75">
        <v>2</v>
      </c>
      <c r="O207" s="75">
        <v>3</v>
      </c>
      <c r="P207" s="75">
        <v>7</v>
      </c>
      <c r="Q207" s="30">
        <v>767538</v>
      </c>
      <c r="R207" s="360"/>
      <c r="S207" s="72" t="s">
        <v>43</v>
      </c>
      <c r="T207" s="76">
        <v>182016669621.09</v>
      </c>
      <c r="U207" s="76">
        <v>38721704386.570007</v>
      </c>
      <c r="V207" s="76">
        <v>142593544911.56</v>
      </c>
      <c r="W207" s="76">
        <v>0</v>
      </c>
      <c r="X207" s="76">
        <v>701420322.96000004</v>
      </c>
      <c r="Y207" s="76">
        <v>0</v>
      </c>
      <c r="Z207" s="76">
        <v>10916188069.090004</v>
      </c>
      <c r="AA207" s="76">
        <v>10025822834.570005</v>
      </c>
      <c r="AB207" s="77">
        <v>188944911.56</v>
      </c>
      <c r="AC207" s="77">
        <v>0</v>
      </c>
      <c r="AD207" s="77">
        <v>701420322.96000004</v>
      </c>
      <c r="AE207" s="77">
        <v>0</v>
      </c>
      <c r="AF207" s="77">
        <v>171100481552</v>
      </c>
      <c r="AG207" s="77">
        <v>28695881552</v>
      </c>
      <c r="AH207" s="77">
        <v>142404600000</v>
      </c>
      <c r="AI207" s="77">
        <v>0</v>
      </c>
      <c r="AJ207" s="77">
        <v>0</v>
      </c>
      <c r="AK207" s="77">
        <v>0</v>
      </c>
      <c r="AL207" s="78">
        <v>35</v>
      </c>
      <c r="AM207" s="83">
        <v>4788673600000</v>
      </c>
      <c r="AN207" s="84">
        <v>62462914</v>
      </c>
      <c r="AO207" s="71">
        <v>84094</v>
      </c>
      <c r="AP207" s="81"/>
      <c r="AQ207" s="81"/>
      <c r="AR207" s="81"/>
      <c r="AS207" s="81"/>
      <c r="AT207" s="81"/>
      <c r="AU207" s="81"/>
    </row>
    <row r="208" spans="1:47" s="82" customFormat="1" ht="15.75" customHeight="1">
      <c r="A208" s="358"/>
      <c r="B208" s="72" t="s">
        <v>65</v>
      </c>
      <c r="C208" s="35">
        <v>41668.79</v>
      </c>
      <c r="D208" s="35">
        <v>15482.77</v>
      </c>
      <c r="E208" s="35">
        <v>12202.56</v>
      </c>
      <c r="F208" s="73">
        <v>5982893731844.0303</v>
      </c>
      <c r="G208" s="73">
        <v>5978990193944.0303</v>
      </c>
      <c r="H208" s="73">
        <v>3903537900</v>
      </c>
      <c r="I208" s="74">
        <v>179</v>
      </c>
      <c r="J208" s="39">
        <v>2428721</v>
      </c>
      <c r="K208" s="75">
        <v>55</v>
      </c>
      <c r="L208" s="75">
        <v>31</v>
      </c>
      <c r="M208" s="75">
        <v>23</v>
      </c>
      <c r="N208" s="75">
        <v>2</v>
      </c>
      <c r="O208" s="75">
        <v>3</v>
      </c>
      <c r="P208" s="75">
        <v>7</v>
      </c>
      <c r="Q208" s="30">
        <v>794165</v>
      </c>
      <c r="R208" s="361"/>
      <c r="S208" s="72" t="s">
        <v>44</v>
      </c>
      <c r="T208" s="76">
        <v>58972955006.259995</v>
      </c>
      <c r="U208" s="76">
        <v>55319062885.459999</v>
      </c>
      <c r="V208" s="76">
        <v>2814935624.1599998</v>
      </c>
      <c r="W208" s="76">
        <v>0</v>
      </c>
      <c r="X208" s="76">
        <v>838956496.63999999</v>
      </c>
      <c r="Y208" s="76">
        <v>0</v>
      </c>
      <c r="Z208" s="76">
        <v>24722955006.259998</v>
      </c>
      <c r="AA208" s="76">
        <v>23569062885.459999</v>
      </c>
      <c r="AB208" s="77">
        <v>314935624.16000003</v>
      </c>
      <c r="AC208" s="77">
        <v>0</v>
      </c>
      <c r="AD208" s="77">
        <v>838956496.63999999</v>
      </c>
      <c r="AE208" s="77">
        <v>0</v>
      </c>
      <c r="AF208" s="77">
        <v>34250000000</v>
      </c>
      <c r="AG208" s="77">
        <v>31750000000</v>
      </c>
      <c r="AH208" s="77">
        <v>2500000000</v>
      </c>
      <c r="AI208" s="77">
        <v>0</v>
      </c>
      <c r="AJ208" s="77">
        <v>0</v>
      </c>
      <c r="AK208" s="77">
        <v>0</v>
      </c>
      <c r="AL208" s="78">
        <v>38</v>
      </c>
      <c r="AM208" s="83">
        <v>5190248500000</v>
      </c>
      <c r="AN208" s="84">
        <v>66478663</v>
      </c>
      <c r="AO208" s="71">
        <v>84094</v>
      </c>
      <c r="AP208" s="81"/>
      <c r="AQ208" s="81"/>
      <c r="AR208" s="81"/>
      <c r="AS208" s="81"/>
      <c r="AT208" s="81"/>
      <c r="AU208" s="81"/>
    </row>
    <row r="209" spans="1:47" s="82" customFormat="1" ht="15.75" customHeight="1">
      <c r="A209" s="362" t="s">
        <v>62</v>
      </c>
      <c r="B209" s="363"/>
      <c r="C209" s="85">
        <v>41668.79</v>
      </c>
      <c r="D209" s="85">
        <v>15482.77</v>
      </c>
      <c r="E209" s="85">
        <v>12202.56</v>
      </c>
      <c r="F209" s="85">
        <v>5982893731844.0303</v>
      </c>
      <c r="G209" s="85">
        <v>5978990193944.0303</v>
      </c>
      <c r="H209" s="85">
        <v>3903537900</v>
      </c>
      <c r="I209" s="86">
        <v>179</v>
      </c>
      <c r="J209" s="39">
        <v>2428721</v>
      </c>
      <c r="K209" s="86">
        <v>55</v>
      </c>
      <c r="L209" s="86">
        <v>31</v>
      </c>
      <c r="M209" s="86">
        <v>23</v>
      </c>
      <c r="N209" s="86">
        <v>2</v>
      </c>
      <c r="O209" s="86">
        <v>3</v>
      </c>
      <c r="P209" s="86">
        <v>7</v>
      </c>
      <c r="Q209" s="87">
        <v>794165</v>
      </c>
      <c r="R209" s="72"/>
      <c r="S209" s="72"/>
      <c r="T209" s="76"/>
      <c r="U209" s="76"/>
      <c r="V209" s="76"/>
      <c r="W209" s="76"/>
      <c r="X209" s="76"/>
      <c r="Y209" s="76"/>
      <c r="Z209" s="76"/>
      <c r="AA209" s="76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88"/>
      <c r="AM209" s="88"/>
      <c r="AN209" s="88"/>
      <c r="AO209" s="88"/>
      <c r="AP209" s="81"/>
      <c r="AQ209" s="81"/>
      <c r="AR209" s="81"/>
      <c r="AS209" s="81"/>
      <c r="AT209" s="81"/>
      <c r="AU209" s="81"/>
    </row>
    <row r="210" spans="1:47" ht="15.75" customHeight="1">
      <c r="A210" s="348">
        <v>2022</v>
      </c>
      <c r="B210" s="77" t="s">
        <v>33</v>
      </c>
      <c r="C210" s="77">
        <v>42447.63</v>
      </c>
      <c r="D210" s="77">
        <v>15229.49</v>
      </c>
      <c r="E210" s="77">
        <v>12137.3</v>
      </c>
      <c r="F210" s="77">
        <v>5810890817179.7197</v>
      </c>
      <c r="G210" s="77">
        <v>5807455703827.7197</v>
      </c>
      <c r="H210" s="77">
        <v>3435113352</v>
      </c>
      <c r="I210" s="74">
        <v>179</v>
      </c>
      <c r="J210" s="39">
        <v>2429702</v>
      </c>
      <c r="K210" s="75">
        <v>55</v>
      </c>
      <c r="L210" s="63">
        <v>31</v>
      </c>
      <c r="M210" s="63">
        <v>23</v>
      </c>
      <c r="N210" s="63">
        <v>2</v>
      </c>
      <c r="O210" s="63">
        <v>3</v>
      </c>
      <c r="P210" s="63">
        <v>7</v>
      </c>
      <c r="Q210" s="30">
        <v>820216</v>
      </c>
      <c r="R210" s="77" t="s">
        <v>397</v>
      </c>
      <c r="S210" s="77" t="s">
        <v>33</v>
      </c>
      <c r="T210" s="77">
        <v>42156261978.5</v>
      </c>
      <c r="U210" s="77">
        <v>37686930253.760002</v>
      </c>
      <c r="V210" s="77">
        <v>3965930114.5</v>
      </c>
      <c r="W210" s="77">
        <v>0</v>
      </c>
      <c r="X210" s="77">
        <v>503401610.24000001</v>
      </c>
      <c r="Y210" s="77">
        <v>0</v>
      </c>
      <c r="Z210" s="77">
        <v>42156261978.5</v>
      </c>
      <c r="AA210" s="77">
        <v>37686930253.760002</v>
      </c>
      <c r="AB210" s="77">
        <v>3965930114.5</v>
      </c>
      <c r="AC210" s="77">
        <v>0</v>
      </c>
      <c r="AD210" s="77">
        <v>503401610.24000001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77">
        <v>37</v>
      </c>
      <c r="AM210" s="77">
        <f>AM208+5000000000</f>
        <v>5195248500000</v>
      </c>
      <c r="AN210" s="77">
        <v>66528663</v>
      </c>
      <c r="AO210" s="77">
        <v>84094</v>
      </c>
      <c r="AP210" s="21"/>
      <c r="AQ210" s="21"/>
      <c r="AR210" s="21"/>
      <c r="AS210" s="21"/>
      <c r="AT210" s="21"/>
      <c r="AU210" s="21"/>
    </row>
    <row r="211" spans="1:47" ht="15.75" customHeight="1">
      <c r="A211" s="349"/>
      <c r="B211" s="77" t="s">
        <v>34</v>
      </c>
      <c r="C211" s="77">
        <v>40504.17</v>
      </c>
      <c r="D211" s="77">
        <v>14259.91</v>
      </c>
      <c r="E211" s="77">
        <v>12488.82</v>
      </c>
      <c r="F211" s="77">
        <v>5522576638820.9902</v>
      </c>
      <c r="G211" s="77">
        <v>5519688020774.9902</v>
      </c>
      <c r="H211" s="77">
        <v>2888618046</v>
      </c>
      <c r="I211" s="74">
        <v>179</v>
      </c>
      <c r="J211" s="39">
        <v>2430333</v>
      </c>
      <c r="K211" s="75">
        <v>55</v>
      </c>
      <c r="L211" s="63">
        <v>30</v>
      </c>
      <c r="M211" s="63">
        <v>23</v>
      </c>
      <c r="N211" s="63">
        <v>2</v>
      </c>
      <c r="O211" s="63">
        <v>3</v>
      </c>
      <c r="P211" s="63">
        <v>7</v>
      </c>
      <c r="Q211" s="30">
        <v>841224</v>
      </c>
      <c r="R211" s="77"/>
      <c r="S211" s="77" t="s">
        <v>34</v>
      </c>
      <c r="T211" s="77">
        <v>48179053768.909996</v>
      </c>
      <c r="U211" s="77">
        <v>43848049469.949997</v>
      </c>
      <c r="V211" s="77">
        <v>4019497932.8699999</v>
      </c>
      <c r="W211" s="77">
        <v>0</v>
      </c>
      <c r="X211" s="77">
        <v>311506366.08999997</v>
      </c>
      <c r="Y211" s="77">
        <v>0</v>
      </c>
      <c r="Z211" s="77">
        <v>48179053768.909996</v>
      </c>
      <c r="AA211" s="77">
        <v>43848049469.949997</v>
      </c>
      <c r="AB211" s="77">
        <v>4019497932.8699999</v>
      </c>
      <c r="AC211" s="77">
        <v>0</v>
      </c>
      <c r="AD211" s="77">
        <v>311506366.08999997</v>
      </c>
      <c r="AE211" s="77">
        <v>0</v>
      </c>
      <c r="AF211" s="77">
        <v>0</v>
      </c>
      <c r="AG211" s="77">
        <v>0</v>
      </c>
      <c r="AH211" s="77">
        <v>0</v>
      </c>
      <c r="AI211" s="77">
        <v>0</v>
      </c>
      <c r="AJ211" s="77">
        <v>0</v>
      </c>
      <c r="AK211" s="77">
        <v>0</v>
      </c>
      <c r="AL211" s="77">
        <v>36</v>
      </c>
      <c r="AM211" s="77">
        <v>5195248500000</v>
      </c>
      <c r="AN211" s="77">
        <v>66528663</v>
      </c>
      <c r="AO211" s="77">
        <v>84094</v>
      </c>
      <c r="AP211" s="21"/>
      <c r="AQ211" s="21"/>
      <c r="AR211" s="21"/>
      <c r="AS211" s="21"/>
      <c r="AT211" s="21"/>
      <c r="AU211" s="21"/>
    </row>
    <row r="212" spans="1:47" ht="15.75" customHeight="1">
      <c r="A212" s="349"/>
      <c r="B212" s="77" t="s">
        <v>35</v>
      </c>
      <c r="C212" s="77">
        <v>38023.440000000002</v>
      </c>
      <c r="D212" s="77">
        <v>13902.71</v>
      </c>
      <c r="E212" s="77">
        <v>12229.99</v>
      </c>
      <c r="F212" s="77">
        <v>5378614028352.8799</v>
      </c>
      <c r="G212" s="77">
        <v>5375725410306.8799</v>
      </c>
      <c r="H212" s="77">
        <v>2888618046</v>
      </c>
      <c r="I212" s="74">
        <v>179</v>
      </c>
      <c r="J212" s="39">
        <v>2431336</v>
      </c>
      <c r="K212" s="75">
        <v>55</v>
      </c>
      <c r="L212" s="63">
        <v>34</v>
      </c>
      <c r="M212" s="63">
        <v>23</v>
      </c>
      <c r="N212" s="63">
        <v>2</v>
      </c>
      <c r="O212" s="63">
        <v>3</v>
      </c>
      <c r="P212" s="63">
        <v>7</v>
      </c>
      <c r="Q212" s="30">
        <v>861754</v>
      </c>
      <c r="R212" s="77"/>
      <c r="S212" s="77" t="s">
        <v>35</v>
      </c>
      <c r="T212" s="77">
        <v>29495235929.559998</v>
      </c>
      <c r="U212" s="77">
        <v>13868832662.559999</v>
      </c>
      <c r="V212" s="77">
        <v>9906500557.3600006</v>
      </c>
      <c r="W212" s="77">
        <v>0</v>
      </c>
      <c r="X212" s="77">
        <v>395602709.63999999</v>
      </c>
      <c r="Y212" s="77">
        <v>5324300000</v>
      </c>
      <c r="Z212" s="77">
        <v>24495235929.559998</v>
      </c>
      <c r="AA212" s="77">
        <v>13868832662.559999</v>
      </c>
      <c r="AB212" s="77">
        <v>9906500557.3600006</v>
      </c>
      <c r="AC212" s="77">
        <v>0</v>
      </c>
      <c r="AD212" s="77">
        <v>395602709.63999999</v>
      </c>
      <c r="AE212" s="77">
        <v>324300000</v>
      </c>
      <c r="AF212" s="77">
        <v>5000000000</v>
      </c>
      <c r="AG212" s="77">
        <v>0</v>
      </c>
      <c r="AH212" s="77">
        <v>0</v>
      </c>
      <c r="AI212" s="77">
        <v>0</v>
      </c>
      <c r="AJ212" s="77">
        <v>0</v>
      </c>
      <c r="AK212" s="77">
        <v>5000000000</v>
      </c>
      <c r="AL212" s="77">
        <v>37</v>
      </c>
      <c r="AM212" s="77">
        <v>5195248500000</v>
      </c>
      <c r="AN212" s="77">
        <v>66528663</v>
      </c>
      <c r="AO212" s="77">
        <v>84094</v>
      </c>
      <c r="AP212" s="21"/>
      <c r="AQ212" s="21"/>
      <c r="AR212" s="21"/>
      <c r="AS212" s="21"/>
      <c r="AT212" s="21"/>
      <c r="AU212" s="21"/>
    </row>
    <row r="213" spans="1:47" ht="15.75" customHeight="1">
      <c r="A213" s="349"/>
      <c r="B213" s="77" t="s">
        <v>36</v>
      </c>
      <c r="C213" s="77">
        <v>37685.480000000003</v>
      </c>
      <c r="D213" s="77">
        <v>12975.22</v>
      </c>
      <c r="E213" s="77">
        <v>12199.45</v>
      </c>
      <c r="F213" s="77">
        <v>5168118987932.6201</v>
      </c>
      <c r="G213" s="77">
        <v>5165464582160.6201</v>
      </c>
      <c r="H213" s="77">
        <v>2654405772</v>
      </c>
      <c r="I213" s="74">
        <v>179</v>
      </c>
      <c r="J213" s="39">
        <v>2432621</v>
      </c>
      <c r="K213" s="75">
        <v>55</v>
      </c>
      <c r="L213" s="63">
        <v>35</v>
      </c>
      <c r="M213" s="63">
        <v>25</v>
      </c>
      <c r="N213" s="63">
        <v>2</v>
      </c>
      <c r="O213" s="63">
        <v>3</v>
      </c>
      <c r="P213" s="63">
        <v>7</v>
      </c>
      <c r="Q213" s="30">
        <v>878699</v>
      </c>
      <c r="R213" s="77"/>
      <c r="S213" s="77" t="s">
        <v>36</v>
      </c>
      <c r="T213" s="77">
        <v>12433033695.440001</v>
      </c>
      <c r="U213" s="77">
        <v>7530788177.5600004</v>
      </c>
      <c r="V213" s="77">
        <v>4496405468</v>
      </c>
      <c r="W213" s="77"/>
      <c r="X213" s="77">
        <v>366640049.88</v>
      </c>
      <c r="Y213" s="77">
        <v>39200000</v>
      </c>
      <c r="Z213" s="77">
        <v>9333033695.4400005</v>
      </c>
      <c r="AA213" s="77">
        <v>7530788177.5600004</v>
      </c>
      <c r="AB213" s="77">
        <v>1396405468</v>
      </c>
      <c r="AC213" s="77">
        <v>0</v>
      </c>
      <c r="AD213" s="77">
        <v>366640049.88</v>
      </c>
      <c r="AE213" s="77">
        <v>39200000</v>
      </c>
      <c r="AF213" s="77">
        <v>3100000000</v>
      </c>
      <c r="AG213" s="77">
        <v>0</v>
      </c>
      <c r="AH213" s="77">
        <v>3100000000</v>
      </c>
      <c r="AI213" s="77"/>
      <c r="AJ213" s="77">
        <v>0</v>
      </c>
      <c r="AK213" s="77"/>
      <c r="AL213" s="77">
        <v>37</v>
      </c>
      <c r="AM213" s="77">
        <v>5195248500000</v>
      </c>
      <c r="AN213" s="77">
        <v>66528663</v>
      </c>
      <c r="AO213" s="77">
        <v>84094</v>
      </c>
      <c r="AP213" s="21"/>
      <c r="AQ213" s="21"/>
      <c r="AR213" s="21"/>
      <c r="AS213" s="21"/>
      <c r="AT213" s="21"/>
      <c r="AU213" s="21"/>
    </row>
    <row r="214" spans="1:47" ht="15.75" customHeight="1">
      <c r="A214" s="349"/>
      <c r="B214" s="77" t="s">
        <v>37</v>
      </c>
      <c r="C214" s="77">
        <v>33938.57</v>
      </c>
      <c r="D214" s="77">
        <v>12427.75</v>
      </c>
      <c r="E214" s="77">
        <v>11945.58</v>
      </c>
      <c r="F214" s="77">
        <v>4937662642864.0195</v>
      </c>
      <c r="G214" s="77">
        <v>4935008237092.0195</v>
      </c>
      <c r="H214" s="77">
        <v>2654405772</v>
      </c>
      <c r="I214" s="74">
        <v>179</v>
      </c>
      <c r="J214" s="39">
        <v>2434405</v>
      </c>
      <c r="K214" s="75">
        <v>56</v>
      </c>
      <c r="L214" s="63">
        <v>35</v>
      </c>
      <c r="M214" s="63">
        <v>27</v>
      </c>
      <c r="N214" s="63">
        <v>2</v>
      </c>
      <c r="O214" s="63">
        <v>3</v>
      </c>
      <c r="P214" s="63">
        <v>7</v>
      </c>
      <c r="Q214" s="30">
        <v>898049</v>
      </c>
      <c r="R214" s="77"/>
      <c r="S214" s="77" t="s">
        <v>37</v>
      </c>
      <c r="T214" s="77">
        <v>84475155461.589996</v>
      </c>
      <c r="U214" s="77">
        <v>6132912596.7600002</v>
      </c>
      <c r="V214" s="77">
        <v>77950566762.089996</v>
      </c>
      <c r="W214" s="77"/>
      <c r="X214" s="77">
        <v>391576102.74000001</v>
      </c>
      <c r="Y214" s="77">
        <v>100000</v>
      </c>
      <c r="Z214" s="77">
        <v>7856955461.5900002</v>
      </c>
      <c r="AA214" s="77">
        <v>6132912596.7600002</v>
      </c>
      <c r="AB214" s="77">
        <v>1332366762.0899999</v>
      </c>
      <c r="AC214" s="77">
        <v>0</v>
      </c>
      <c r="AD214" s="77">
        <v>391576102.74000001</v>
      </c>
      <c r="AE214" s="77">
        <v>100000</v>
      </c>
      <c r="AF214" s="77">
        <v>76618200000</v>
      </c>
      <c r="AG214" s="77">
        <v>0</v>
      </c>
      <c r="AH214" s="77">
        <v>76618200000</v>
      </c>
      <c r="AI214" s="77">
        <v>0</v>
      </c>
      <c r="AJ214" s="77">
        <v>0</v>
      </c>
      <c r="AK214" s="77"/>
      <c r="AL214" s="77">
        <v>38</v>
      </c>
      <c r="AM214" s="77">
        <f>AM213+50000000000</f>
        <v>5245248500000</v>
      </c>
      <c r="AN214" s="77">
        <f>AN213+500000</f>
        <v>67028663</v>
      </c>
      <c r="AO214" s="77">
        <v>84094</v>
      </c>
      <c r="AP214" s="21"/>
      <c r="AQ214" s="21"/>
      <c r="AR214" s="21"/>
      <c r="AS214" s="21"/>
      <c r="AT214" s="21"/>
      <c r="AU214" s="21"/>
    </row>
    <row r="215" spans="1:47" ht="15.75" customHeight="1">
      <c r="A215" s="349"/>
      <c r="B215" s="77" t="s">
        <v>38</v>
      </c>
      <c r="C215" s="77">
        <v>32795.68</v>
      </c>
      <c r="D215" s="77">
        <v>12384.65</v>
      </c>
      <c r="E215" s="77">
        <v>11450.93</v>
      </c>
      <c r="F215" s="77">
        <v>4841026818335.0195</v>
      </c>
      <c r="G215" s="77">
        <v>4838762766353.0195</v>
      </c>
      <c r="H215" s="77">
        <v>2264051982</v>
      </c>
      <c r="I215" s="74">
        <v>178</v>
      </c>
      <c r="J215" s="39">
        <v>2435229</v>
      </c>
      <c r="K215" s="75">
        <v>56</v>
      </c>
      <c r="L215" s="63">
        <v>35</v>
      </c>
      <c r="M215" s="63">
        <v>29</v>
      </c>
      <c r="N215" s="63">
        <v>4</v>
      </c>
      <c r="O215" s="63">
        <v>3</v>
      </c>
      <c r="P215" s="63">
        <v>7</v>
      </c>
      <c r="Q215" s="30">
        <v>914106</v>
      </c>
      <c r="R215" s="77"/>
      <c r="S215" s="77" t="s">
        <v>38</v>
      </c>
      <c r="T215" s="77">
        <v>59202100688.580002</v>
      </c>
      <c r="U215" s="77">
        <v>4632722968.2699995</v>
      </c>
      <c r="V215" s="77">
        <v>1575041071.4200001</v>
      </c>
      <c r="W215" s="77"/>
      <c r="X215" s="77">
        <v>371556528.88999999</v>
      </c>
      <c r="Y215" s="77">
        <v>52622780120</v>
      </c>
      <c r="Z215" s="77">
        <v>9202100688.579998</v>
      </c>
      <c r="AA215" s="77">
        <v>4632722968.2699995</v>
      </c>
      <c r="AB215" s="77">
        <v>1575041071.4200001</v>
      </c>
      <c r="AC215" s="77">
        <v>0</v>
      </c>
      <c r="AD215" s="77">
        <v>371556528.88999999</v>
      </c>
      <c r="AE215" s="77">
        <v>2622780120</v>
      </c>
      <c r="AF215" s="77">
        <v>50000000000</v>
      </c>
      <c r="AG215" s="77">
        <v>0</v>
      </c>
      <c r="AH215" s="77">
        <v>0</v>
      </c>
      <c r="AI215" s="77">
        <v>0</v>
      </c>
      <c r="AJ215" s="77">
        <v>0</v>
      </c>
      <c r="AK215" s="77">
        <v>50000000000</v>
      </c>
      <c r="AL215" s="77">
        <v>40</v>
      </c>
      <c r="AM215" s="77">
        <f>AM214+217635000000</f>
        <v>5462883500000</v>
      </c>
      <c r="AN215" s="77">
        <f>AN214+2176350</f>
        <v>69205013</v>
      </c>
      <c r="AO215" s="77">
        <v>84094</v>
      </c>
      <c r="AP215" s="21"/>
      <c r="AQ215" s="21"/>
      <c r="AR215" s="21"/>
      <c r="AS215" s="21"/>
      <c r="AT215" s="21"/>
      <c r="AU215" s="21"/>
    </row>
    <row r="216" spans="1:47" ht="15.75" customHeight="1">
      <c r="A216" s="349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21"/>
      <c r="AQ216" s="21"/>
      <c r="AR216" s="21"/>
      <c r="AS216" s="21"/>
      <c r="AT216" s="21"/>
      <c r="AU216" s="21"/>
    </row>
    <row r="217" spans="1:47" ht="15.75" customHeight="1">
      <c r="A217" s="349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21"/>
      <c r="AQ217" s="21"/>
      <c r="AR217" s="21"/>
      <c r="AS217" s="21"/>
      <c r="AT217" s="21"/>
      <c r="AU217" s="21"/>
    </row>
    <row r="218" spans="1:47" ht="15.75" customHeight="1">
      <c r="A218" s="349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21"/>
      <c r="AQ218" s="21"/>
      <c r="AR218" s="21"/>
      <c r="AS218" s="21"/>
      <c r="AT218" s="21"/>
      <c r="AU218" s="21"/>
    </row>
    <row r="219" spans="1:47" ht="15.75" customHeight="1">
      <c r="A219" s="349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21"/>
      <c r="AQ219" s="21"/>
      <c r="AR219" s="21"/>
      <c r="AS219" s="21"/>
      <c r="AT219" s="21"/>
      <c r="AU219" s="21"/>
    </row>
    <row r="220" spans="1:47" ht="15.75" customHeight="1">
      <c r="A220" s="349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21"/>
      <c r="AQ220" s="21"/>
      <c r="AR220" s="21"/>
      <c r="AS220" s="21"/>
      <c r="AT220" s="21"/>
      <c r="AU220" s="21"/>
    </row>
    <row r="221" spans="1:47" ht="15.75" customHeight="1">
      <c r="A221" s="350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21"/>
      <c r="AQ221" s="21"/>
      <c r="AR221" s="21"/>
      <c r="AS221" s="21"/>
      <c r="AT221" s="21"/>
      <c r="AU221" s="21"/>
    </row>
    <row r="222" spans="1:47" ht="15.75" customHeight="1">
      <c r="A222" s="44"/>
      <c r="B222" s="44"/>
      <c r="C222" s="89"/>
      <c r="D222" s="89"/>
      <c r="E222" s="90"/>
      <c r="F222" s="89"/>
      <c r="G222" s="89"/>
      <c r="H222" s="91"/>
      <c r="I222" s="92"/>
      <c r="J222" s="93"/>
      <c r="K222" s="93"/>
      <c r="L222" s="93"/>
      <c r="M222" s="93"/>
      <c r="N222" s="93"/>
      <c r="O222" s="93"/>
      <c r="P222" s="93"/>
      <c r="Q222" s="93"/>
      <c r="R222" s="44"/>
      <c r="S222" s="44"/>
      <c r="T222" s="93"/>
      <c r="U222" s="93"/>
      <c r="V222" s="93"/>
      <c r="W222" s="93"/>
      <c r="X222" s="93"/>
      <c r="Y222" s="93"/>
      <c r="Z222" s="93"/>
      <c r="AA222" s="93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44"/>
      <c r="B223" s="44"/>
      <c r="C223" s="89"/>
      <c r="D223" s="89"/>
      <c r="E223" s="90"/>
      <c r="F223" s="89"/>
      <c r="G223" s="89"/>
      <c r="H223" s="91"/>
      <c r="I223" s="92"/>
      <c r="J223" s="93"/>
      <c r="K223" s="93"/>
      <c r="L223" s="93"/>
      <c r="M223" s="93"/>
      <c r="N223" s="93"/>
      <c r="O223" s="93"/>
      <c r="P223" s="93"/>
      <c r="Q223" s="93"/>
      <c r="R223" s="44"/>
      <c r="S223" s="44"/>
      <c r="T223" s="93"/>
      <c r="U223" s="93"/>
      <c r="V223" s="93"/>
      <c r="W223" s="93"/>
      <c r="X223" s="93"/>
      <c r="Y223" s="93"/>
      <c r="Z223" s="93"/>
      <c r="AA223" s="93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44"/>
      <c r="B224" s="44"/>
      <c r="C224" s="89"/>
      <c r="D224" s="89"/>
      <c r="E224" s="90"/>
      <c r="F224" s="89"/>
      <c r="G224" s="89"/>
      <c r="H224" s="91"/>
      <c r="I224" s="92"/>
      <c r="J224" s="93"/>
      <c r="K224" s="93"/>
      <c r="L224" s="93"/>
      <c r="M224" s="93"/>
      <c r="N224" s="93"/>
      <c r="O224" s="93"/>
      <c r="P224" s="93"/>
      <c r="Q224" s="93"/>
      <c r="R224" s="44"/>
      <c r="S224" s="44"/>
      <c r="T224" s="93"/>
      <c r="U224" s="93"/>
      <c r="V224" s="93"/>
      <c r="W224" s="93"/>
      <c r="X224" s="93"/>
      <c r="Y224" s="93"/>
      <c r="Z224" s="93"/>
      <c r="AA224" s="93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44"/>
      <c r="B225" s="44"/>
      <c r="C225" s="89"/>
      <c r="D225" s="89"/>
      <c r="E225" s="90"/>
      <c r="F225" s="89"/>
      <c r="G225" s="89"/>
      <c r="H225" s="91"/>
      <c r="I225" s="92"/>
      <c r="J225" s="93"/>
      <c r="K225" s="93"/>
      <c r="L225" s="93"/>
      <c r="M225" s="93"/>
      <c r="N225" s="93"/>
      <c r="O225" s="93"/>
      <c r="P225" s="93"/>
      <c r="Q225" s="93"/>
      <c r="R225" s="44"/>
      <c r="S225" s="44"/>
      <c r="T225" s="93"/>
      <c r="U225" s="93"/>
      <c r="V225" s="93"/>
      <c r="W225" s="93"/>
      <c r="X225" s="93"/>
      <c r="Y225" s="93"/>
      <c r="Z225" s="93"/>
      <c r="AA225" s="93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44"/>
      <c r="B226" s="44"/>
      <c r="C226" s="89"/>
      <c r="D226" s="89"/>
      <c r="E226" s="90"/>
      <c r="F226" s="89"/>
      <c r="G226" s="89"/>
      <c r="H226" s="91"/>
      <c r="I226" s="92"/>
      <c r="J226" s="93"/>
      <c r="K226" s="93"/>
      <c r="L226" s="93"/>
      <c r="M226" s="93"/>
      <c r="N226" s="93"/>
      <c r="O226" s="93"/>
      <c r="P226" s="93"/>
      <c r="Q226" s="93"/>
      <c r="R226" s="44"/>
      <c r="S226" s="44"/>
      <c r="T226" s="93"/>
      <c r="U226" s="93"/>
      <c r="V226" s="93"/>
      <c r="W226" s="93"/>
      <c r="X226" s="93"/>
      <c r="Y226" s="93"/>
      <c r="Z226" s="93"/>
      <c r="AA226" s="93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44"/>
      <c r="B227" s="44"/>
      <c r="C227" s="89"/>
      <c r="D227" s="89"/>
      <c r="E227" s="90"/>
      <c r="F227" s="89"/>
      <c r="G227" s="89"/>
      <c r="H227" s="91"/>
      <c r="I227" s="92"/>
      <c r="J227" s="93"/>
      <c r="K227" s="93"/>
      <c r="L227" s="93"/>
      <c r="M227" s="93"/>
      <c r="N227" s="93"/>
      <c r="O227" s="93"/>
      <c r="P227" s="93"/>
      <c r="Q227" s="93"/>
      <c r="R227" s="44"/>
      <c r="S227" s="44"/>
      <c r="T227" s="93"/>
      <c r="U227" s="93"/>
      <c r="V227" s="93"/>
      <c r="W227" s="93"/>
      <c r="X227" s="93"/>
      <c r="Y227" s="93"/>
      <c r="Z227" s="93"/>
      <c r="AA227" s="93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44"/>
      <c r="B228" s="44"/>
      <c r="C228" s="89"/>
      <c r="D228" s="89"/>
      <c r="E228" s="90"/>
      <c r="F228" s="89"/>
      <c r="G228" s="89"/>
      <c r="H228" s="91"/>
      <c r="I228" s="92"/>
      <c r="J228" s="93"/>
      <c r="K228" s="93"/>
      <c r="L228" s="93"/>
      <c r="M228" s="93"/>
      <c r="N228" s="93"/>
      <c r="O228" s="93"/>
      <c r="P228" s="93"/>
      <c r="Q228" s="93"/>
      <c r="R228" s="44"/>
      <c r="S228" s="44"/>
      <c r="T228" s="93"/>
      <c r="U228" s="93"/>
      <c r="V228" s="93"/>
      <c r="W228" s="93"/>
      <c r="X228" s="93"/>
      <c r="Y228" s="93"/>
      <c r="Z228" s="93"/>
      <c r="AA228" s="93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44"/>
      <c r="B229" s="44"/>
      <c r="C229" s="89"/>
      <c r="D229" s="89"/>
      <c r="E229" s="90"/>
      <c r="F229" s="89"/>
      <c r="G229" s="89"/>
      <c r="H229" s="91"/>
      <c r="I229" s="92"/>
      <c r="J229" s="93"/>
      <c r="K229" s="93"/>
      <c r="L229" s="93"/>
      <c r="M229" s="93"/>
      <c r="N229" s="93"/>
      <c r="O229" s="93"/>
      <c r="P229" s="93"/>
      <c r="Q229" s="93"/>
      <c r="R229" s="44"/>
      <c r="S229" s="44"/>
      <c r="T229" s="93"/>
      <c r="U229" s="93"/>
      <c r="V229" s="93"/>
      <c r="W229" s="93"/>
      <c r="X229" s="93"/>
      <c r="Y229" s="93"/>
      <c r="Z229" s="93"/>
      <c r="AA229" s="93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44"/>
      <c r="B230" s="44"/>
      <c r="C230" s="89"/>
      <c r="D230" s="89"/>
      <c r="E230" s="90"/>
      <c r="F230" s="89"/>
      <c r="G230" s="89"/>
      <c r="H230" s="91"/>
      <c r="I230" s="92"/>
      <c r="J230" s="93"/>
      <c r="K230" s="93"/>
      <c r="L230" s="93"/>
      <c r="M230" s="93"/>
      <c r="N230" s="93"/>
      <c r="O230" s="93"/>
      <c r="P230" s="93"/>
      <c r="Q230" s="93"/>
      <c r="R230" s="44"/>
      <c r="S230" s="44"/>
      <c r="T230" s="93"/>
      <c r="U230" s="93"/>
      <c r="V230" s="93"/>
      <c r="W230" s="93"/>
      <c r="X230" s="93"/>
      <c r="Y230" s="93"/>
      <c r="Z230" s="93"/>
      <c r="AA230" s="93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44"/>
      <c r="B231" s="44"/>
      <c r="C231" s="89"/>
      <c r="D231" s="89"/>
      <c r="E231" s="90"/>
      <c r="F231" s="89"/>
      <c r="G231" s="89"/>
      <c r="H231" s="91"/>
      <c r="I231" s="92"/>
      <c r="J231" s="93"/>
      <c r="K231" s="93"/>
      <c r="L231" s="93"/>
      <c r="M231" s="93"/>
      <c r="N231" s="93"/>
      <c r="O231" s="93"/>
      <c r="P231" s="93"/>
      <c r="Q231" s="93"/>
      <c r="R231" s="44"/>
      <c r="S231" s="44"/>
      <c r="T231" s="93"/>
      <c r="U231" s="93"/>
      <c r="V231" s="93"/>
      <c r="W231" s="93"/>
      <c r="X231" s="93"/>
      <c r="Y231" s="93"/>
      <c r="Z231" s="93"/>
      <c r="AA231" s="93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44"/>
      <c r="B232" s="44"/>
      <c r="C232" s="89"/>
      <c r="D232" s="89"/>
      <c r="E232" s="90"/>
      <c r="F232" s="89"/>
      <c r="G232" s="89"/>
      <c r="H232" s="91"/>
      <c r="I232" s="92"/>
      <c r="J232" s="93"/>
      <c r="K232" s="93"/>
      <c r="L232" s="93"/>
      <c r="M232" s="93"/>
      <c r="N232" s="93"/>
      <c r="O232" s="93"/>
      <c r="P232" s="93"/>
      <c r="Q232" s="93"/>
      <c r="R232" s="44"/>
      <c r="S232" s="44"/>
      <c r="T232" s="93"/>
      <c r="U232" s="93"/>
      <c r="V232" s="93"/>
      <c r="W232" s="93"/>
      <c r="X232" s="93"/>
      <c r="Y232" s="93"/>
      <c r="Z232" s="93"/>
      <c r="AA232" s="93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44"/>
      <c r="B233" s="44"/>
      <c r="C233" s="89"/>
      <c r="D233" s="89"/>
      <c r="E233" s="90"/>
      <c r="F233" s="89"/>
      <c r="G233" s="89"/>
      <c r="H233" s="91"/>
      <c r="I233" s="92"/>
      <c r="J233" s="93"/>
      <c r="K233" s="93"/>
      <c r="L233" s="93"/>
      <c r="M233" s="93"/>
      <c r="N233" s="93"/>
      <c r="O233" s="93"/>
      <c r="P233" s="93"/>
      <c r="Q233" s="93"/>
      <c r="R233" s="44"/>
      <c r="S233" s="44"/>
      <c r="T233" s="93"/>
      <c r="U233" s="93"/>
      <c r="V233" s="93"/>
      <c r="W233" s="93"/>
      <c r="X233" s="93"/>
      <c r="Y233" s="93"/>
      <c r="Z233" s="93"/>
      <c r="AA233" s="93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44"/>
      <c r="B234" s="44"/>
      <c r="C234" s="89"/>
      <c r="D234" s="89"/>
      <c r="E234" s="90"/>
      <c r="F234" s="89"/>
      <c r="G234" s="89"/>
      <c r="H234" s="91"/>
      <c r="I234" s="92"/>
      <c r="J234" s="93"/>
      <c r="K234" s="93"/>
      <c r="L234" s="93"/>
      <c r="M234" s="93"/>
      <c r="N234" s="93"/>
      <c r="O234" s="93"/>
      <c r="P234" s="93"/>
      <c r="Q234" s="93"/>
      <c r="R234" s="44"/>
      <c r="S234" s="44"/>
      <c r="T234" s="93"/>
      <c r="U234" s="93"/>
      <c r="V234" s="93"/>
      <c r="W234" s="93"/>
      <c r="X234" s="93"/>
      <c r="Y234" s="93"/>
      <c r="Z234" s="93"/>
      <c r="AA234" s="93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44"/>
      <c r="B235" s="44"/>
      <c r="C235" s="89"/>
      <c r="D235" s="89"/>
      <c r="E235" s="90"/>
      <c r="F235" s="89"/>
      <c r="G235" s="89"/>
      <c r="H235" s="91"/>
      <c r="I235" s="92"/>
      <c r="J235" s="93"/>
      <c r="K235" s="93"/>
      <c r="L235" s="93"/>
      <c r="M235" s="93"/>
      <c r="N235" s="93"/>
      <c r="O235" s="93"/>
      <c r="P235" s="93"/>
      <c r="Q235" s="93"/>
      <c r="R235" s="44"/>
      <c r="S235" s="44"/>
      <c r="T235" s="93"/>
      <c r="U235" s="93"/>
      <c r="V235" s="93"/>
      <c r="W235" s="93"/>
      <c r="X235" s="93"/>
      <c r="Y235" s="93"/>
      <c r="Z235" s="93"/>
      <c r="AA235" s="93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44"/>
      <c r="B236" s="44"/>
      <c r="C236" s="89"/>
      <c r="D236" s="89"/>
      <c r="E236" s="90"/>
      <c r="F236" s="89"/>
      <c r="G236" s="89"/>
      <c r="H236" s="91"/>
      <c r="I236" s="92"/>
      <c r="J236" s="93"/>
      <c r="K236" s="93"/>
      <c r="L236" s="93"/>
      <c r="M236" s="93"/>
      <c r="N236" s="93"/>
      <c r="O236" s="93"/>
      <c r="P236" s="93"/>
      <c r="Q236" s="93"/>
      <c r="R236" s="44"/>
      <c r="S236" s="44"/>
      <c r="T236" s="93"/>
      <c r="U236" s="93"/>
      <c r="V236" s="93"/>
      <c r="W236" s="93"/>
      <c r="X236" s="93"/>
      <c r="Y236" s="93"/>
      <c r="Z236" s="93"/>
      <c r="AA236" s="93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44"/>
      <c r="B237" s="44"/>
      <c r="C237" s="89"/>
      <c r="D237" s="89"/>
      <c r="E237" s="90"/>
      <c r="F237" s="89"/>
      <c r="G237" s="89"/>
      <c r="H237" s="91"/>
      <c r="I237" s="92"/>
      <c r="J237" s="93"/>
      <c r="K237" s="93"/>
      <c r="L237" s="93"/>
      <c r="M237" s="93"/>
      <c r="N237" s="93"/>
      <c r="O237" s="93"/>
      <c r="P237" s="93"/>
      <c r="Q237" s="93"/>
      <c r="R237" s="44"/>
      <c r="S237" s="44"/>
      <c r="T237" s="93"/>
      <c r="U237" s="93"/>
      <c r="V237" s="93"/>
      <c r="W237" s="93"/>
      <c r="X237" s="93"/>
      <c r="Y237" s="93"/>
      <c r="Z237" s="93"/>
      <c r="AA237" s="93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44"/>
      <c r="B238" s="44"/>
      <c r="C238" s="89"/>
      <c r="D238" s="89"/>
      <c r="E238" s="90"/>
      <c r="F238" s="89"/>
      <c r="G238" s="89"/>
      <c r="H238" s="91"/>
      <c r="I238" s="92"/>
      <c r="J238" s="93"/>
      <c r="K238" s="93"/>
      <c r="L238" s="93"/>
      <c r="M238" s="93"/>
      <c r="N238" s="93"/>
      <c r="O238" s="93"/>
      <c r="P238" s="93"/>
      <c r="Q238" s="93"/>
      <c r="R238" s="44"/>
      <c r="S238" s="44"/>
      <c r="T238" s="93"/>
      <c r="U238" s="93"/>
      <c r="V238" s="93"/>
      <c r="W238" s="93"/>
      <c r="X238" s="93"/>
      <c r="Y238" s="93"/>
      <c r="Z238" s="93"/>
      <c r="AA238" s="93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44"/>
      <c r="B239" s="44"/>
      <c r="C239" s="89"/>
      <c r="D239" s="89"/>
      <c r="E239" s="90"/>
      <c r="F239" s="89"/>
      <c r="G239" s="89"/>
      <c r="H239" s="91"/>
      <c r="I239" s="92"/>
      <c r="J239" s="93"/>
      <c r="K239" s="93"/>
      <c r="L239" s="93"/>
      <c r="M239" s="93"/>
      <c r="N239" s="93"/>
      <c r="O239" s="93"/>
      <c r="P239" s="93"/>
      <c r="Q239" s="93"/>
      <c r="R239" s="44"/>
      <c r="S239" s="44"/>
      <c r="T239" s="93"/>
      <c r="U239" s="93"/>
      <c r="V239" s="93"/>
      <c r="W239" s="93"/>
      <c r="X239" s="93"/>
      <c r="Y239" s="93"/>
      <c r="Z239" s="93"/>
      <c r="AA239" s="93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44"/>
      <c r="B240" s="44"/>
      <c r="C240" s="89"/>
      <c r="D240" s="89"/>
      <c r="E240" s="90"/>
      <c r="F240" s="89"/>
      <c r="G240" s="89"/>
      <c r="H240" s="91"/>
      <c r="I240" s="92"/>
      <c r="J240" s="93"/>
      <c r="K240" s="93"/>
      <c r="L240" s="93"/>
      <c r="M240" s="93"/>
      <c r="N240" s="93"/>
      <c r="O240" s="93"/>
      <c r="P240" s="93"/>
      <c r="Q240" s="93"/>
      <c r="R240" s="44"/>
      <c r="S240" s="44"/>
      <c r="T240" s="93"/>
      <c r="U240" s="93"/>
      <c r="V240" s="93"/>
      <c r="W240" s="93"/>
      <c r="X240" s="93"/>
      <c r="Y240" s="93"/>
      <c r="Z240" s="93"/>
      <c r="AA240" s="93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44"/>
      <c r="B241" s="44"/>
      <c r="C241" s="89"/>
      <c r="D241" s="89"/>
      <c r="E241" s="90"/>
      <c r="F241" s="89"/>
      <c r="G241" s="89"/>
      <c r="H241" s="91"/>
      <c r="I241" s="92"/>
      <c r="J241" s="93"/>
      <c r="K241" s="93"/>
      <c r="L241" s="93"/>
      <c r="M241" s="93"/>
      <c r="N241" s="93"/>
      <c r="O241" s="93"/>
      <c r="P241" s="93"/>
      <c r="Q241" s="93"/>
      <c r="R241" s="44"/>
      <c r="S241" s="44"/>
      <c r="T241" s="93"/>
      <c r="U241" s="93"/>
      <c r="V241" s="93"/>
      <c r="W241" s="93"/>
      <c r="X241" s="93"/>
      <c r="Y241" s="93"/>
      <c r="Z241" s="93"/>
      <c r="AA241" s="93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44"/>
      <c r="B242" s="44"/>
      <c r="C242" s="89"/>
      <c r="D242" s="89"/>
      <c r="E242" s="90"/>
      <c r="F242" s="89"/>
      <c r="G242" s="89"/>
      <c r="H242" s="91"/>
      <c r="I242" s="92"/>
      <c r="J242" s="93"/>
      <c r="K242" s="93"/>
      <c r="L242" s="93"/>
      <c r="M242" s="93"/>
      <c r="N242" s="93"/>
      <c r="O242" s="93"/>
      <c r="P242" s="93"/>
      <c r="Q242" s="93"/>
      <c r="R242" s="44"/>
      <c r="S242" s="44"/>
      <c r="T242" s="93"/>
      <c r="U242" s="93"/>
      <c r="V242" s="93"/>
      <c r="W242" s="93"/>
      <c r="X242" s="93"/>
      <c r="Y242" s="93"/>
      <c r="Z242" s="93"/>
      <c r="AA242" s="93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44"/>
      <c r="B243" s="44"/>
      <c r="C243" s="89"/>
      <c r="D243" s="89"/>
      <c r="E243" s="90"/>
      <c r="F243" s="89"/>
      <c r="G243" s="89"/>
      <c r="H243" s="91"/>
      <c r="I243" s="92"/>
      <c r="J243" s="93"/>
      <c r="K243" s="93"/>
      <c r="L243" s="93"/>
      <c r="M243" s="93"/>
      <c r="N243" s="93"/>
      <c r="O243" s="93"/>
      <c r="P243" s="93"/>
      <c r="Q243" s="93"/>
      <c r="R243" s="44"/>
      <c r="S243" s="44"/>
      <c r="T243" s="93"/>
      <c r="U243" s="93"/>
      <c r="V243" s="93"/>
      <c r="W243" s="93"/>
      <c r="X243" s="93"/>
      <c r="Y243" s="93"/>
      <c r="Z243" s="93"/>
      <c r="AA243" s="93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44"/>
      <c r="B244" s="44"/>
      <c r="C244" s="89"/>
      <c r="D244" s="89"/>
      <c r="E244" s="90"/>
      <c r="F244" s="89"/>
      <c r="G244" s="89"/>
      <c r="H244" s="91"/>
      <c r="I244" s="92"/>
      <c r="J244" s="93"/>
      <c r="K244" s="93"/>
      <c r="L244" s="93"/>
      <c r="M244" s="93"/>
      <c r="N244" s="93"/>
      <c r="O244" s="93"/>
      <c r="P244" s="93"/>
      <c r="Q244" s="93"/>
      <c r="R244" s="44"/>
      <c r="S244" s="44"/>
      <c r="T244" s="93"/>
      <c r="U244" s="93"/>
      <c r="V244" s="93"/>
      <c r="W244" s="93"/>
      <c r="X244" s="93"/>
      <c r="Y244" s="93"/>
      <c r="Z244" s="93"/>
      <c r="AA244" s="93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44"/>
      <c r="B245" s="44"/>
      <c r="C245" s="89"/>
      <c r="D245" s="89"/>
      <c r="E245" s="90"/>
      <c r="F245" s="89"/>
      <c r="G245" s="89"/>
      <c r="H245" s="91"/>
      <c r="I245" s="92"/>
      <c r="J245" s="93"/>
      <c r="K245" s="93"/>
      <c r="L245" s="93"/>
      <c r="M245" s="93"/>
      <c r="N245" s="93"/>
      <c r="O245" s="93"/>
      <c r="P245" s="93"/>
      <c r="Q245" s="93"/>
      <c r="R245" s="44"/>
      <c r="S245" s="44"/>
      <c r="T245" s="93"/>
      <c r="U245" s="93"/>
      <c r="V245" s="93"/>
      <c r="W245" s="93"/>
      <c r="X245" s="93"/>
      <c r="Y245" s="93"/>
      <c r="Z245" s="93"/>
      <c r="AA245" s="93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44"/>
      <c r="B246" s="44"/>
      <c r="C246" s="89"/>
      <c r="D246" s="89"/>
      <c r="E246" s="90"/>
      <c r="F246" s="89"/>
      <c r="G246" s="89"/>
      <c r="H246" s="91"/>
      <c r="I246" s="92"/>
      <c r="J246" s="93"/>
      <c r="K246" s="93"/>
      <c r="L246" s="93"/>
      <c r="M246" s="93"/>
      <c r="N246" s="93"/>
      <c r="O246" s="93"/>
      <c r="P246" s="93"/>
      <c r="Q246" s="93"/>
      <c r="R246" s="44"/>
      <c r="S246" s="44"/>
      <c r="T246" s="93"/>
      <c r="U246" s="93"/>
      <c r="V246" s="93"/>
      <c r="W246" s="93"/>
      <c r="X246" s="93"/>
      <c r="Y246" s="93"/>
      <c r="Z246" s="93"/>
      <c r="AA246" s="93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44"/>
      <c r="B247" s="44"/>
      <c r="C247" s="89"/>
      <c r="D247" s="89"/>
      <c r="E247" s="90"/>
      <c r="F247" s="89"/>
      <c r="G247" s="89"/>
      <c r="H247" s="91"/>
      <c r="I247" s="92"/>
      <c r="J247" s="93"/>
      <c r="K247" s="93"/>
      <c r="L247" s="93"/>
      <c r="M247" s="93"/>
      <c r="N247" s="93"/>
      <c r="O247" s="93"/>
      <c r="P247" s="93"/>
      <c r="Q247" s="93"/>
      <c r="R247" s="44"/>
      <c r="S247" s="44"/>
      <c r="T247" s="93"/>
      <c r="U247" s="93"/>
      <c r="V247" s="93"/>
      <c r="W247" s="93"/>
      <c r="X247" s="93"/>
      <c r="Y247" s="93"/>
      <c r="Z247" s="93"/>
      <c r="AA247" s="93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44"/>
      <c r="B248" s="44"/>
      <c r="C248" s="89"/>
      <c r="D248" s="89"/>
      <c r="E248" s="90"/>
      <c r="F248" s="89"/>
      <c r="G248" s="89"/>
      <c r="H248" s="91"/>
      <c r="I248" s="92"/>
      <c r="J248" s="93"/>
      <c r="K248" s="93"/>
      <c r="L248" s="93"/>
      <c r="M248" s="93"/>
      <c r="N248" s="93"/>
      <c r="O248" s="93"/>
      <c r="P248" s="93"/>
      <c r="Q248" s="93"/>
      <c r="R248" s="44"/>
      <c r="S248" s="44"/>
      <c r="T248" s="93"/>
      <c r="U248" s="93"/>
      <c r="V248" s="93"/>
      <c r="W248" s="93"/>
      <c r="X248" s="93"/>
      <c r="Y248" s="93"/>
      <c r="Z248" s="93"/>
      <c r="AA248" s="93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44"/>
      <c r="B249" s="44"/>
      <c r="C249" s="89"/>
      <c r="D249" s="89"/>
      <c r="E249" s="90"/>
      <c r="F249" s="89"/>
      <c r="G249" s="89"/>
      <c r="H249" s="91"/>
      <c r="I249" s="92"/>
      <c r="J249" s="93"/>
      <c r="K249" s="93"/>
      <c r="L249" s="93"/>
      <c r="M249" s="93"/>
      <c r="N249" s="93"/>
      <c r="O249" s="93"/>
      <c r="P249" s="93"/>
      <c r="Q249" s="93"/>
      <c r="R249" s="44"/>
      <c r="S249" s="44"/>
      <c r="T249" s="93"/>
      <c r="U249" s="93"/>
      <c r="V249" s="93"/>
      <c r="W249" s="93"/>
      <c r="X249" s="93"/>
      <c r="Y249" s="93"/>
      <c r="Z249" s="93"/>
      <c r="AA249" s="93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44"/>
      <c r="B250" s="44"/>
      <c r="C250" s="89"/>
      <c r="D250" s="89"/>
      <c r="E250" s="90"/>
      <c r="F250" s="89"/>
      <c r="G250" s="89"/>
      <c r="H250" s="91"/>
      <c r="I250" s="92"/>
      <c r="J250" s="93"/>
      <c r="K250" s="93"/>
      <c r="L250" s="93"/>
      <c r="M250" s="93"/>
      <c r="N250" s="93"/>
      <c r="O250" s="93"/>
      <c r="P250" s="93"/>
      <c r="Q250" s="93"/>
      <c r="R250" s="44"/>
      <c r="S250" s="44"/>
      <c r="T250" s="93"/>
      <c r="U250" s="93"/>
      <c r="V250" s="93"/>
      <c r="W250" s="93"/>
      <c r="X250" s="93"/>
      <c r="Y250" s="93"/>
      <c r="Z250" s="93"/>
      <c r="AA250" s="93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44"/>
      <c r="B251" s="44"/>
      <c r="C251" s="89"/>
      <c r="D251" s="89"/>
      <c r="E251" s="90"/>
      <c r="F251" s="89"/>
      <c r="G251" s="89"/>
      <c r="H251" s="91"/>
      <c r="I251" s="92"/>
      <c r="J251" s="93"/>
      <c r="K251" s="93"/>
      <c r="L251" s="93"/>
      <c r="M251" s="93"/>
      <c r="N251" s="93"/>
      <c r="O251" s="93"/>
      <c r="P251" s="93"/>
      <c r="Q251" s="93"/>
      <c r="R251" s="44"/>
      <c r="S251" s="44"/>
      <c r="T251" s="93"/>
      <c r="U251" s="93"/>
      <c r="V251" s="93"/>
      <c r="W251" s="93"/>
      <c r="X251" s="93"/>
      <c r="Y251" s="93"/>
      <c r="Z251" s="93"/>
      <c r="AA251" s="93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44"/>
      <c r="B252" s="44"/>
      <c r="C252" s="89"/>
      <c r="D252" s="89"/>
      <c r="E252" s="90"/>
      <c r="F252" s="89"/>
      <c r="G252" s="89"/>
      <c r="H252" s="91"/>
      <c r="I252" s="92"/>
      <c r="J252" s="93"/>
      <c r="K252" s="93"/>
      <c r="L252" s="93"/>
      <c r="M252" s="93"/>
      <c r="N252" s="93"/>
      <c r="O252" s="93"/>
      <c r="P252" s="93"/>
      <c r="Q252" s="93"/>
      <c r="R252" s="44"/>
      <c r="S252" s="44"/>
      <c r="T252" s="93"/>
      <c r="U252" s="93"/>
      <c r="V252" s="93"/>
      <c r="W252" s="93"/>
      <c r="X252" s="93"/>
      <c r="Y252" s="93"/>
      <c r="Z252" s="93"/>
      <c r="AA252" s="93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44"/>
      <c r="B253" s="44"/>
      <c r="C253" s="89"/>
      <c r="D253" s="89"/>
      <c r="E253" s="90"/>
      <c r="F253" s="89"/>
      <c r="G253" s="89"/>
      <c r="H253" s="91"/>
      <c r="I253" s="92"/>
      <c r="J253" s="93"/>
      <c r="K253" s="93"/>
      <c r="L253" s="93"/>
      <c r="M253" s="93"/>
      <c r="N253" s="93"/>
      <c r="O253" s="93"/>
      <c r="P253" s="93"/>
      <c r="Q253" s="93"/>
      <c r="R253" s="44"/>
      <c r="S253" s="44"/>
      <c r="T253" s="93"/>
      <c r="U253" s="93"/>
      <c r="V253" s="93"/>
      <c r="W253" s="93"/>
      <c r="X253" s="93"/>
      <c r="Y253" s="93"/>
      <c r="Z253" s="93"/>
      <c r="AA253" s="93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44"/>
      <c r="B254" s="44"/>
      <c r="C254" s="89"/>
      <c r="D254" s="89"/>
      <c r="E254" s="90"/>
      <c r="F254" s="89"/>
      <c r="G254" s="89"/>
      <c r="H254" s="91"/>
      <c r="I254" s="92"/>
      <c r="J254" s="93"/>
      <c r="K254" s="93"/>
      <c r="L254" s="93"/>
      <c r="M254" s="93"/>
      <c r="N254" s="93"/>
      <c r="O254" s="93"/>
      <c r="P254" s="93"/>
      <c r="Q254" s="93"/>
      <c r="R254" s="44"/>
      <c r="S254" s="44"/>
      <c r="T254" s="93"/>
      <c r="U254" s="93"/>
      <c r="V254" s="93"/>
      <c r="W254" s="93"/>
      <c r="X254" s="93"/>
      <c r="Y254" s="93"/>
      <c r="Z254" s="93"/>
      <c r="AA254" s="93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44"/>
      <c r="B255" s="44"/>
      <c r="C255" s="89"/>
      <c r="D255" s="89"/>
      <c r="E255" s="90"/>
      <c r="F255" s="89"/>
      <c r="G255" s="89"/>
      <c r="H255" s="91"/>
      <c r="I255" s="92"/>
      <c r="J255" s="93"/>
      <c r="K255" s="93"/>
      <c r="L255" s="93"/>
      <c r="M255" s="93"/>
      <c r="N255" s="93"/>
      <c r="O255" s="93"/>
      <c r="P255" s="93"/>
      <c r="Q255" s="93"/>
      <c r="R255" s="44"/>
      <c r="S255" s="44"/>
      <c r="T255" s="93"/>
      <c r="U255" s="93"/>
      <c r="V255" s="93"/>
      <c r="W255" s="93"/>
      <c r="X255" s="93"/>
      <c r="Y255" s="93"/>
      <c r="Z255" s="93"/>
      <c r="AA255" s="93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44"/>
      <c r="B256" s="44"/>
      <c r="C256" s="89"/>
      <c r="D256" s="89"/>
      <c r="E256" s="90"/>
      <c r="F256" s="89"/>
      <c r="G256" s="89"/>
      <c r="H256" s="91"/>
      <c r="I256" s="92"/>
      <c r="J256" s="93"/>
      <c r="K256" s="93"/>
      <c r="L256" s="93"/>
      <c r="M256" s="93"/>
      <c r="N256" s="93"/>
      <c r="O256" s="93"/>
      <c r="P256" s="93"/>
      <c r="Q256" s="93"/>
      <c r="R256" s="44"/>
      <c r="S256" s="44"/>
      <c r="T256" s="93"/>
      <c r="U256" s="93"/>
      <c r="V256" s="93"/>
      <c r="W256" s="93"/>
      <c r="X256" s="93"/>
      <c r="Y256" s="93"/>
      <c r="Z256" s="93"/>
      <c r="AA256" s="93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44"/>
      <c r="B257" s="44"/>
      <c r="C257" s="89"/>
      <c r="D257" s="89"/>
      <c r="E257" s="90"/>
      <c r="F257" s="89"/>
      <c r="G257" s="89"/>
      <c r="H257" s="91"/>
      <c r="I257" s="92"/>
      <c r="J257" s="93"/>
      <c r="K257" s="93"/>
      <c r="L257" s="93"/>
      <c r="M257" s="93"/>
      <c r="N257" s="93"/>
      <c r="O257" s="93"/>
      <c r="P257" s="93"/>
      <c r="Q257" s="93"/>
      <c r="R257" s="44"/>
      <c r="S257" s="44"/>
      <c r="T257" s="93"/>
      <c r="U257" s="93"/>
      <c r="V257" s="93"/>
      <c r="W257" s="93"/>
      <c r="X257" s="93"/>
      <c r="Y257" s="93"/>
      <c r="Z257" s="93"/>
      <c r="AA257" s="93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44"/>
      <c r="B258" s="44"/>
      <c r="C258" s="89"/>
      <c r="D258" s="89"/>
      <c r="E258" s="90"/>
      <c r="F258" s="89"/>
      <c r="G258" s="89"/>
      <c r="H258" s="91"/>
      <c r="I258" s="92"/>
      <c r="J258" s="93"/>
      <c r="K258" s="93"/>
      <c r="L258" s="93"/>
      <c r="M258" s="93"/>
      <c r="N258" s="93"/>
      <c r="O258" s="93"/>
      <c r="P258" s="93"/>
      <c r="Q258" s="93"/>
      <c r="R258" s="44"/>
      <c r="S258" s="44"/>
      <c r="T258" s="93"/>
      <c r="U258" s="93"/>
      <c r="V258" s="93"/>
      <c r="W258" s="93"/>
      <c r="X258" s="93"/>
      <c r="Y258" s="93"/>
      <c r="Z258" s="93"/>
      <c r="AA258" s="93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44"/>
      <c r="B259" s="44"/>
      <c r="C259" s="89"/>
      <c r="D259" s="89"/>
      <c r="E259" s="90"/>
      <c r="F259" s="89"/>
      <c r="G259" s="89"/>
      <c r="H259" s="91"/>
      <c r="I259" s="92"/>
      <c r="J259" s="93"/>
      <c r="K259" s="93"/>
      <c r="L259" s="93"/>
      <c r="M259" s="93"/>
      <c r="N259" s="93"/>
      <c r="O259" s="93"/>
      <c r="P259" s="93"/>
      <c r="Q259" s="93"/>
      <c r="R259" s="44"/>
      <c r="S259" s="44"/>
      <c r="T259" s="93"/>
      <c r="U259" s="93"/>
      <c r="V259" s="93"/>
      <c r="W259" s="93"/>
      <c r="X259" s="93"/>
      <c r="Y259" s="93"/>
      <c r="Z259" s="93"/>
      <c r="AA259" s="93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44"/>
      <c r="B260" s="44"/>
      <c r="C260" s="89"/>
      <c r="D260" s="89"/>
      <c r="E260" s="90"/>
      <c r="F260" s="89"/>
      <c r="G260" s="89"/>
      <c r="H260" s="91"/>
      <c r="I260" s="92"/>
      <c r="J260" s="93"/>
      <c r="K260" s="93"/>
      <c r="L260" s="93"/>
      <c r="M260" s="93"/>
      <c r="N260" s="93"/>
      <c r="O260" s="93"/>
      <c r="P260" s="93"/>
      <c r="Q260" s="93"/>
      <c r="R260" s="44"/>
      <c r="S260" s="44"/>
      <c r="T260" s="93"/>
      <c r="U260" s="93"/>
      <c r="V260" s="93"/>
      <c r="W260" s="93"/>
      <c r="X260" s="93"/>
      <c r="Y260" s="93"/>
      <c r="Z260" s="93"/>
      <c r="AA260" s="93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44"/>
      <c r="B261" s="44"/>
      <c r="C261" s="89"/>
      <c r="D261" s="89"/>
      <c r="E261" s="90"/>
      <c r="F261" s="89"/>
      <c r="G261" s="89"/>
      <c r="H261" s="91"/>
      <c r="I261" s="92"/>
      <c r="J261" s="93"/>
      <c r="K261" s="93"/>
      <c r="L261" s="93"/>
      <c r="M261" s="93"/>
      <c r="N261" s="93"/>
      <c r="O261" s="93"/>
      <c r="P261" s="93"/>
      <c r="Q261" s="93"/>
      <c r="R261" s="44"/>
      <c r="S261" s="44"/>
      <c r="T261" s="93"/>
      <c r="U261" s="93"/>
      <c r="V261" s="93"/>
      <c r="W261" s="93"/>
      <c r="X261" s="93"/>
      <c r="Y261" s="93"/>
      <c r="Z261" s="93"/>
      <c r="AA261" s="93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44"/>
      <c r="B262" s="44"/>
      <c r="C262" s="89"/>
      <c r="D262" s="89"/>
      <c r="E262" s="90"/>
      <c r="F262" s="89"/>
      <c r="G262" s="89"/>
      <c r="H262" s="91"/>
      <c r="I262" s="92"/>
      <c r="J262" s="93"/>
      <c r="K262" s="93"/>
      <c r="L262" s="93"/>
      <c r="M262" s="93"/>
      <c r="N262" s="93"/>
      <c r="O262" s="93"/>
      <c r="P262" s="93"/>
      <c r="Q262" s="93"/>
      <c r="R262" s="44"/>
      <c r="S262" s="44"/>
      <c r="T262" s="93"/>
      <c r="U262" s="93"/>
      <c r="V262" s="93"/>
      <c r="W262" s="93"/>
      <c r="X262" s="93"/>
      <c r="Y262" s="93"/>
      <c r="Z262" s="93"/>
      <c r="AA262" s="93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44"/>
      <c r="B263" s="44"/>
      <c r="C263" s="89"/>
      <c r="D263" s="89"/>
      <c r="E263" s="90"/>
      <c r="F263" s="89"/>
      <c r="G263" s="89"/>
      <c r="H263" s="91"/>
      <c r="I263" s="92"/>
      <c r="J263" s="93"/>
      <c r="K263" s="93"/>
      <c r="L263" s="93"/>
      <c r="M263" s="93"/>
      <c r="N263" s="93"/>
      <c r="O263" s="93"/>
      <c r="P263" s="93"/>
      <c r="Q263" s="93"/>
      <c r="R263" s="44"/>
      <c r="S263" s="44"/>
      <c r="T263" s="93"/>
      <c r="U263" s="93"/>
      <c r="V263" s="93"/>
      <c r="W263" s="93"/>
      <c r="X263" s="93"/>
      <c r="Y263" s="93"/>
      <c r="Z263" s="93"/>
      <c r="AA263" s="93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44"/>
      <c r="B264" s="44"/>
      <c r="C264" s="89"/>
      <c r="D264" s="89"/>
      <c r="E264" s="90"/>
      <c r="F264" s="89"/>
      <c r="G264" s="89"/>
      <c r="H264" s="91"/>
      <c r="I264" s="92"/>
      <c r="J264" s="93"/>
      <c r="K264" s="93"/>
      <c r="L264" s="93"/>
      <c r="M264" s="93"/>
      <c r="N264" s="93"/>
      <c r="O264" s="93"/>
      <c r="P264" s="93"/>
      <c r="Q264" s="93"/>
      <c r="R264" s="44"/>
      <c r="S264" s="44"/>
      <c r="T264" s="93"/>
      <c r="U264" s="93"/>
      <c r="V264" s="93"/>
      <c r="W264" s="93"/>
      <c r="X264" s="93"/>
      <c r="Y264" s="93"/>
      <c r="Z264" s="93"/>
      <c r="AA264" s="93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44"/>
      <c r="B265" s="44"/>
      <c r="C265" s="89"/>
      <c r="D265" s="89"/>
      <c r="E265" s="90"/>
      <c r="F265" s="89"/>
      <c r="G265" s="89"/>
      <c r="H265" s="91"/>
      <c r="I265" s="92"/>
      <c r="J265" s="93"/>
      <c r="K265" s="93"/>
      <c r="L265" s="93"/>
      <c r="M265" s="93"/>
      <c r="N265" s="93"/>
      <c r="O265" s="93"/>
      <c r="P265" s="93"/>
      <c r="Q265" s="93"/>
      <c r="R265" s="44"/>
      <c r="S265" s="44"/>
      <c r="T265" s="93"/>
      <c r="U265" s="93"/>
      <c r="V265" s="93"/>
      <c r="W265" s="93"/>
      <c r="X265" s="93"/>
      <c r="Y265" s="93"/>
      <c r="Z265" s="93"/>
      <c r="AA265" s="93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44"/>
      <c r="B266" s="44"/>
      <c r="C266" s="89"/>
      <c r="D266" s="89"/>
      <c r="E266" s="90"/>
      <c r="F266" s="89"/>
      <c r="G266" s="89"/>
      <c r="H266" s="91"/>
      <c r="I266" s="92"/>
      <c r="J266" s="93"/>
      <c r="K266" s="93"/>
      <c r="L266" s="93"/>
      <c r="M266" s="93"/>
      <c r="N266" s="93"/>
      <c r="O266" s="93"/>
      <c r="P266" s="93"/>
      <c r="Q266" s="93"/>
      <c r="R266" s="44"/>
      <c r="S266" s="44"/>
      <c r="T266" s="93"/>
      <c r="U266" s="93"/>
      <c r="V266" s="93"/>
      <c r="W266" s="93"/>
      <c r="X266" s="93"/>
      <c r="Y266" s="93"/>
      <c r="Z266" s="93"/>
      <c r="AA266" s="93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44"/>
      <c r="B267" s="44"/>
      <c r="C267" s="89"/>
      <c r="D267" s="89"/>
      <c r="E267" s="90"/>
      <c r="F267" s="89"/>
      <c r="G267" s="89"/>
      <c r="H267" s="91"/>
      <c r="I267" s="92"/>
      <c r="J267" s="93"/>
      <c r="K267" s="93"/>
      <c r="L267" s="93"/>
      <c r="M267" s="93"/>
      <c r="N267" s="93"/>
      <c r="O267" s="93"/>
      <c r="P267" s="93"/>
      <c r="Q267" s="93"/>
      <c r="R267" s="44"/>
      <c r="S267" s="44"/>
      <c r="T267" s="93"/>
      <c r="U267" s="93"/>
      <c r="V267" s="93"/>
      <c r="W267" s="93"/>
      <c r="X267" s="93"/>
      <c r="Y267" s="93"/>
      <c r="Z267" s="93"/>
      <c r="AA267" s="93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44"/>
      <c r="B268" s="44"/>
      <c r="C268" s="89"/>
      <c r="D268" s="89"/>
      <c r="E268" s="90"/>
      <c r="F268" s="89"/>
      <c r="G268" s="89"/>
      <c r="H268" s="91"/>
      <c r="I268" s="92"/>
      <c r="J268" s="93"/>
      <c r="K268" s="93"/>
      <c r="L268" s="93"/>
      <c r="M268" s="93"/>
      <c r="N268" s="93"/>
      <c r="O268" s="93"/>
      <c r="P268" s="93"/>
      <c r="Q268" s="93"/>
      <c r="R268" s="44"/>
      <c r="S268" s="44"/>
      <c r="T268" s="93"/>
      <c r="U268" s="93"/>
      <c r="V268" s="93"/>
      <c r="W268" s="93"/>
      <c r="X268" s="93"/>
      <c r="Y268" s="93"/>
      <c r="Z268" s="93"/>
      <c r="AA268" s="93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44"/>
      <c r="B269" s="44"/>
      <c r="C269" s="89"/>
      <c r="D269" s="89"/>
      <c r="E269" s="90"/>
      <c r="F269" s="89"/>
      <c r="G269" s="89"/>
      <c r="H269" s="91"/>
      <c r="I269" s="92"/>
      <c r="J269" s="93"/>
      <c r="K269" s="93"/>
      <c r="L269" s="93"/>
      <c r="M269" s="93"/>
      <c r="N269" s="93"/>
      <c r="O269" s="93"/>
      <c r="P269" s="93"/>
      <c r="Q269" s="93"/>
      <c r="R269" s="44"/>
      <c r="S269" s="44"/>
      <c r="T269" s="93"/>
      <c r="U269" s="93"/>
      <c r="V269" s="93"/>
      <c r="W269" s="93"/>
      <c r="X269" s="93"/>
      <c r="Y269" s="93"/>
      <c r="Z269" s="93"/>
      <c r="AA269" s="93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44"/>
      <c r="B270" s="44"/>
      <c r="C270" s="89"/>
      <c r="D270" s="89"/>
      <c r="E270" s="90"/>
      <c r="F270" s="89"/>
      <c r="G270" s="89"/>
      <c r="H270" s="91"/>
      <c r="I270" s="92"/>
      <c r="J270" s="93"/>
      <c r="K270" s="93"/>
      <c r="L270" s="93"/>
      <c r="M270" s="93"/>
      <c r="N270" s="93"/>
      <c r="O270" s="93"/>
      <c r="P270" s="93"/>
      <c r="Q270" s="93"/>
      <c r="R270" s="44"/>
      <c r="S270" s="44"/>
      <c r="T270" s="93"/>
      <c r="U270" s="93"/>
      <c r="V270" s="93"/>
      <c r="W270" s="93"/>
      <c r="X270" s="93"/>
      <c r="Y270" s="93"/>
      <c r="Z270" s="93"/>
      <c r="AA270" s="93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44"/>
      <c r="B271" s="44"/>
      <c r="C271" s="89"/>
      <c r="D271" s="89"/>
      <c r="E271" s="90"/>
      <c r="F271" s="89"/>
      <c r="G271" s="89"/>
      <c r="H271" s="91"/>
      <c r="I271" s="92"/>
      <c r="J271" s="93"/>
      <c r="K271" s="93"/>
      <c r="L271" s="93"/>
      <c r="M271" s="93"/>
      <c r="N271" s="93"/>
      <c r="O271" s="93"/>
      <c r="P271" s="93"/>
      <c r="Q271" s="93"/>
      <c r="R271" s="44"/>
      <c r="S271" s="44"/>
      <c r="T271" s="93"/>
      <c r="U271" s="93"/>
      <c r="V271" s="93"/>
      <c r="W271" s="93"/>
      <c r="X271" s="93"/>
      <c r="Y271" s="93"/>
      <c r="Z271" s="93"/>
      <c r="AA271" s="93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44"/>
      <c r="B272" s="44"/>
      <c r="C272" s="89"/>
      <c r="D272" s="89"/>
      <c r="E272" s="90"/>
      <c r="F272" s="89"/>
      <c r="G272" s="89"/>
      <c r="H272" s="91"/>
      <c r="I272" s="92"/>
      <c r="J272" s="93"/>
      <c r="K272" s="93"/>
      <c r="L272" s="93"/>
      <c r="M272" s="93"/>
      <c r="N272" s="93"/>
      <c r="O272" s="93"/>
      <c r="P272" s="93"/>
      <c r="Q272" s="93"/>
      <c r="R272" s="44"/>
      <c r="S272" s="44"/>
      <c r="T272" s="93"/>
      <c r="U272" s="93"/>
      <c r="V272" s="93"/>
      <c r="W272" s="93"/>
      <c r="X272" s="93"/>
      <c r="Y272" s="93"/>
      <c r="Z272" s="93"/>
      <c r="AA272" s="93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44"/>
      <c r="B273" s="44"/>
      <c r="C273" s="89"/>
      <c r="D273" s="89"/>
      <c r="E273" s="90"/>
      <c r="F273" s="89"/>
      <c r="G273" s="89"/>
      <c r="H273" s="91"/>
      <c r="I273" s="92"/>
      <c r="J273" s="93"/>
      <c r="K273" s="93"/>
      <c r="L273" s="93"/>
      <c r="M273" s="93"/>
      <c r="N273" s="93"/>
      <c r="O273" s="93"/>
      <c r="P273" s="93"/>
      <c r="Q273" s="93"/>
      <c r="R273" s="44"/>
      <c r="S273" s="44"/>
      <c r="T273" s="93"/>
      <c r="U273" s="93"/>
      <c r="V273" s="93"/>
      <c r="W273" s="93"/>
      <c r="X273" s="93"/>
      <c r="Y273" s="93"/>
      <c r="Z273" s="93"/>
      <c r="AA273" s="93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44"/>
      <c r="B274" s="44"/>
      <c r="C274" s="89"/>
      <c r="D274" s="89"/>
      <c r="E274" s="90"/>
      <c r="F274" s="89"/>
      <c r="G274" s="89"/>
      <c r="H274" s="91"/>
      <c r="I274" s="92"/>
      <c r="J274" s="93"/>
      <c r="K274" s="93"/>
      <c r="L274" s="93"/>
      <c r="M274" s="93"/>
      <c r="N274" s="93"/>
      <c r="O274" s="93"/>
      <c r="P274" s="93"/>
      <c r="Q274" s="93"/>
      <c r="R274" s="44"/>
      <c r="S274" s="44"/>
      <c r="T274" s="93"/>
      <c r="U274" s="93"/>
      <c r="V274" s="93"/>
      <c r="W274" s="93"/>
      <c r="X274" s="93"/>
      <c r="Y274" s="93"/>
      <c r="Z274" s="93"/>
      <c r="AA274" s="93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44"/>
      <c r="B275" s="44"/>
      <c r="C275" s="89"/>
      <c r="D275" s="89"/>
      <c r="E275" s="90"/>
      <c r="F275" s="89"/>
      <c r="G275" s="89"/>
      <c r="H275" s="91"/>
      <c r="I275" s="92"/>
      <c r="J275" s="93"/>
      <c r="K275" s="93"/>
      <c r="L275" s="93"/>
      <c r="M275" s="93"/>
      <c r="N275" s="93"/>
      <c r="O275" s="93"/>
      <c r="P275" s="93"/>
      <c r="Q275" s="93"/>
      <c r="R275" s="44"/>
      <c r="S275" s="44"/>
      <c r="T275" s="93"/>
      <c r="U275" s="93"/>
      <c r="V275" s="93"/>
      <c r="W275" s="93"/>
      <c r="X275" s="93"/>
      <c r="Y275" s="93"/>
      <c r="Z275" s="93"/>
      <c r="AA275" s="93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44"/>
      <c r="B276" s="44"/>
      <c r="C276" s="89"/>
      <c r="D276" s="89"/>
      <c r="E276" s="90"/>
      <c r="F276" s="89"/>
      <c r="G276" s="89"/>
      <c r="H276" s="91"/>
      <c r="I276" s="92"/>
      <c r="J276" s="93"/>
      <c r="K276" s="93"/>
      <c r="L276" s="93"/>
      <c r="M276" s="93"/>
      <c r="N276" s="93"/>
      <c r="O276" s="93"/>
      <c r="P276" s="93"/>
      <c r="Q276" s="93"/>
      <c r="R276" s="44"/>
      <c r="S276" s="44"/>
      <c r="T276" s="93"/>
      <c r="U276" s="93"/>
      <c r="V276" s="93"/>
      <c r="W276" s="93"/>
      <c r="X276" s="93"/>
      <c r="Y276" s="93"/>
      <c r="Z276" s="93"/>
      <c r="AA276" s="93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44"/>
      <c r="B277" s="44"/>
      <c r="C277" s="89"/>
      <c r="D277" s="89"/>
      <c r="E277" s="90"/>
      <c r="F277" s="89"/>
      <c r="G277" s="89"/>
      <c r="H277" s="91"/>
      <c r="I277" s="92"/>
      <c r="J277" s="93"/>
      <c r="K277" s="93"/>
      <c r="L277" s="93"/>
      <c r="M277" s="93"/>
      <c r="N277" s="93"/>
      <c r="O277" s="93"/>
      <c r="P277" s="93"/>
      <c r="Q277" s="93"/>
      <c r="R277" s="44"/>
      <c r="S277" s="44"/>
      <c r="T277" s="93"/>
      <c r="U277" s="93"/>
      <c r="V277" s="93"/>
      <c r="W277" s="93"/>
      <c r="X277" s="93"/>
      <c r="Y277" s="93"/>
      <c r="Z277" s="93"/>
      <c r="AA277" s="93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44"/>
      <c r="B278" s="44"/>
      <c r="C278" s="89"/>
      <c r="D278" s="89"/>
      <c r="E278" s="90"/>
      <c r="F278" s="89"/>
      <c r="G278" s="89"/>
      <c r="H278" s="91"/>
      <c r="I278" s="92"/>
      <c r="J278" s="93"/>
      <c r="K278" s="93"/>
      <c r="L278" s="93"/>
      <c r="M278" s="93"/>
      <c r="N278" s="93"/>
      <c r="O278" s="93"/>
      <c r="P278" s="93"/>
      <c r="Q278" s="93"/>
      <c r="R278" s="44"/>
      <c r="S278" s="44"/>
      <c r="T278" s="93"/>
      <c r="U278" s="93"/>
      <c r="V278" s="93"/>
      <c r="W278" s="93"/>
      <c r="X278" s="93"/>
      <c r="Y278" s="93"/>
      <c r="Z278" s="93"/>
      <c r="AA278" s="93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44"/>
      <c r="B279" s="44"/>
      <c r="C279" s="89"/>
      <c r="D279" s="89"/>
      <c r="E279" s="90"/>
      <c r="F279" s="89"/>
      <c r="G279" s="89"/>
      <c r="H279" s="91"/>
      <c r="I279" s="92"/>
      <c r="J279" s="93"/>
      <c r="K279" s="93"/>
      <c r="L279" s="93"/>
      <c r="M279" s="93"/>
      <c r="N279" s="93"/>
      <c r="O279" s="93"/>
      <c r="P279" s="93"/>
      <c r="Q279" s="93"/>
      <c r="R279" s="44"/>
      <c r="S279" s="44"/>
      <c r="T279" s="93"/>
      <c r="U279" s="93"/>
      <c r="V279" s="93"/>
      <c r="W279" s="93"/>
      <c r="X279" s="93"/>
      <c r="Y279" s="93"/>
      <c r="Z279" s="93"/>
      <c r="AA279" s="93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44"/>
      <c r="B280" s="44"/>
      <c r="C280" s="89"/>
      <c r="D280" s="89"/>
      <c r="E280" s="90"/>
      <c r="F280" s="89"/>
      <c r="G280" s="89"/>
      <c r="H280" s="91"/>
      <c r="I280" s="92"/>
      <c r="J280" s="93"/>
      <c r="K280" s="93"/>
      <c r="L280" s="93"/>
      <c r="M280" s="93"/>
      <c r="N280" s="93"/>
      <c r="O280" s="93"/>
      <c r="P280" s="93"/>
      <c r="Q280" s="93"/>
      <c r="R280" s="44"/>
      <c r="S280" s="44"/>
      <c r="T280" s="93"/>
      <c r="U280" s="93"/>
      <c r="V280" s="93"/>
      <c r="W280" s="93"/>
      <c r="X280" s="93"/>
      <c r="Y280" s="93"/>
      <c r="Z280" s="93"/>
      <c r="AA280" s="93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44"/>
      <c r="B281" s="44"/>
      <c r="C281" s="89"/>
      <c r="D281" s="89"/>
      <c r="E281" s="90"/>
      <c r="F281" s="89"/>
      <c r="G281" s="89"/>
      <c r="H281" s="91"/>
      <c r="I281" s="92"/>
      <c r="J281" s="93"/>
      <c r="K281" s="93"/>
      <c r="L281" s="93"/>
      <c r="M281" s="93"/>
      <c r="N281" s="93"/>
      <c r="O281" s="93"/>
      <c r="P281" s="93"/>
      <c r="Q281" s="93"/>
      <c r="R281" s="44"/>
      <c r="S281" s="44"/>
      <c r="T281" s="93"/>
      <c r="U281" s="93"/>
      <c r="V281" s="93"/>
      <c r="W281" s="93"/>
      <c r="X281" s="93"/>
      <c r="Y281" s="93"/>
      <c r="Z281" s="93"/>
      <c r="AA281" s="93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44"/>
      <c r="B282" s="44"/>
      <c r="C282" s="89"/>
      <c r="D282" s="89"/>
      <c r="E282" s="90"/>
      <c r="F282" s="89"/>
      <c r="G282" s="89"/>
      <c r="H282" s="91"/>
      <c r="I282" s="92"/>
      <c r="J282" s="93"/>
      <c r="K282" s="93"/>
      <c r="L282" s="93"/>
      <c r="M282" s="93"/>
      <c r="N282" s="93"/>
      <c r="O282" s="93"/>
      <c r="P282" s="93"/>
      <c r="Q282" s="93"/>
      <c r="R282" s="44"/>
      <c r="S282" s="44"/>
      <c r="T282" s="93"/>
      <c r="U282" s="93"/>
      <c r="V282" s="93"/>
      <c r="W282" s="93"/>
      <c r="X282" s="93"/>
      <c r="Y282" s="93"/>
      <c r="Z282" s="93"/>
      <c r="AA282" s="93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44"/>
      <c r="B283" s="44"/>
      <c r="C283" s="89"/>
      <c r="D283" s="89"/>
      <c r="E283" s="90"/>
      <c r="F283" s="89"/>
      <c r="G283" s="89"/>
      <c r="H283" s="91"/>
      <c r="I283" s="92"/>
      <c r="J283" s="93"/>
      <c r="K283" s="93"/>
      <c r="L283" s="93"/>
      <c r="M283" s="93"/>
      <c r="N283" s="93"/>
      <c r="O283" s="93"/>
      <c r="P283" s="93"/>
      <c r="Q283" s="93"/>
      <c r="R283" s="44"/>
      <c r="S283" s="44"/>
      <c r="T283" s="93"/>
      <c r="U283" s="93"/>
      <c r="V283" s="93"/>
      <c r="W283" s="93"/>
      <c r="X283" s="93"/>
      <c r="Y283" s="93"/>
      <c r="Z283" s="93"/>
      <c r="AA283" s="93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44"/>
      <c r="B284" s="44"/>
      <c r="C284" s="89"/>
      <c r="D284" s="89"/>
      <c r="E284" s="90"/>
      <c r="F284" s="89"/>
      <c r="G284" s="89"/>
      <c r="H284" s="91"/>
      <c r="I284" s="92"/>
      <c r="J284" s="93"/>
      <c r="K284" s="93"/>
      <c r="L284" s="93"/>
      <c r="M284" s="93"/>
      <c r="N284" s="93"/>
      <c r="O284" s="93"/>
      <c r="P284" s="93"/>
      <c r="Q284" s="93"/>
      <c r="R284" s="44"/>
      <c r="S284" s="44"/>
      <c r="T284" s="93"/>
      <c r="U284" s="93"/>
      <c r="V284" s="93"/>
      <c r="W284" s="93"/>
      <c r="X284" s="93"/>
      <c r="Y284" s="93"/>
      <c r="Z284" s="93"/>
      <c r="AA284" s="93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44"/>
      <c r="B285" s="44"/>
      <c r="C285" s="89"/>
      <c r="D285" s="89"/>
      <c r="E285" s="90"/>
      <c r="F285" s="89"/>
      <c r="G285" s="89"/>
      <c r="H285" s="91"/>
      <c r="I285" s="92"/>
      <c r="J285" s="93"/>
      <c r="K285" s="93"/>
      <c r="L285" s="93"/>
      <c r="M285" s="93"/>
      <c r="N285" s="93"/>
      <c r="O285" s="93"/>
      <c r="P285" s="93"/>
      <c r="Q285" s="93"/>
      <c r="R285" s="44"/>
      <c r="S285" s="44"/>
      <c r="T285" s="93"/>
      <c r="U285" s="93"/>
      <c r="V285" s="93"/>
      <c r="W285" s="93"/>
      <c r="X285" s="93"/>
      <c r="Y285" s="93"/>
      <c r="Z285" s="93"/>
      <c r="AA285" s="93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44"/>
      <c r="B286" s="44"/>
      <c r="C286" s="89"/>
      <c r="D286" s="89"/>
      <c r="E286" s="90"/>
      <c r="F286" s="89"/>
      <c r="G286" s="89"/>
      <c r="H286" s="91"/>
      <c r="I286" s="92"/>
      <c r="J286" s="93"/>
      <c r="K286" s="93"/>
      <c r="L286" s="93"/>
      <c r="M286" s="93"/>
      <c r="N286" s="93"/>
      <c r="O286" s="93"/>
      <c r="P286" s="93"/>
      <c r="Q286" s="93"/>
      <c r="R286" s="44"/>
      <c r="S286" s="44"/>
      <c r="T286" s="93"/>
      <c r="U286" s="93"/>
      <c r="V286" s="93"/>
      <c r="W286" s="93"/>
      <c r="X286" s="93"/>
      <c r="Y286" s="93"/>
      <c r="Z286" s="93"/>
      <c r="AA286" s="93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44"/>
      <c r="B287" s="44"/>
      <c r="C287" s="89"/>
      <c r="D287" s="89"/>
      <c r="E287" s="90"/>
      <c r="F287" s="89"/>
      <c r="G287" s="89"/>
      <c r="H287" s="91"/>
      <c r="I287" s="92"/>
      <c r="J287" s="93"/>
      <c r="K287" s="93"/>
      <c r="L287" s="93"/>
      <c r="M287" s="93"/>
      <c r="N287" s="93"/>
      <c r="O287" s="93"/>
      <c r="P287" s="93"/>
      <c r="Q287" s="93"/>
      <c r="R287" s="44"/>
      <c r="S287" s="44"/>
      <c r="T287" s="93"/>
      <c r="U287" s="93"/>
      <c r="V287" s="93"/>
      <c r="W287" s="93"/>
      <c r="X287" s="93"/>
      <c r="Y287" s="93"/>
      <c r="Z287" s="93"/>
      <c r="AA287" s="93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44"/>
      <c r="B288" s="44"/>
      <c r="C288" s="89"/>
      <c r="D288" s="89"/>
      <c r="E288" s="90"/>
      <c r="F288" s="89"/>
      <c r="G288" s="89"/>
      <c r="H288" s="91"/>
      <c r="I288" s="92"/>
      <c r="J288" s="93"/>
      <c r="K288" s="93"/>
      <c r="L288" s="93"/>
      <c r="M288" s="93"/>
      <c r="N288" s="93"/>
      <c r="O288" s="93"/>
      <c r="P288" s="93"/>
      <c r="Q288" s="93"/>
      <c r="R288" s="44"/>
      <c r="S288" s="44"/>
      <c r="T288" s="93"/>
      <c r="U288" s="93"/>
      <c r="V288" s="93"/>
      <c r="W288" s="93"/>
      <c r="X288" s="93"/>
      <c r="Y288" s="93"/>
      <c r="Z288" s="93"/>
      <c r="AA288" s="93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44"/>
      <c r="B289" s="44"/>
      <c r="C289" s="89"/>
      <c r="D289" s="89"/>
      <c r="E289" s="90"/>
      <c r="F289" s="89"/>
      <c r="G289" s="89"/>
      <c r="H289" s="91"/>
      <c r="I289" s="92"/>
      <c r="J289" s="93"/>
      <c r="K289" s="93"/>
      <c r="L289" s="93"/>
      <c r="M289" s="93"/>
      <c r="N289" s="93"/>
      <c r="O289" s="93"/>
      <c r="P289" s="93"/>
      <c r="Q289" s="93"/>
      <c r="R289" s="44"/>
      <c r="S289" s="44"/>
      <c r="T289" s="93"/>
      <c r="U289" s="93"/>
      <c r="V289" s="93"/>
      <c r="W289" s="93"/>
      <c r="X289" s="93"/>
      <c r="Y289" s="93"/>
      <c r="Z289" s="93"/>
      <c r="AA289" s="93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44"/>
      <c r="B290" s="44"/>
      <c r="C290" s="89"/>
      <c r="D290" s="89"/>
      <c r="E290" s="90"/>
      <c r="F290" s="89"/>
      <c r="G290" s="89"/>
      <c r="H290" s="91"/>
      <c r="I290" s="92"/>
      <c r="J290" s="93"/>
      <c r="K290" s="93"/>
      <c r="L290" s="93"/>
      <c r="M290" s="93"/>
      <c r="N290" s="93"/>
      <c r="O290" s="93"/>
      <c r="P290" s="93"/>
      <c r="Q290" s="93"/>
      <c r="R290" s="44"/>
      <c r="S290" s="44"/>
      <c r="T290" s="93"/>
      <c r="U290" s="93"/>
      <c r="V290" s="93"/>
      <c r="W290" s="93"/>
      <c r="X290" s="93"/>
      <c r="Y290" s="93"/>
      <c r="Z290" s="93"/>
      <c r="AA290" s="93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44"/>
      <c r="B291" s="44"/>
      <c r="C291" s="89"/>
      <c r="D291" s="89"/>
      <c r="E291" s="90"/>
      <c r="F291" s="89"/>
      <c r="G291" s="89"/>
      <c r="H291" s="91"/>
      <c r="I291" s="92"/>
      <c r="J291" s="93"/>
      <c r="K291" s="93"/>
      <c r="L291" s="93"/>
      <c r="M291" s="93"/>
      <c r="N291" s="93"/>
      <c r="O291" s="93"/>
      <c r="P291" s="93"/>
      <c r="Q291" s="93"/>
      <c r="R291" s="44"/>
      <c r="S291" s="44"/>
      <c r="T291" s="93"/>
      <c r="U291" s="93"/>
      <c r="V291" s="93"/>
      <c r="W291" s="93"/>
      <c r="X291" s="93"/>
      <c r="Y291" s="93"/>
      <c r="Z291" s="93"/>
      <c r="AA291" s="93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44"/>
      <c r="B292" s="44"/>
      <c r="C292" s="89"/>
      <c r="D292" s="89"/>
      <c r="E292" s="90"/>
      <c r="F292" s="89"/>
      <c r="G292" s="89"/>
      <c r="H292" s="91"/>
      <c r="I292" s="92"/>
      <c r="J292" s="93"/>
      <c r="K292" s="93"/>
      <c r="L292" s="93"/>
      <c r="M292" s="93"/>
      <c r="N292" s="93"/>
      <c r="O292" s="93"/>
      <c r="P292" s="93"/>
      <c r="Q292" s="93"/>
      <c r="R292" s="44"/>
      <c r="S292" s="44"/>
      <c r="T292" s="93"/>
      <c r="U292" s="93"/>
      <c r="V292" s="93"/>
      <c r="W292" s="93"/>
      <c r="X292" s="93"/>
      <c r="Y292" s="93"/>
      <c r="Z292" s="93"/>
      <c r="AA292" s="93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44"/>
      <c r="B293" s="44"/>
      <c r="C293" s="89"/>
      <c r="D293" s="89"/>
      <c r="E293" s="90"/>
      <c r="F293" s="89"/>
      <c r="G293" s="89"/>
      <c r="H293" s="91"/>
      <c r="I293" s="92"/>
      <c r="J293" s="93"/>
      <c r="K293" s="93"/>
      <c r="L293" s="93"/>
      <c r="M293" s="93"/>
      <c r="N293" s="93"/>
      <c r="O293" s="93"/>
      <c r="P293" s="93"/>
      <c r="Q293" s="93"/>
      <c r="R293" s="44"/>
      <c r="S293" s="44"/>
      <c r="T293" s="93"/>
      <c r="U293" s="93"/>
      <c r="V293" s="93"/>
      <c r="W293" s="93"/>
      <c r="X293" s="93"/>
      <c r="Y293" s="93"/>
      <c r="Z293" s="93"/>
      <c r="AA293" s="93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44"/>
      <c r="B294" s="44"/>
      <c r="C294" s="89"/>
      <c r="D294" s="89"/>
      <c r="E294" s="90"/>
      <c r="F294" s="89"/>
      <c r="G294" s="89"/>
      <c r="H294" s="91"/>
      <c r="I294" s="92"/>
      <c r="J294" s="93"/>
      <c r="K294" s="93"/>
      <c r="L294" s="93"/>
      <c r="M294" s="93"/>
      <c r="N294" s="93"/>
      <c r="O294" s="93"/>
      <c r="P294" s="93"/>
      <c r="Q294" s="93"/>
      <c r="R294" s="44"/>
      <c r="S294" s="44"/>
      <c r="T294" s="93"/>
      <c r="U294" s="93"/>
      <c r="V294" s="93"/>
      <c r="W294" s="93"/>
      <c r="X294" s="93"/>
      <c r="Y294" s="93"/>
      <c r="Z294" s="93"/>
      <c r="AA294" s="93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44"/>
      <c r="B295" s="44"/>
      <c r="C295" s="89"/>
      <c r="D295" s="89"/>
      <c r="E295" s="90"/>
      <c r="F295" s="89"/>
      <c r="G295" s="89"/>
      <c r="H295" s="91"/>
      <c r="I295" s="92"/>
      <c r="J295" s="93"/>
      <c r="K295" s="93"/>
      <c r="L295" s="93"/>
      <c r="M295" s="93"/>
      <c r="N295" s="93"/>
      <c r="O295" s="93"/>
      <c r="P295" s="93"/>
      <c r="Q295" s="93"/>
      <c r="R295" s="44"/>
      <c r="S295" s="44"/>
      <c r="T295" s="93"/>
      <c r="U295" s="93"/>
      <c r="V295" s="93"/>
      <c r="W295" s="93"/>
      <c r="X295" s="93"/>
      <c r="Y295" s="93"/>
      <c r="Z295" s="93"/>
      <c r="AA295" s="93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44"/>
      <c r="B296" s="44"/>
      <c r="C296" s="89"/>
      <c r="D296" s="89"/>
      <c r="E296" s="90"/>
      <c r="F296" s="89"/>
      <c r="G296" s="89"/>
      <c r="H296" s="91"/>
      <c r="I296" s="92"/>
      <c r="J296" s="93"/>
      <c r="K296" s="93"/>
      <c r="L296" s="93"/>
      <c r="M296" s="93"/>
      <c r="N296" s="93"/>
      <c r="O296" s="93"/>
      <c r="P296" s="93"/>
      <c r="Q296" s="93"/>
      <c r="R296" s="44"/>
      <c r="S296" s="44"/>
      <c r="T296" s="93"/>
      <c r="U296" s="93"/>
      <c r="V296" s="93"/>
      <c r="W296" s="93"/>
      <c r="X296" s="93"/>
      <c r="Y296" s="93"/>
      <c r="Z296" s="93"/>
      <c r="AA296" s="93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44"/>
      <c r="B297" s="44"/>
      <c r="C297" s="89"/>
      <c r="D297" s="89"/>
      <c r="E297" s="90"/>
      <c r="F297" s="89"/>
      <c r="G297" s="89"/>
      <c r="H297" s="91"/>
      <c r="I297" s="92"/>
      <c r="J297" s="93"/>
      <c r="K297" s="93"/>
      <c r="L297" s="93"/>
      <c r="M297" s="93"/>
      <c r="N297" s="93"/>
      <c r="O297" s="93"/>
      <c r="P297" s="93"/>
      <c r="Q297" s="93"/>
      <c r="R297" s="44"/>
      <c r="S297" s="44"/>
      <c r="T297" s="93"/>
      <c r="U297" s="93"/>
      <c r="V297" s="93"/>
      <c r="W297" s="93"/>
      <c r="X297" s="93"/>
      <c r="Y297" s="93"/>
      <c r="Z297" s="93"/>
      <c r="AA297" s="93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44"/>
      <c r="B298" s="44"/>
      <c r="C298" s="89"/>
      <c r="D298" s="89"/>
      <c r="E298" s="90"/>
      <c r="F298" s="89"/>
      <c r="G298" s="89"/>
      <c r="H298" s="91"/>
      <c r="I298" s="92"/>
      <c r="J298" s="93"/>
      <c r="K298" s="93"/>
      <c r="L298" s="93"/>
      <c r="M298" s="93"/>
      <c r="N298" s="93"/>
      <c r="O298" s="93"/>
      <c r="P298" s="93"/>
      <c r="Q298" s="93"/>
      <c r="R298" s="44"/>
      <c r="S298" s="44"/>
      <c r="T298" s="93"/>
      <c r="U298" s="93"/>
      <c r="V298" s="93"/>
      <c r="W298" s="93"/>
      <c r="X298" s="93"/>
      <c r="Y298" s="93"/>
      <c r="Z298" s="93"/>
      <c r="AA298" s="93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44"/>
      <c r="B299" s="44"/>
      <c r="C299" s="89"/>
      <c r="D299" s="89"/>
      <c r="E299" s="90"/>
      <c r="F299" s="89"/>
      <c r="G299" s="89"/>
      <c r="H299" s="91"/>
      <c r="I299" s="92"/>
      <c r="J299" s="93"/>
      <c r="K299" s="93"/>
      <c r="L299" s="93"/>
      <c r="M299" s="93"/>
      <c r="N299" s="93"/>
      <c r="O299" s="93"/>
      <c r="P299" s="93"/>
      <c r="Q299" s="93"/>
      <c r="R299" s="44"/>
      <c r="S299" s="44"/>
      <c r="T299" s="93"/>
      <c r="U299" s="93"/>
      <c r="V299" s="93"/>
      <c r="W299" s="93"/>
      <c r="X299" s="93"/>
      <c r="Y299" s="93"/>
      <c r="Z299" s="93"/>
      <c r="AA299" s="93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44"/>
      <c r="B300" s="44"/>
      <c r="C300" s="89"/>
      <c r="D300" s="89"/>
      <c r="E300" s="90"/>
      <c r="F300" s="89"/>
      <c r="G300" s="89"/>
      <c r="H300" s="91"/>
      <c r="I300" s="92"/>
      <c r="J300" s="93"/>
      <c r="K300" s="93"/>
      <c r="L300" s="93"/>
      <c r="M300" s="93"/>
      <c r="N300" s="93"/>
      <c r="O300" s="93"/>
      <c r="P300" s="93"/>
      <c r="Q300" s="93"/>
      <c r="R300" s="44"/>
      <c r="S300" s="44"/>
      <c r="T300" s="93"/>
      <c r="U300" s="93"/>
      <c r="V300" s="93"/>
      <c r="W300" s="93"/>
      <c r="X300" s="93"/>
      <c r="Y300" s="93"/>
      <c r="Z300" s="93"/>
      <c r="AA300" s="93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44"/>
      <c r="B301" s="44"/>
      <c r="C301" s="89"/>
      <c r="D301" s="89"/>
      <c r="E301" s="90"/>
      <c r="F301" s="89"/>
      <c r="G301" s="89"/>
      <c r="H301" s="91"/>
      <c r="I301" s="92"/>
      <c r="J301" s="93"/>
      <c r="K301" s="93"/>
      <c r="L301" s="93"/>
      <c r="M301" s="93"/>
      <c r="N301" s="93"/>
      <c r="O301" s="93"/>
      <c r="P301" s="93"/>
      <c r="Q301" s="93"/>
      <c r="R301" s="44"/>
      <c r="S301" s="44"/>
      <c r="T301" s="93"/>
      <c r="U301" s="93"/>
      <c r="V301" s="93"/>
      <c r="W301" s="93"/>
      <c r="X301" s="93"/>
      <c r="Y301" s="93"/>
      <c r="Z301" s="93"/>
      <c r="AA301" s="93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44"/>
      <c r="B302" s="44"/>
      <c r="C302" s="89"/>
      <c r="D302" s="89"/>
      <c r="E302" s="90"/>
      <c r="F302" s="89"/>
      <c r="G302" s="89"/>
      <c r="H302" s="91"/>
      <c r="I302" s="92"/>
      <c r="J302" s="93"/>
      <c r="K302" s="93"/>
      <c r="L302" s="93"/>
      <c r="M302" s="93"/>
      <c r="N302" s="93"/>
      <c r="O302" s="93"/>
      <c r="P302" s="93"/>
      <c r="Q302" s="93"/>
      <c r="R302" s="44"/>
      <c r="S302" s="44"/>
      <c r="T302" s="93"/>
      <c r="U302" s="93"/>
      <c r="V302" s="93"/>
      <c r="W302" s="93"/>
      <c r="X302" s="93"/>
      <c r="Y302" s="93"/>
      <c r="Z302" s="93"/>
      <c r="AA302" s="93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44"/>
      <c r="B303" s="44"/>
      <c r="C303" s="89"/>
      <c r="D303" s="89"/>
      <c r="E303" s="90"/>
      <c r="F303" s="89"/>
      <c r="G303" s="89"/>
      <c r="H303" s="91"/>
      <c r="I303" s="92"/>
      <c r="J303" s="93"/>
      <c r="K303" s="93"/>
      <c r="L303" s="93"/>
      <c r="M303" s="93"/>
      <c r="N303" s="93"/>
      <c r="O303" s="93"/>
      <c r="P303" s="93"/>
      <c r="Q303" s="93"/>
      <c r="R303" s="44"/>
      <c r="S303" s="44"/>
      <c r="T303" s="93"/>
      <c r="U303" s="93"/>
      <c r="V303" s="93"/>
      <c r="W303" s="93"/>
      <c r="X303" s="93"/>
      <c r="Y303" s="93"/>
      <c r="Z303" s="93"/>
      <c r="AA303" s="93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44"/>
      <c r="B304" s="44"/>
      <c r="C304" s="89"/>
      <c r="D304" s="89"/>
      <c r="E304" s="90"/>
      <c r="F304" s="89"/>
      <c r="G304" s="89"/>
      <c r="H304" s="91"/>
      <c r="I304" s="92"/>
      <c r="J304" s="93"/>
      <c r="K304" s="93"/>
      <c r="L304" s="93"/>
      <c r="M304" s="93"/>
      <c r="N304" s="93"/>
      <c r="O304" s="93"/>
      <c r="P304" s="93"/>
      <c r="Q304" s="93"/>
      <c r="R304" s="44"/>
      <c r="S304" s="44"/>
      <c r="T304" s="93"/>
      <c r="U304" s="93"/>
      <c r="V304" s="93"/>
      <c r="W304" s="93"/>
      <c r="X304" s="93"/>
      <c r="Y304" s="93"/>
      <c r="Z304" s="93"/>
      <c r="AA304" s="93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44"/>
      <c r="B305" s="44"/>
      <c r="C305" s="89"/>
      <c r="D305" s="89"/>
      <c r="E305" s="90"/>
      <c r="F305" s="89"/>
      <c r="G305" s="89"/>
      <c r="H305" s="91"/>
      <c r="I305" s="92"/>
      <c r="J305" s="93"/>
      <c r="K305" s="93"/>
      <c r="L305" s="93"/>
      <c r="M305" s="93"/>
      <c r="N305" s="93"/>
      <c r="O305" s="93"/>
      <c r="P305" s="93"/>
      <c r="Q305" s="93"/>
      <c r="R305" s="44"/>
      <c r="S305" s="44"/>
      <c r="T305" s="93"/>
      <c r="U305" s="93"/>
      <c r="V305" s="93"/>
      <c r="W305" s="93"/>
      <c r="X305" s="93"/>
      <c r="Y305" s="93"/>
      <c r="Z305" s="93"/>
      <c r="AA305" s="93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44"/>
      <c r="B306" s="44"/>
      <c r="C306" s="89"/>
      <c r="D306" s="89"/>
      <c r="E306" s="90"/>
      <c r="F306" s="89"/>
      <c r="G306" s="89"/>
      <c r="H306" s="91"/>
      <c r="I306" s="92"/>
      <c r="J306" s="93"/>
      <c r="K306" s="93"/>
      <c r="L306" s="93"/>
      <c r="M306" s="93"/>
      <c r="N306" s="93"/>
      <c r="O306" s="93"/>
      <c r="P306" s="93"/>
      <c r="Q306" s="93"/>
      <c r="R306" s="44"/>
      <c r="S306" s="44"/>
      <c r="T306" s="93"/>
      <c r="U306" s="93"/>
      <c r="V306" s="93"/>
      <c r="W306" s="93"/>
      <c r="X306" s="93"/>
      <c r="Y306" s="93"/>
      <c r="Z306" s="93"/>
      <c r="AA306" s="93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44"/>
      <c r="B307" s="44"/>
      <c r="C307" s="89"/>
      <c r="D307" s="89"/>
      <c r="E307" s="90"/>
      <c r="F307" s="89"/>
      <c r="G307" s="89"/>
      <c r="H307" s="91"/>
      <c r="I307" s="92"/>
      <c r="J307" s="93"/>
      <c r="K307" s="93"/>
      <c r="L307" s="93"/>
      <c r="M307" s="93"/>
      <c r="N307" s="93"/>
      <c r="O307" s="93"/>
      <c r="P307" s="93"/>
      <c r="Q307" s="93"/>
      <c r="R307" s="44"/>
      <c r="S307" s="44"/>
      <c r="T307" s="93"/>
      <c r="U307" s="93"/>
      <c r="V307" s="93"/>
      <c r="W307" s="93"/>
      <c r="X307" s="93"/>
      <c r="Y307" s="93"/>
      <c r="Z307" s="93"/>
      <c r="AA307" s="93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44"/>
      <c r="B308" s="44"/>
      <c r="C308" s="89"/>
      <c r="D308" s="89"/>
      <c r="E308" s="90"/>
      <c r="F308" s="89"/>
      <c r="G308" s="89"/>
      <c r="H308" s="91"/>
      <c r="I308" s="92"/>
      <c r="J308" s="93"/>
      <c r="K308" s="93"/>
      <c r="L308" s="93"/>
      <c r="M308" s="93"/>
      <c r="N308" s="93"/>
      <c r="O308" s="93"/>
      <c r="P308" s="93"/>
      <c r="Q308" s="93"/>
      <c r="R308" s="44"/>
      <c r="S308" s="44"/>
      <c r="T308" s="93"/>
      <c r="U308" s="93"/>
      <c r="V308" s="93"/>
      <c r="W308" s="93"/>
      <c r="X308" s="93"/>
      <c r="Y308" s="93"/>
      <c r="Z308" s="93"/>
      <c r="AA308" s="93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44"/>
      <c r="B309" s="44"/>
      <c r="C309" s="89"/>
      <c r="D309" s="89"/>
      <c r="E309" s="90"/>
      <c r="F309" s="89"/>
      <c r="G309" s="89"/>
      <c r="H309" s="91"/>
      <c r="I309" s="92"/>
      <c r="J309" s="93"/>
      <c r="K309" s="93"/>
      <c r="L309" s="93"/>
      <c r="M309" s="93"/>
      <c r="N309" s="93"/>
      <c r="O309" s="93"/>
      <c r="P309" s="93"/>
      <c r="Q309" s="93"/>
      <c r="R309" s="44"/>
      <c r="S309" s="44"/>
      <c r="T309" s="93"/>
      <c r="U309" s="93"/>
      <c r="V309" s="93"/>
      <c r="W309" s="93"/>
      <c r="X309" s="93"/>
      <c r="Y309" s="93"/>
      <c r="Z309" s="93"/>
      <c r="AA309" s="93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44"/>
      <c r="B310" s="44"/>
      <c r="C310" s="89"/>
      <c r="D310" s="89"/>
      <c r="E310" s="90"/>
      <c r="F310" s="89"/>
      <c r="G310" s="89"/>
      <c r="H310" s="91"/>
      <c r="I310" s="92"/>
      <c r="J310" s="93"/>
      <c r="K310" s="93"/>
      <c r="L310" s="93"/>
      <c r="M310" s="93"/>
      <c r="N310" s="93"/>
      <c r="O310" s="93"/>
      <c r="P310" s="93"/>
      <c r="Q310" s="93"/>
      <c r="R310" s="44"/>
      <c r="S310" s="44"/>
      <c r="T310" s="93"/>
      <c r="U310" s="93"/>
      <c r="V310" s="93"/>
      <c r="W310" s="93"/>
      <c r="X310" s="93"/>
      <c r="Y310" s="93"/>
      <c r="Z310" s="93"/>
      <c r="AA310" s="93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44"/>
      <c r="B311" s="44"/>
      <c r="C311" s="89"/>
      <c r="D311" s="89"/>
      <c r="E311" s="90"/>
      <c r="F311" s="89"/>
      <c r="G311" s="89"/>
      <c r="H311" s="91"/>
      <c r="I311" s="92"/>
      <c r="J311" s="93"/>
      <c r="K311" s="93"/>
      <c r="L311" s="93"/>
      <c r="M311" s="93"/>
      <c r="N311" s="93"/>
      <c r="O311" s="93"/>
      <c r="P311" s="93"/>
      <c r="Q311" s="93"/>
      <c r="R311" s="44"/>
      <c r="S311" s="44"/>
      <c r="T311" s="93"/>
      <c r="U311" s="93"/>
      <c r="V311" s="93"/>
      <c r="W311" s="93"/>
      <c r="X311" s="93"/>
      <c r="Y311" s="93"/>
      <c r="Z311" s="93"/>
      <c r="AA311" s="93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44"/>
      <c r="B312" s="44"/>
      <c r="C312" s="89"/>
      <c r="D312" s="89"/>
      <c r="E312" s="90"/>
      <c r="F312" s="89"/>
      <c r="G312" s="89"/>
      <c r="H312" s="91"/>
      <c r="I312" s="92"/>
      <c r="J312" s="93"/>
      <c r="K312" s="93"/>
      <c r="L312" s="93"/>
      <c r="M312" s="93"/>
      <c r="N312" s="93"/>
      <c r="O312" s="93"/>
      <c r="P312" s="93"/>
      <c r="Q312" s="93"/>
      <c r="R312" s="44"/>
      <c r="S312" s="44"/>
      <c r="T312" s="93"/>
      <c r="U312" s="93"/>
      <c r="V312" s="93"/>
      <c r="W312" s="93"/>
      <c r="X312" s="93"/>
      <c r="Y312" s="93"/>
      <c r="Z312" s="93"/>
      <c r="AA312" s="93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44"/>
      <c r="B313" s="44"/>
      <c r="C313" s="89"/>
      <c r="D313" s="89"/>
      <c r="E313" s="90"/>
      <c r="F313" s="89"/>
      <c r="G313" s="89"/>
      <c r="H313" s="91"/>
      <c r="I313" s="92"/>
      <c r="J313" s="93"/>
      <c r="K313" s="93"/>
      <c r="L313" s="93"/>
      <c r="M313" s="93"/>
      <c r="N313" s="93"/>
      <c r="O313" s="93"/>
      <c r="P313" s="93"/>
      <c r="Q313" s="93"/>
      <c r="R313" s="44"/>
      <c r="S313" s="44"/>
      <c r="T313" s="93"/>
      <c r="U313" s="93"/>
      <c r="V313" s="93"/>
      <c r="W313" s="93"/>
      <c r="X313" s="93"/>
      <c r="Y313" s="93"/>
      <c r="Z313" s="93"/>
      <c r="AA313" s="93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44"/>
      <c r="B314" s="44"/>
      <c r="C314" s="89"/>
      <c r="D314" s="89"/>
      <c r="E314" s="90"/>
      <c r="F314" s="89"/>
      <c r="G314" s="89"/>
      <c r="H314" s="91"/>
      <c r="I314" s="92"/>
      <c r="J314" s="93"/>
      <c r="K314" s="93"/>
      <c r="L314" s="93"/>
      <c r="M314" s="93"/>
      <c r="N314" s="93"/>
      <c r="O314" s="93"/>
      <c r="P314" s="93"/>
      <c r="Q314" s="93"/>
      <c r="R314" s="44"/>
      <c r="S314" s="44"/>
      <c r="T314" s="93"/>
      <c r="U314" s="93"/>
      <c r="V314" s="93"/>
      <c r="W314" s="93"/>
      <c r="X314" s="93"/>
      <c r="Y314" s="93"/>
      <c r="Z314" s="93"/>
      <c r="AA314" s="93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44"/>
      <c r="B315" s="44"/>
      <c r="C315" s="89"/>
      <c r="D315" s="89"/>
      <c r="E315" s="90"/>
      <c r="F315" s="89"/>
      <c r="G315" s="89"/>
      <c r="H315" s="91"/>
      <c r="I315" s="92"/>
      <c r="J315" s="93"/>
      <c r="K315" s="93"/>
      <c r="L315" s="93"/>
      <c r="M315" s="93"/>
      <c r="N315" s="93"/>
      <c r="O315" s="93"/>
      <c r="P315" s="93"/>
      <c r="Q315" s="93"/>
      <c r="R315" s="44"/>
      <c r="S315" s="44"/>
      <c r="T315" s="93"/>
      <c r="U315" s="93"/>
      <c r="V315" s="93"/>
      <c r="W315" s="93"/>
      <c r="X315" s="93"/>
      <c r="Y315" s="93"/>
      <c r="Z315" s="93"/>
      <c r="AA315" s="93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44"/>
      <c r="B316" s="44"/>
      <c r="C316" s="89"/>
      <c r="D316" s="89"/>
      <c r="E316" s="90"/>
      <c r="F316" s="89"/>
      <c r="G316" s="89"/>
      <c r="H316" s="91"/>
      <c r="I316" s="92"/>
      <c r="J316" s="93"/>
      <c r="K316" s="93"/>
      <c r="L316" s="93"/>
      <c r="M316" s="93"/>
      <c r="N316" s="93"/>
      <c r="O316" s="93"/>
      <c r="P316" s="93"/>
      <c r="Q316" s="93"/>
      <c r="R316" s="44"/>
      <c r="S316" s="44"/>
      <c r="T316" s="93"/>
      <c r="U316" s="93"/>
      <c r="V316" s="93"/>
      <c r="W316" s="93"/>
      <c r="X316" s="93"/>
      <c r="Y316" s="93"/>
      <c r="Z316" s="93"/>
      <c r="AA316" s="93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44"/>
      <c r="B317" s="44"/>
      <c r="C317" s="89"/>
      <c r="D317" s="89"/>
      <c r="E317" s="90"/>
      <c r="F317" s="89"/>
      <c r="G317" s="89"/>
      <c r="H317" s="91"/>
      <c r="I317" s="92"/>
      <c r="J317" s="93"/>
      <c r="K317" s="93"/>
      <c r="L317" s="93"/>
      <c r="M317" s="93"/>
      <c r="N317" s="93"/>
      <c r="O317" s="93"/>
      <c r="P317" s="93"/>
      <c r="Q317" s="93"/>
      <c r="R317" s="44"/>
      <c r="S317" s="44"/>
      <c r="T317" s="93"/>
      <c r="U317" s="93"/>
      <c r="V317" s="93"/>
      <c r="W317" s="93"/>
      <c r="X317" s="93"/>
      <c r="Y317" s="93"/>
      <c r="Z317" s="93"/>
      <c r="AA317" s="93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44"/>
      <c r="B318" s="44"/>
      <c r="C318" s="89"/>
      <c r="D318" s="89"/>
      <c r="E318" s="90"/>
      <c r="F318" s="89"/>
      <c r="G318" s="89"/>
      <c r="H318" s="91"/>
      <c r="I318" s="92"/>
      <c r="J318" s="93"/>
      <c r="K318" s="93"/>
      <c r="L318" s="93"/>
      <c r="M318" s="93"/>
      <c r="N318" s="93"/>
      <c r="O318" s="93"/>
      <c r="P318" s="93"/>
      <c r="Q318" s="93"/>
      <c r="R318" s="44"/>
      <c r="S318" s="44"/>
      <c r="T318" s="93"/>
      <c r="U318" s="93"/>
      <c r="V318" s="93"/>
      <c r="W318" s="93"/>
      <c r="X318" s="93"/>
      <c r="Y318" s="93"/>
      <c r="Z318" s="93"/>
      <c r="AA318" s="93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44"/>
      <c r="B319" s="44"/>
      <c r="C319" s="89"/>
      <c r="D319" s="89"/>
      <c r="E319" s="90"/>
      <c r="F319" s="89"/>
      <c r="G319" s="89"/>
      <c r="H319" s="91"/>
      <c r="I319" s="92"/>
      <c r="J319" s="93"/>
      <c r="K319" s="93"/>
      <c r="L319" s="93"/>
      <c r="M319" s="93"/>
      <c r="N319" s="93"/>
      <c r="O319" s="93"/>
      <c r="P319" s="93"/>
      <c r="Q319" s="93"/>
      <c r="R319" s="44"/>
      <c r="S319" s="44"/>
      <c r="T319" s="93"/>
      <c r="U319" s="93"/>
      <c r="V319" s="93"/>
      <c r="W319" s="93"/>
      <c r="X319" s="93"/>
      <c r="Y319" s="93"/>
      <c r="Z319" s="93"/>
      <c r="AA319" s="93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44"/>
      <c r="B320" s="44"/>
      <c r="C320" s="89"/>
      <c r="D320" s="89"/>
      <c r="E320" s="90"/>
      <c r="F320" s="89"/>
      <c r="G320" s="89"/>
      <c r="H320" s="91"/>
      <c r="I320" s="92"/>
      <c r="J320" s="93"/>
      <c r="K320" s="93"/>
      <c r="L320" s="93"/>
      <c r="M320" s="93"/>
      <c r="N320" s="93"/>
      <c r="O320" s="93"/>
      <c r="P320" s="93"/>
      <c r="Q320" s="93"/>
      <c r="R320" s="44"/>
      <c r="S320" s="44"/>
      <c r="T320" s="93"/>
      <c r="U320" s="93"/>
      <c r="V320" s="93"/>
      <c r="W320" s="93"/>
      <c r="X320" s="93"/>
      <c r="Y320" s="93"/>
      <c r="Z320" s="93"/>
      <c r="AA320" s="93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44"/>
      <c r="B321" s="44"/>
      <c r="C321" s="89"/>
      <c r="D321" s="89"/>
      <c r="E321" s="90"/>
      <c r="F321" s="89"/>
      <c r="G321" s="89"/>
      <c r="H321" s="91"/>
      <c r="I321" s="92"/>
      <c r="J321" s="93"/>
      <c r="K321" s="93"/>
      <c r="L321" s="93"/>
      <c r="M321" s="93"/>
      <c r="N321" s="93"/>
      <c r="O321" s="93"/>
      <c r="P321" s="93"/>
      <c r="Q321" s="93"/>
      <c r="R321" s="44"/>
      <c r="S321" s="44"/>
      <c r="T321" s="93"/>
      <c r="U321" s="93"/>
      <c r="V321" s="93"/>
      <c r="W321" s="93"/>
      <c r="X321" s="93"/>
      <c r="Y321" s="93"/>
      <c r="Z321" s="93"/>
      <c r="AA321" s="93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44"/>
      <c r="B322" s="44"/>
      <c r="C322" s="89"/>
      <c r="D322" s="89"/>
      <c r="E322" s="90"/>
      <c r="F322" s="89"/>
      <c r="G322" s="89"/>
      <c r="H322" s="91"/>
      <c r="I322" s="92"/>
      <c r="J322" s="93"/>
      <c r="K322" s="93"/>
      <c r="L322" s="93"/>
      <c r="M322" s="93"/>
      <c r="N322" s="93"/>
      <c r="O322" s="93"/>
      <c r="P322" s="93"/>
      <c r="Q322" s="93"/>
      <c r="R322" s="44"/>
      <c r="S322" s="44"/>
      <c r="T322" s="93"/>
      <c r="U322" s="93"/>
      <c r="V322" s="93"/>
      <c r="W322" s="93"/>
      <c r="X322" s="93"/>
      <c r="Y322" s="93"/>
      <c r="Z322" s="93"/>
      <c r="AA322" s="93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44"/>
      <c r="B323" s="44"/>
      <c r="C323" s="89"/>
      <c r="D323" s="89"/>
      <c r="E323" s="90"/>
      <c r="F323" s="89"/>
      <c r="G323" s="89"/>
      <c r="H323" s="91"/>
      <c r="I323" s="92"/>
      <c r="J323" s="93"/>
      <c r="K323" s="93"/>
      <c r="L323" s="93"/>
      <c r="M323" s="93"/>
      <c r="N323" s="93"/>
      <c r="O323" s="93"/>
      <c r="P323" s="93"/>
      <c r="Q323" s="93"/>
      <c r="R323" s="44"/>
      <c r="S323" s="44"/>
      <c r="T323" s="93"/>
      <c r="U323" s="93"/>
      <c r="V323" s="93"/>
      <c r="W323" s="93"/>
      <c r="X323" s="93"/>
      <c r="Y323" s="93"/>
      <c r="Z323" s="93"/>
      <c r="AA323" s="93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44"/>
      <c r="B324" s="44"/>
      <c r="C324" s="89"/>
      <c r="D324" s="89"/>
      <c r="E324" s="90"/>
      <c r="F324" s="89"/>
      <c r="G324" s="89"/>
      <c r="H324" s="91"/>
      <c r="I324" s="92"/>
      <c r="J324" s="93"/>
      <c r="K324" s="93"/>
      <c r="L324" s="93"/>
      <c r="M324" s="93"/>
      <c r="N324" s="93"/>
      <c r="O324" s="93"/>
      <c r="P324" s="93"/>
      <c r="Q324" s="93"/>
      <c r="R324" s="44"/>
      <c r="S324" s="44"/>
      <c r="T324" s="93"/>
      <c r="U324" s="93"/>
      <c r="V324" s="93"/>
      <c r="W324" s="93"/>
      <c r="X324" s="93"/>
      <c r="Y324" s="93"/>
      <c r="Z324" s="93"/>
      <c r="AA324" s="93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44"/>
      <c r="B325" s="44"/>
      <c r="C325" s="89"/>
      <c r="D325" s="89"/>
      <c r="E325" s="90"/>
      <c r="F325" s="89"/>
      <c r="G325" s="89"/>
      <c r="H325" s="91"/>
      <c r="I325" s="92"/>
      <c r="J325" s="93"/>
      <c r="K325" s="93"/>
      <c r="L325" s="93"/>
      <c r="M325" s="93"/>
      <c r="N325" s="93"/>
      <c r="O325" s="93"/>
      <c r="P325" s="93"/>
      <c r="Q325" s="93"/>
      <c r="R325" s="44"/>
      <c r="S325" s="44"/>
      <c r="T325" s="93"/>
      <c r="U325" s="93"/>
      <c r="V325" s="93"/>
      <c r="W325" s="93"/>
      <c r="X325" s="93"/>
      <c r="Y325" s="93"/>
      <c r="Z325" s="93"/>
      <c r="AA325" s="93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44"/>
      <c r="B326" s="44"/>
      <c r="C326" s="89"/>
      <c r="D326" s="89"/>
      <c r="E326" s="90"/>
      <c r="F326" s="89"/>
      <c r="G326" s="89"/>
      <c r="H326" s="91"/>
      <c r="I326" s="92"/>
      <c r="J326" s="93"/>
      <c r="K326" s="93"/>
      <c r="L326" s="93"/>
      <c r="M326" s="93"/>
      <c r="N326" s="93"/>
      <c r="O326" s="93"/>
      <c r="P326" s="93"/>
      <c r="Q326" s="93"/>
      <c r="R326" s="44"/>
      <c r="S326" s="44"/>
      <c r="T326" s="93"/>
      <c r="U326" s="93"/>
      <c r="V326" s="93"/>
      <c r="W326" s="93"/>
      <c r="X326" s="93"/>
      <c r="Y326" s="93"/>
      <c r="Z326" s="93"/>
      <c r="AA326" s="93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44"/>
      <c r="B327" s="44"/>
      <c r="C327" s="89"/>
      <c r="D327" s="89"/>
      <c r="E327" s="90"/>
      <c r="F327" s="89"/>
      <c r="G327" s="89"/>
      <c r="H327" s="91"/>
      <c r="I327" s="92"/>
      <c r="J327" s="93"/>
      <c r="K327" s="93"/>
      <c r="L327" s="93"/>
      <c r="M327" s="93"/>
      <c r="N327" s="93"/>
      <c r="O327" s="93"/>
      <c r="P327" s="93"/>
      <c r="Q327" s="93"/>
      <c r="R327" s="44"/>
      <c r="S327" s="44"/>
      <c r="T327" s="93"/>
      <c r="U327" s="93"/>
      <c r="V327" s="93"/>
      <c r="W327" s="93"/>
      <c r="X327" s="93"/>
      <c r="Y327" s="93"/>
      <c r="Z327" s="93"/>
      <c r="AA327" s="93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44"/>
      <c r="B328" s="44"/>
      <c r="C328" s="89"/>
      <c r="D328" s="89"/>
      <c r="E328" s="90"/>
      <c r="F328" s="89"/>
      <c r="G328" s="89"/>
      <c r="H328" s="91"/>
      <c r="I328" s="92"/>
      <c r="J328" s="93"/>
      <c r="K328" s="93"/>
      <c r="L328" s="93"/>
      <c r="M328" s="93"/>
      <c r="N328" s="93"/>
      <c r="O328" s="93"/>
      <c r="P328" s="93"/>
      <c r="Q328" s="93"/>
      <c r="R328" s="44"/>
      <c r="S328" s="44"/>
      <c r="T328" s="93"/>
      <c r="U328" s="93"/>
      <c r="V328" s="93"/>
      <c r="W328" s="93"/>
      <c r="X328" s="93"/>
      <c r="Y328" s="93"/>
      <c r="Z328" s="93"/>
      <c r="AA328" s="93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44"/>
      <c r="B329" s="44"/>
      <c r="C329" s="89"/>
      <c r="D329" s="89"/>
      <c r="E329" s="90"/>
      <c r="F329" s="89"/>
      <c r="G329" s="89"/>
      <c r="H329" s="91"/>
      <c r="I329" s="92"/>
      <c r="J329" s="93"/>
      <c r="K329" s="93"/>
      <c r="L329" s="93"/>
      <c r="M329" s="93"/>
      <c r="N329" s="93"/>
      <c r="O329" s="93"/>
      <c r="P329" s="93"/>
      <c r="Q329" s="93"/>
      <c r="R329" s="44"/>
      <c r="S329" s="44"/>
      <c r="T329" s="93"/>
      <c r="U329" s="93"/>
      <c r="V329" s="93"/>
      <c r="W329" s="93"/>
      <c r="X329" s="93"/>
      <c r="Y329" s="93"/>
      <c r="Z329" s="93"/>
      <c r="AA329" s="93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44"/>
      <c r="B330" s="44"/>
      <c r="C330" s="89"/>
      <c r="D330" s="89"/>
      <c r="E330" s="90"/>
      <c r="F330" s="89"/>
      <c r="G330" s="89"/>
      <c r="H330" s="91"/>
      <c r="I330" s="92"/>
      <c r="J330" s="93"/>
      <c r="K330" s="93"/>
      <c r="L330" s="93"/>
      <c r="M330" s="93"/>
      <c r="N330" s="93"/>
      <c r="O330" s="93"/>
      <c r="P330" s="93"/>
      <c r="Q330" s="93"/>
      <c r="R330" s="44"/>
      <c r="S330" s="44"/>
      <c r="T330" s="93"/>
      <c r="U330" s="93"/>
      <c r="V330" s="93"/>
      <c r="W330" s="93"/>
      <c r="X330" s="93"/>
      <c r="Y330" s="93"/>
      <c r="Z330" s="93"/>
      <c r="AA330" s="93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44"/>
      <c r="B331" s="44"/>
      <c r="C331" s="89"/>
      <c r="D331" s="89"/>
      <c r="E331" s="90"/>
      <c r="F331" s="89"/>
      <c r="G331" s="89"/>
      <c r="H331" s="91"/>
      <c r="I331" s="92"/>
      <c r="J331" s="93"/>
      <c r="K331" s="93"/>
      <c r="L331" s="93"/>
      <c r="M331" s="93"/>
      <c r="N331" s="93"/>
      <c r="O331" s="93"/>
      <c r="P331" s="93"/>
      <c r="Q331" s="93"/>
      <c r="R331" s="44"/>
      <c r="S331" s="44"/>
      <c r="T331" s="93"/>
      <c r="U331" s="93"/>
      <c r="V331" s="93"/>
      <c r="W331" s="93"/>
      <c r="X331" s="93"/>
      <c r="Y331" s="93"/>
      <c r="Z331" s="93"/>
      <c r="AA331" s="93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44"/>
      <c r="B332" s="44"/>
      <c r="C332" s="89"/>
      <c r="D332" s="89"/>
      <c r="E332" s="90"/>
      <c r="F332" s="89"/>
      <c r="G332" s="89"/>
      <c r="H332" s="91"/>
      <c r="I332" s="92"/>
      <c r="J332" s="93"/>
      <c r="K332" s="93"/>
      <c r="L332" s="93"/>
      <c r="M332" s="93"/>
      <c r="N332" s="93"/>
      <c r="O332" s="93"/>
      <c r="P332" s="93"/>
      <c r="Q332" s="93"/>
      <c r="R332" s="44"/>
      <c r="S332" s="44"/>
      <c r="T332" s="93"/>
      <c r="U332" s="93"/>
      <c r="V332" s="93"/>
      <c r="W332" s="93"/>
      <c r="X332" s="93"/>
      <c r="Y332" s="93"/>
      <c r="Z332" s="93"/>
      <c r="AA332" s="93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44"/>
      <c r="B333" s="44"/>
      <c r="C333" s="89"/>
      <c r="D333" s="89"/>
      <c r="E333" s="90"/>
      <c r="F333" s="89"/>
      <c r="G333" s="89"/>
      <c r="H333" s="91"/>
      <c r="I333" s="92"/>
      <c r="J333" s="93"/>
      <c r="K333" s="93"/>
      <c r="L333" s="93"/>
      <c r="M333" s="93"/>
      <c r="N333" s="93"/>
      <c r="O333" s="93"/>
      <c r="P333" s="93"/>
      <c r="Q333" s="93"/>
      <c r="R333" s="44"/>
      <c r="S333" s="44"/>
      <c r="T333" s="93"/>
      <c r="U333" s="93"/>
      <c r="V333" s="93"/>
      <c r="W333" s="93"/>
      <c r="X333" s="93"/>
      <c r="Y333" s="93"/>
      <c r="Z333" s="93"/>
      <c r="AA333" s="93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44"/>
      <c r="B334" s="44"/>
      <c r="C334" s="89"/>
      <c r="D334" s="89"/>
      <c r="E334" s="90"/>
      <c r="F334" s="89"/>
      <c r="G334" s="89"/>
      <c r="H334" s="91"/>
      <c r="I334" s="92"/>
      <c r="J334" s="93"/>
      <c r="K334" s="93"/>
      <c r="L334" s="93"/>
      <c r="M334" s="93"/>
      <c r="N334" s="93"/>
      <c r="O334" s="93"/>
      <c r="P334" s="93"/>
      <c r="Q334" s="93"/>
      <c r="R334" s="44"/>
      <c r="S334" s="44"/>
      <c r="T334" s="93"/>
      <c r="U334" s="93"/>
      <c r="V334" s="93"/>
      <c r="W334" s="93"/>
      <c r="X334" s="93"/>
      <c r="Y334" s="93"/>
      <c r="Z334" s="93"/>
      <c r="AA334" s="93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44"/>
      <c r="B335" s="44"/>
      <c r="C335" s="89"/>
      <c r="D335" s="89"/>
      <c r="E335" s="90"/>
      <c r="F335" s="89"/>
      <c r="G335" s="89"/>
      <c r="H335" s="91"/>
      <c r="I335" s="92"/>
      <c r="J335" s="93"/>
      <c r="K335" s="93"/>
      <c r="L335" s="93"/>
      <c r="M335" s="93"/>
      <c r="N335" s="93"/>
      <c r="O335" s="93"/>
      <c r="P335" s="93"/>
      <c r="Q335" s="93"/>
      <c r="R335" s="44"/>
      <c r="S335" s="44"/>
      <c r="T335" s="93"/>
      <c r="U335" s="93"/>
      <c r="V335" s="93"/>
      <c r="W335" s="93"/>
      <c r="X335" s="93"/>
      <c r="Y335" s="93"/>
      <c r="Z335" s="93"/>
      <c r="AA335" s="93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44"/>
      <c r="B336" s="44"/>
      <c r="C336" s="89"/>
      <c r="D336" s="89"/>
      <c r="E336" s="90"/>
      <c r="F336" s="89"/>
      <c r="G336" s="89"/>
      <c r="H336" s="91"/>
      <c r="I336" s="92"/>
      <c r="J336" s="93"/>
      <c r="K336" s="93"/>
      <c r="L336" s="93"/>
      <c r="M336" s="93"/>
      <c r="N336" s="93"/>
      <c r="O336" s="93"/>
      <c r="P336" s="93"/>
      <c r="Q336" s="93"/>
      <c r="R336" s="44"/>
      <c r="S336" s="44"/>
      <c r="T336" s="93"/>
      <c r="U336" s="93"/>
      <c r="V336" s="93"/>
      <c r="W336" s="93"/>
      <c r="X336" s="93"/>
      <c r="Y336" s="93"/>
      <c r="Z336" s="93"/>
      <c r="AA336" s="93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44"/>
      <c r="B337" s="44"/>
      <c r="C337" s="89"/>
      <c r="D337" s="89"/>
      <c r="E337" s="90"/>
      <c r="F337" s="89"/>
      <c r="G337" s="89"/>
      <c r="H337" s="91"/>
      <c r="I337" s="92"/>
      <c r="J337" s="93"/>
      <c r="K337" s="93"/>
      <c r="L337" s="93"/>
      <c r="M337" s="93"/>
      <c r="N337" s="93"/>
      <c r="O337" s="93"/>
      <c r="P337" s="93"/>
      <c r="Q337" s="93"/>
      <c r="R337" s="44"/>
      <c r="S337" s="44"/>
      <c r="T337" s="93"/>
      <c r="U337" s="93"/>
      <c r="V337" s="93"/>
      <c r="W337" s="93"/>
      <c r="X337" s="93"/>
      <c r="Y337" s="93"/>
      <c r="Z337" s="93"/>
      <c r="AA337" s="93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44"/>
      <c r="B338" s="44"/>
      <c r="C338" s="89"/>
      <c r="D338" s="89"/>
      <c r="E338" s="90"/>
      <c r="F338" s="89"/>
      <c r="G338" s="89"/>
      <c r="H338" s="91"/>
      <c r="I338" s="92"/>
      <c r="J338" s="93"/>
      <c r="K338" s="93"/>
      <c r="L338" s="93"/>
      <c r="M338" s="93"/>
      <c r="N338" s="93"/>
      <c r="O338" s="93"/>
      <c r="P338" s="93"/>
      <c r="Q338" s="93"/>
      <c r="R338" s="44"/>
      <c r="S338" s="44"/>
      <c r="T338" s="93"/>
      <c r="U338" s="93"/>
      <c r="V338" s="93"/>
      <c r="W338" s="93"/>
      <c r="X338" s="93"/>
      <c r="Y338" s="93"/>
      <c r="Z338" s="93"/>
      <c r="AA338" s="93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44"/>
      <c r="B339" s="44"/>
      <c r="C339" s="89"/>
      <c r="D339" s="89"/>
      <c r="E339" s="90"/>
      <c r="F339" s="89"/>
      <c r="G339" s="89"/>
      <c r="H339" s="91"/>
      <c r="I339" s="92"/>
      <c r="J339" s="93"/>
      <c r="K339" s="93"/>
      <c r="L339" s="93"/>
      <c r="M339" s="93"/>
      <c r="N339" s="93"/>
      <c r="O339" s="93"/>
      <c r="P339" s="93"/>
      <c r="Q339" s="93"/>
      <c r="R339" s="44"/>
      <c r="S339" s="44"/>
      <c r="T339" s="93"/>
      <c r="U339" s="93"/>
      <c r="V339" s="93"/>
      <c r="W339" s="93"/>
      <c r="X339" s="93"/>
      <c r="Y339" s="93"/>
      <c r="Z339" s="93"/>
      <c r="AA339" s="93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44"/>
      <c r="B340" s="44"/>
      <c r="C340" s="89"/>
      <c r="D340" s="89"/>
      <c r="E340" s="90"/>
      <c r="F340" s="89"/>
      <c r="G340" s="89"/>
      <c r="H340" s="91"/>
      <c r="I340" s="92"/>
      <c r="J340" s="93"/>
      <c r="K340" s="93"/>
      <c r="L340" s="93"/>
      <c r="M340" s="93"/>
      <c r="N340" s="93"/>
      <c r="O340" s="93"/>
      <c r="P340" s="93"/>
      <c r="Q340" s="93"/>
      <c r="R340" s="44"/>
      <c r="S340" s="44"/>
      <c r="T340" s="93"/>
      <c r="U340" s="93"/>
      <c r="V340" s="93"/>
      <c r="W340" s="93"/>
      <c r="X340" s="93"/>
      <c r="Y340" s="93"/>
      <c r="Z340" s="93"/>
      <c r="AA340" s="93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44"/>
      <c r="B341" s="44"/>
      <c r="C341" s="89"/>
      <c r="D341" s="89"/>
      <c r="E341" s="90"/>
      <c r="F341" s="89"/>
      <c r="G341" s="89"/>
      <c r="H341" s="91"/>
      <c r="I341" s="92"/>
      <c r="J341" s="93"/>
      <c r="K341" s="93"/>
      <c r="L341" s="93"/>
      <c r="M341" s="93"/>
      <c r="N341" s="93"/>
      <c r="O341" s="93"/>
      <c r="P341" s="93"/>
      <c r="Q341" s="93"/>
      <c r="R341" s="44"/>
      <c r="S341" s="44"/>
      <c r="T341" s="93"/>
      <c r="U341" s="93"/>
      <c r="V341" s="93"/>
      <c r="W341" s="93"/>
      <c r="X341" s="93"/>
      <c r="Y341" s="93"/>
      <c r="Z341" s="93"/>
      <c r="AA341" s="93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44"/>
      <c r="B342" s="44"/>
      <c r="C342" s="89"/>
      <c r="D342" s="89"/>
      <c r="E342" s="90"/>
      <c r="F342" s="89"/>
      <c r="G342" s="89"/>
      <c r="H342" s="91"/>
      <c r="I342" s="92"/>
      <c r="J342" s="93"/>
      <c r="K342" s="93"/>
      <c r="L342" s="93"/>
      <c r="M342" s="93"/>
      <c r="N342" s="93"/>
      <c r="O342" s="93"/>
      <c r="P342" s="93"/>
      <c r="Q342" s="93"/>
      <c r="R342" s="44"/>
      <c r="S342" s="44"/>
      <c r="T342" s="93"/>
      <c r="U342" s="93"/>
      <c r="V342" s="93"/>
      <c r="W342" s="93"/>
      <c r="X342" s="93"/>
      <c r="Y342" s="93"/>
      <c r="Z342" s="93"/>
      <c r="AA342" s="93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44"/>
      <c r="B343" s="44"/>
      <c r="C343" s="89"/>
      <c r="D343" s="89"/>
      <c r="E343" s="90"/>
      <c r="F343" s="89"/>
      <c r="G343" s="89"/>
      <c r="H343" s="91"/>
      <c r="I343" s="92"/>
      <c r="J343" s="93"/>
      <c r="K343" s="93"/>
      <c r="L343" s="93"/>
      <c r="M343" s="93"/>
      <c r="N343" s="93"/>
      <c r="O343" s="93"/>
      <c r="P343" s="93"/>
      <c r="Q343" s="93"/>
      <c r="R343" s="44"/>
      <c r="S343" s="44"/>
      <c r="T343" s="93"/>
      <c r="U343" s="93"/>
      <c r="V343" s="93"/>
      <c r="W343" s="93"/>
      <c r="X343" s="93"/>
      <c r="Y343" s="93"/>
      <c r="Z343" s="93"/>
      <c r="AA343" s="93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44"/>
      <c r="B344" s="44"/>
      <c r="C344" s="89"/>
      <c r="D344" s="89"/>
      <c r="E344" s="90"/>
      <c r="F344" s="89"/>
      <c r="G344" s="89"/>
      <c r="H344" s="91"/>
      <c r="I344" s="92"/>
      <c r="J344" s="93"/>
      <c r="K344" s="93"/>
      <c r="L344" s="93"/>
      <c r="M344" s="93"/>
      <c r="N344" s="93"/>
      <c r="O344" s="93"/>
      <c r="P344" s="93"/>
      <c r="Q344" s="93"/>
      <c r="R344" s="44"/>
      <c r="S344" s="44"/>
      <c r="T344" s="93"/>
      <c r="U344" s="93"/>
      <c r="V344" s="93"/>
      <c r="W344" s="93"/>
      <c r="X344" s="93"/>
      <c r="Y344" s="93"/>
      <c r="Z344" s="93"/>
      <c r="AA344" s="93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44"/>
      <c r="B345" s="44"/>
      <c r="C345" s="89"/>
      <c r="D345" s="89"/>
      <c r="E345" s="90"/>
      <c r="F345" s="89"/>
      <c r="G345" s="89"/>
      <c r="H345" s="91"/>
      <c r="I345" s="92"/>
      <c r="J345" s="93"/>
      <c r="K345" s="93"/>
      <c r="L345" s="93"/>
      <c r="M345" s="93"/>
      <c r="N345" s="93"/>
      <c r="O345" s="93"/>
      <c r="P345" s="93"/>
      <c r="Q345" s="93"/>
      <c r="R345" s="44"/>
      <c r="S345" s="44"/>
      <c r="T345" s="93"/>
      <c r="U345" s="93"/>
      <c r="V345" s="93"/>
      <c r="W345" s="93"/>
      <c r="X345" s="93"/>
      <c r="Y345" s="93"/>
      <c r="Z345" s="93"/>
      <c r="AA345" s="93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44"/>
      <c r="B346" s="44"/>
      <c r="C346" s="89"/>
      <c r="D346" s="89"/>
      <c r="E346" s="90"/>
      <c r="F346" s="89"/>
      <c r="G346" s="89"/>
      <c r="H346" s="91"/>
      <c r="I346" s="92"/>
      <c r="J346" s="93"/>
      <c r="K346" s="93"/>
      <c r="L346" s="93"/>
      <c r="M346" s="93"/>
      <c r="N346" s="93"/>
      <c r="O346" s="93"/>
      <c r="P346" s="93"/>
      <c r="Q346" s="93"/>
      <c r="R346" s="44"/>
      <c r="S346" s="44"/>
      <c r="T346" s="93"/>
      <c r="U346" s="93"/>
      <c r="V346" s="93"/>
      <c r="W346" s="93"/>
      <c r="X346" s="93"/>
      <c r="Y346" s="93"/>
      <c r="Z346" s="93"/>
      <c r="AA346" s="93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44"/>
      <c r="B347" s="44"/>
      <c r="C347" s="89"/>
      <c r="D347" s="89"/>
      <c r="E347" s="90"/>
      <c r="F347" s="89"/>
      <c r="G347" s="89"/>
      <c r="H347" s="91"/>
      <c r="I347" s="92"/>
      <c r="J347" s="93"/>
      <c r="K347" s="93"/>
      <c r="L347" s="93"/>
      <c r="M347" s="93"/>
      <c r="N347" s="93"/>
      <c r="O347" s="93"/>
      <c r="P347" s="93"/>
      <c r="Q347" s="93"/>
      <c r="R347" s="44"/>
      <c r="S347" s="44"/>
      <c r="T347" s="93"/>
      <c r="U347" s="93"/>
      <c r="V347" s="93"/>
      <c r="W347" s="93"/>
      <c r="X347" s="93"/>
      <c r="Y347" s="93"/>
      <c r="Z347" s="93"/>
      <c r="AA347" s="93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44"/>
      <c r="B348" s="44"/>
      <c r="C348" s="89"/>
      <c r="D348" s="89"/>
      <c r="E348" s="90"/>
      <c r="F348" s="89"/>
      <c r="G348" s="89"/>
      <c r="H348" s="91"/>
      <c r="I348" s="92"/>
      <c r="J348" s="93"/>
      <c r="K348" s="93"/>
      <c r="L348" s="93"/>
      <c r="M348" s="93"/>
      <c r="N348" s="93"/>
      <c r="O348" s="93"/>
      <c r="P348" s="93"/>
      <c r="Q348" s="93"/>
      <c r="R348" s="44"/>
      <c r="S348" s="44"/>
      <c r="T348" s="93"/>
      <c r="U348" s="93"/>
      <c r="V348" s="93"/>
      <c r="W348" s="93"/>
      <c r="X348" s="93"/>
      <c r="Y348" s="93"/>
      <c r="Z348" s="93"/>
      <c r="AA348" s="93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44"/>
      <c r="B349" s="44"/>
      <c r="C349" s="89"/>
      <c r="D349" s="89"/>
      <c r="E349" s="90"/>
      <c r="F349" s="89"/>
      <c r="G349" s="89"/>
      <c r="H349" s="91"/>
      <c r="I349" s="92"/>
      <c r="J349" s="93"/>
      <c r="K349" s="93"/>
      <c r="L349" s="93"/>
      <c r="M349" s="93"/>
      <c r="N349" s="93"/>
      <c r="O349" s="93"/>
      <c r="P349" s="93"/>
      <c r="Q349" s="93"/>
      <c r="R349" s="44"/>
      <c r="S349" s="44"/>
      <c r="T349" s="93"/>
      <c r="U349" s="93"/>
      <c r="V349" s="93"/>
      <c r="W349" s="93"/>
      <c r="X349" s="93"/>
      <c r="Y349" s="93"/>
      <c r="Z349" s="93"/>
      <c r="AA349" s="93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44"/>
      <c r="B350" s="44"/>
      <c r="C350" s="89"/>
      <c r="D350" s="89"/>
      <c r="E350" s="90"/>
      <c r="F350" s="89"/>
      <c r="G350" s="89"/>
      <c r="H350" s="91"/>
      <c r="I350" s="92"/>
      <c r="J350" s="93"/>
      <c r="K350" s="93"/>
      <c r="L350" s="93"/>
      <c r="M350" s="93"/>
      <c r="N350" s="93"/>
      <c r="O350" s="93"/>
      <c r="P350" s="93"/>
      <c r="Q350" s="93"/>
      <c r="R350" s="44"/>
      <c r="S350" s="44"/>
      <c r="T350" s="93"/>
      <c r="U350" s="93"/>
      <c r="V350" s="93"/>
      <c r="W350" s="93"/>
      <c r="X350" s="93"/>
      <c r="Y350" s="93"/>
      <c r="Z350" s="93"/>
      <c r="AA350" s="93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44"/>
      <c r="B351" s="44"/>
      <c r="C351" s="89"/>
      <c r="D351" s="89"/>
      <c r="E351" s="90"/>
      <c r="F351" s="89"/>
      <c r="G351" s="89"/>
      <c r="H351" s="91"/>
      <c r="I351" s="92"/>
      <c r="J351" s="93"/>
      <c r="K351" s="93"/>
      <c r="L351" s="93"/>
      <c r="M351" s="93"/>
      <c r="N351" s="93"/>
      <c r="O351" s="93"/>
      <c r="P351" s="93"/>
      <c r="Q351" s="93"/>
      <c r="R351" s="44"/>
      <c r="S351" s="44"/>
      <c r="T351" s="93"/>
      <c r="U351" s="93"/>
      <c r="V351" s="93"/>
      <c r="W351" s="93"/>
      <c r="X351" s="93"/>
      <c r="Y351" s="93"/>
      <c r="Z351" s="93"/>
      <c r="AA351" s="93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44"/>
      <c r="B352" s="44"/>
      <c r="C352" s="89"/>
      <c r="D352" s="89"/>
      <c r="E352" s="90"/>
      <c r="F352" s="89"/>
      <c r="G352" s="89"/>
      <c r="H352" s="91"/>
      <c r="I352" s="92"/>
      <c r="J352" s="93"/>
      <c r="K352" s="93"/>
      <c r="L352" s="93"/>
      <c r="M352" s="93"/>
      <c r="N352" s="93"/>
      <c r="O352" s="93"/>
      <c r="P352" s="93"/>
      <c r="Q352" s="93"/>
      <c r="R352" s="44"/>
      <c r="S352" s="44"/>
      <c r="T352" s="93"/>
      <c r="U352" s="93"/>
      <c r="V352" s="93"/>
      <c r="W352" s="93"/>
      <c r="X352" s="93"/>
      <c r="Y352" s="93"/>
      <c r="Z352" s="93"/>
      <c r="AA352" s="93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44"/>
      <c r="B353" s="44"/>
      <c r="C353" s="89"/>
      <c r="D353" s="89"/>
      <c r="E353" s="90"/>
      <c r="F353" s="89"/>
      <c r="G353" s="89"/>
      <c r="H353" s="91"/>
      <c r="I353" s="92"/>
      <c r="J353" s="93"/>
      <c r="K353" s="93"/>
      <c r="L353" s="93"/>
      <c r="M353" s="93"/>
      <c r="N353" s="93"/>
      <c r="O353" s="93"/>
      <c r="P353" s="93"/>
      <c r="Q353" s="93"/>
      <c r="R353" s="44"/>
      <c r="S353" s="44"/>
      <c r="T353" s="93"/>
      <c r="U353" s="93"/>
      <c r="V353" s="93"/>
      <c r="W353" s="93"/>
      <c r="X353" s="93"/>
      <c r="Y353" s="93"/>
      <c r="Z353" s="93"/>
      <c r="AA353" s="93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44"/>
      <c r="B354" s="44"/>
      <c r="C354" s="89"/>
      <c r="D354" s="89"/>
      <c r="E354" s="90"/>
      <c r="F354" s="89"/>
      <c r="G354" s="89"/>
      <c r="H354" s="91"/>
      <c r="I354" s="92"/>
      <c r="J354" s="93"/>
      <c r="K354" s="93"/>
      <c r="L354" s="93"/>
      <c r="M354" s="93"/>
      <c r="N354" s="93"/>
      <c r="O354" s="93"/>
      <c r="P354" s="93"/>
      <c r="Q354" s="93"/>
      <c r="R354" s="44"/>
      <c r="S354" s="44"/>
      <c r="T354" s="93"/>
      <c r="U354" s="93"/>
      <c r="V354" s="93"/>
      <c r="W354" s="93"/>
      <c r="X354" s="93"/>
      <c r="Y354" s="93"/>
      <c r="Z354" s="93"/>
      <c r="AA354" s="93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44"/>
      <c r="B355" s="44"/>
      <c r="C355" s="89"/>
      <c r="D355" s="89"/>
      <c r="E355" s="90"/>
      <c r="F355" s="89"/>
      <c r="G355" s="89"/>
      <c r="H355" s="91"/>
      <c r="I355" s="92"/>
      <c r="J355" s="93"/>
      <c r="K355" s="93"/>
      <c r="L355" s="93"/>
      <c r="M355" s="93"/>
      <c r="N355" s="93"/>
      <c r="O355" s="93"/>
      <c r="P355" s="93"/>
      <c r="Q355" s="93"/>
      <c r="R355" s="44"/>
      <c r="S355" s="44"/>
      <c r="T355" s="93"/>
      <c r="U355" s="93"/>
      <c r="V355" s="93"/>
      <c r="W355" s="93"/>
      <c r="X355" s="93"/>
      <c r="Y355" s="93"/>
      <c r="Z355" s="93"/>
      <c r="AA355" s="93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44"/>
      <c r="B356" s="44"/>
      <c r="C356" s="89"/>
      <c r="D356" s="89"/>
      <c r="E356" s="90"/>
      <c r="F356" s="89"/>
      <c r="G356" s="89"/>
      <c r="H356" s="91"/>
      <c r="I356" s="92"/>
      <c r="J356" s="93"/>
      <c r="K356" s="93"/>
      <c r="L356" s="93"/>
      <c r="M356" s="93"/>
      <c r="N356" s="93"/>
      <c r="O356" s="93"/>
      <c r="P356" s="93"/>
      <c r="Q356" s="93"/>
      <c r="R356" s="44"/>
      <c r="S356" s="44"/>
      <c r="T356" s="93"/>
      <c r="U356" s="93"/>
      <c r="V356" s="93"/>
      <c r="W356" s="93"/>
      <c r="X356" s="93"/>
      <c r="Y356" s="93"/>
      <c r="Z356" s="93"/>
      <c r="AA356" s="93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44"/>
      <c r="B357" s="44"/>
      <c r="C357" s="89"/>
      <c r="D357" s="89"/>
      <c r="E357" s="90"/>
      <c r="F357" s="89"/>
      <c r="G357" s="89"/>
      <c r="H357" s="91"/>
      <c r="I357" s="92"/>
      <c r="J357" s="93"/>
      <c r="K357" s="93"/>
      <c r="L357" s="93"/>
      <c r="M357" s="93"/>
      <c r="N357" s="93"/>
      <c r="O357" s="93"/>
      <c r="P357" s="93"/>
      <c r="Q357" s="93"/>
      <c r="R357" s="44"/>
      <c r="S357" s="44"/>
      <c r="T357" s="93"/>
      <c r="U357" s="93"/>
      <c r="V357" s="93"/>
      <c r="W357" s="93"/>
      <c r="X357" s="93"/>
      <c r="Y357" s="93"/>
      <c r="Z357" s="93"/>
      <c r="AA357" s="93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44"/>
      <c r="B358" s="44"/>
      <c r="C358" s="89"/>
      <c r="D358" s="89"/>
      <c r="E358" s="90"/>
      <c r="F358" s="89"/>
      <c r="G358" s="89"/>
      <c r="H358" s="91"/>
      <c r="I358" s="92"/>
      <c r="J358" s="93"/>
      <c r="K358" s="93"/>
      <c r="L358" s="93"/>
      <c r="M358" s="93"/>
      <c r="N358" s="93"/>
      <c r="O358" s="93"/>
      <c r="P358" s="93"/>
      <c r="Q358" s="93"/>
      <c r="R358" s="44"/>
      <c r="S358" s="44"/>
      <c r="T358" s="93"/>
      <c r="U358" s="93"/>
      <c r="V358" s="93"/>
      <c r="W358" s="93"/>
      <c r="X358" s="93"/>
      <c r="Y358" s="93"/>
      <c r="Z358" s="93"/>
      <c r="AA358" s="93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44"/>
      <c r="B359" s="44"/>
      <c r="C359" s="89"/>
      <c r="D359" s="89"/>
      <c r="E359" s="90"/>
      <c r="F359" s="89"/>
      <c r="G359" s="89"/>
      <c r="H359" s="91"/>
      <c r="I359" s="92"/>
      <c r="J359" s="93"/>
      <c r="K359" s="93"/>
      <c r="L359" s="93"/>
      <c r="M359" s="93"/>
      <c r="N359" s="93"/>
      <c r="O359" s="93"/>
      <c r="P359" s="93"/>
      <c r="Q359" s="93"/>
      <c r="R359" s="44"/>
      <c r="S359" s="44"/>
      <c r="T359" s="93"/>
      <c r="U359" s="93"/>
      <c r="V359" s="93"/>
      <c r="W359" s="93"/>
      <c r="X359" s="93"/>
      <c r="Y359" s="93"/>
      <c r="Z359" s="93"/>
      <c r="AA359" s="93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44"/>
      <c r="B360" s="44"/>
      <c r="C360" s="89"/>
      <c r="D360" s="89"/>
      <c r="E360" s="90"/>
      <c r="F360" s="89"/>
      <c r="G360" s="89"/>
      <c r="H360" s="91"/>
      <c r="I360" s="92"/>
      <c r="J360" s="93"/>
      <c r="K360" s="93"/>
      <c r="L360" s="93"/>
      <c r="M360" s="93"/>
      <c r="N360" s="93"/>
      <c r="O360" s="93"/>
      <c r="P360" s="93"/>
      <c r="Q360" s="93"/>
      <c r="R360" s="44"/>
      <c r="S360" s="44"/>
      <c r="T360" s="93"/>
      <c r="U360" s="93"/>
      <c r="V360" s="93"/>
      <c r="W360" s="93"/>
      <c r="X360" s="93"/>
      <c r="Y360" s="93"/>
      <c r="Z360" s="93"/>
      <c r="AA360" s="93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44"/>
      <c r="B361" s="44"/>
      <c r="C361" s="89"/>
      <c r="D361" s="89"/>
      <c r="E361" s="90"/>
      <c r="F361" s="89"/>
      <c r="G361" s="89"/>
      <c r="H361" s="91"/>
      <c r="I361" s="92"/>
      <c r="J361" s="93"/>
      <c r="K361" s="93"/>
      <c r="L361" s="93"/>
      <c r="M361" s="93"/>
      <c r="N361" s="93"/>
      <c r="O361" s="93"/>
      <c r="P361" s="93"/>
      <c r="Q361" s="93"/>
      <c r="R361" s="44"/>
      <c r="S361" s="44"/>
      <c r="T361" s="93"/>
      <c r="U361" s="93"/>
      <c r="V361" s="93"/>
      <c r="W361" s="93"/>
      <c r="X361" s="93"/>
      <c r="Y361" s="93"/>
      <c r="Z361" s="93"/>
      <c r="AA361" s="93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44"/>
      <c r="B362" s="44"/>
      <c r="C362" s="89"/>
      <c r="D362" s="89"/>
      <c r="E362" s="90"/>
      <c r="F362" s="89"/>
      <c r="G362" s="89"/>
      <c r="H362" s="91"/>
      <c r="I362" s="92"/>
      <c r="J362" s="93"/>
      <c r="K362" s="93"/>
      <c r="L362" s="93"/>
      <c r="M362" s="93"/>
      <c r="N362" s="93"/>
      <c r="O362" s="93"/>
      <c r="P362" s="93"/>
      <c r="Q362" s="93"/>
      <c r="R362" s="44"/>
      <c r="S362" s="44"/>
      <c r="T362" s="93"/>
      <c r="U362" s="93"/>
      <c r="V362" s="93"/>
      <c r="W362" s="93"/>
      <c r="X362" s="93"/>
      <c r="Y362" s="93"/>
      <c r="Z362" s="93"/>
      <c r="AA362" s="93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44"/>
      <c r="B363" s="44"/>
      <c r="C363" s="89"/>
      <c r="D363" s="89"/>
      <c r="E363" s="90"/>
      <c r="F363" s="89"/>
      <c r="G363" s="89"/>
      <c r="H363" s="91"/>
      <c r="I363" s="92"/>
      <c r="J363" s="93"/>
      <c r="K363" s="93"/>
      <c r="L363" s="93"/>
      <c r="M363" s="93"/>
      <c r="N363" s="93"/>
      <c r="O363" s="93"/>
      <c r="P363" s="93"/>
      <c r="Q363" s="93"/>
      <c r="R363" s="44"/>
      <c r="S363" s="44"/>
      <c r="T363" s="93"/>
      <c r="U363" s="93"/>
      <c r="V363" s="93"/>
      <c r="W363" s="93"/>
      <c r="X363" s="93"/>
      <c r="Y363" s="93"/>
      <c r="Z363" s="93"/>
      <c r="AA363" s="93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44"/>
      <c r="B364" s="44"/>
      <c r="C364" s="89"/>
      <c r="D364" s="89"/>
      <c r="E364" s="90"/>
      <c r="F364" s="89"/>
      <c r="G364" s="89"/>
      <c r="H364" s="91"/>
      <c r="I364" s="92"/>
      <c r="J364" s="93"/>
      <c r="K364" s="93"/>
      <c r="L364" s="93"/>
      <c r="M364" s="93"/>
      <c r="N364" s="93"/>
      <c r="O364" s="93"/>
      <c r="P364" s="93"/>
      <c r="Q364" s="93"/>
      <c r="R364" s="44"/>
      <c r="S364" s="44"/>
      <c r="T364" s="93"/>
      <c r="U364" s="93"/>
      <c r="V364" s="93"/>
      <c r="W364" s="93"/>
      <c r="X364" s="93"/>
      <c r="Y364" s="93"/>
      <c r="Z364" s="93"/>
      <c r="AA364" s="93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44"/>
      <c r="B365" s="44"/>
      <c r="C365" s="89"/>
      <c r="D365" s="89"/>
      <c r="E365" s="90"/>
      <c r="F365" s="89"/>
      <c r="G365" s="89"/>
      <c r="H365" s="91"/>
      <c r="I365" s="92"/>
      <c r="J365" s="93"/>
      <c r="K365" s="93"/>
      <c r="L365" s="93"/>
      <c r="M365" s="93"/>
      <c r="N365" s="93"/>
      <c r="O365" s="93"/>
      <c r="P365" s="93"/>
      <c r="Q365" s="93"/>
      <c r="R365" s="44"/>
      <c r="S365" s="44"/>
      <c r="T365" s="93"/>
      <c r="U365" s="93"/>
      <c r="V365" s="93"/>
      <c r="W365" s="93"/>
      <c r="X365" s="93"/>
      <c r="Y365" s="93"/>
      <c r="Z365" s="93"/>
      <c r="AA365" s="93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44"/>
      <c r="B366" s="44"/>
      <c r="C366" s="89"/>
      <c r="D366" s="89"/>
      <c r="E366" s="90"/>
      <c r="F366" s="89"/>
      <c r="G366" s="89"/>
      <c r="H366" s="91"/>
      <c r="I366" s="92"/>
      <c r="J366" s="93"/>
      <c r="K366" s="93"/>
      <c r="L366" s="93"/>
      <c r="M366" s="93"/>
      <c r="N366" s="93"/>
      <c r="O366" s="93"/>
      <c r="P366" s="93"/>
      <c r="Q366" s="93"/>
      <c r="R366" s="44"/>
      <c r="S366" s="44"/>
      <c r="T366" s="93"/>
      <c r="U366" s="93"/>
      <c r="V366" s="93"/>
      <c r="W366" s="93"/>
      <c r="X366" s="93"/>
      <c r="Y366" s="93"/>
      <c r="Z366" s="93"/>
      <c r="AA366" s="93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44"/>
      <c r="B367" s="44"/>
      <c r="C367" s="89"/>
      <c r="D367" s="89"/>
      <c r="E367" s="90"/>
      <c r="F367" s="89"/>
      <c r="G367" s="89"/>
      <c r="H367" s="91"/>
      <c r="I367" s="92"/>
      <c r="J367" s="93"/>
      <c r="K367" s="93"/>
      <c r="L367" s="93"/>
      <c r="M367" s="93"/>
      <c r="N367" s="93"/>
      <c r="O367" s="93"/>
      <c r="P367" s="93"/>
      <c r="Q367" s="93"/>
      <c r="R367" s="44"/>
      <c r="S367" s="44"/>
      <c r="T367" s="93"/>
      <c r="U367" s="93"/>
      <c r="V367" s="93"/>
      <c r="W367" s="93"/>
      <c r="X367" s="93"/>
      <c r="Y367" s="93"/>
      <c r="Z367" s="93"/>
      <c r="AA367" s="93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44"/>
      <c r="B368" s="44"/>
      <c r="C368" s="89"/>
      <c r="D368" s="89"/>
      <c r="E368" s="90"/>
      <c r="F368" s="89"/>
      <c r="G368" s="89"/>
      <c r="H368" s="91"/>
      <c r="I368" s="92"/>
      <c r="J368" s="93"/>
      <c r="K368" s="93"/>
      <c r="L368" s="93"/>
      <c r="M368" s="93"/>
      <c r="N368" s="93"/>
      <c r="O368" s="93"/>
      <c r="P368" s="93"/>
      <c r="Q368" s="93"/>
      <c r="R368" s="44"/>
      <c r="S368" s="44"/>
      <c r="T368" s="93"/>
      <c r="U368" s="93"/>
      <c r="V368" s="93"/>
      <c r="W368" s="93"/>
      <c r="X368" s="93"/>
      <c r="Y368" s="93"/>
      <c r="Z368" s="93"/>
      <c r="AA368" s="93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44"/>
      <c r="B369" s="44"/>
      <c r="C369" s="89"/>
      <c r="D369" s="89"/>
      <c r="E369" s="90"/>
      <c r="F369" s="89"/>
      <c r="G369" s="89"/>
      <c r="H369" s="91"/>
      <c r="I369" s="92"/>
      <c r="J369" s="93"/>
      <c r="K369" s="93"/>
      <c r="L369" s="93"/>
      <c r="M369" s="93"/>
      <c r="N369" s="93"/>
      <c r="O369" s="93"/>
      <c r="P369" s="93"/>
      <c r="Q369" s="93"/>
      <c r="R369" s="44"/>
      <c r="S369" s="44"/>
      <c r="T369" s="93"/>
      <c r="U369" s="93"/>
      <c r="V369" s="93"/>
      <c r="W369" s="93"/>
      <c r="X369" s="93"/>
      <c r="Y369" s="93"/>
      <c r="Z369" s="93"/>
      <c r="AA369" s="93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44"/>
      <c r="B370" s="44"/>
      <c r="C370" s="89"/>
      <c r="D370" s="89"/>
      <c r="E370" s="90"/>
      <c r="F370" s="89"/>
      <c r="G370" s="89"/>
      <c r="H370" s="91"/>
      <c r="I370" s="92"/>
      <c r="J370" s="93"/>
      <c r="K370" s="93"/>
      <c r="L370" s="93"/>
      <c r="M370" s="93"/>
      <c r="N370" s="93"/>
      <c r="O370" s="93"/>
      <c r="P370" s="93"/>
      <c r="Q370" s="93"/>
      <c r="R370" s="44"/>
      <c r="S370" s="44"/>
      <c r="T370" s="93"/>
      <c r="U370" s="93"/>
      <c r="V370" s="93"/>
      <c r="W370" s="93"/>
      <c r="X370" s="93"/>
      <c r="Y370" s="93"/>
      <c r="Z370" s="93"/>
      <c r="AA370" s="93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44"/>
      <c r="B371" s="44"/>
      <c r="C371" s="89"/>
      <c r="D371" s="89"/>
      <c r="E371" s="90"/>
      <c r="F371" s="89"/>
      <c r="G371" s="89"/>
      <c r="H371" s="91"/>
      <c r="I371" s="92"/>
      <c r="J371" s="93"/>
      <c r="K371" s="93"/>
      <c r="L371" s="93"/>
      <c r="M371" s="93"/>
      <c r="N371" s="93"/>
      <c r="O371" s="93"/>
      <c r="P371" s="93"/>
      <c r="Q371" s="93"/>
      <c r="R371" s="44"/>
      <c r="S371" s="44"/>
      <c r="T371" s="93"/>
      <c r="U371" s="93"/>
      <c r="V371" s="93"/>
      <c r="W371" s="93"/>
      <c r="X371" s="93"/>
      <c r="Y371" s="93"/>
      <c r="Z371" s="93"/>
      <c r="AA371" s="93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44"/>
      <c r="B372" s="44"/>
      <c r="C372" s="89"/>
      <c r="D372" s="89"/>
      <c r="E372" s="90"/>
      <c r="F372" s="89"/>
      <c r="G372" s="89"/>
      <c r="H372" s="91"/>
      <c r="I372" s="92"/>
      <c r="J372" s="93"/>
      <c r="K372" s="93"/>
      <c r="L372" s="93"/>
      <c r="M372" s="93"/>
      <c r="N372" s="93"/>
      <c r="O372" s="93"/>
      <c r="P372" s="93"/>
      <c r="Q372" s="93"/>
      <c r="R372" s="44"/>
      <c r="S372" s="44"/>
      <c r="T372" s="93"/>
      <c r="U372" s="93"/>
      <c r="V372" s="93"/>
      <c r="W372" s="93"/>
      <c r="X372" s="93"/>
      <c r="Y372" s="93"/>
      <c r="Z372" s="93"/>
      <c r="AA372" s="93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44"/>
      <c r="B373" s="44"/>
      <c r="C373" s="89"/>
      <c r="D373" s="89"/>
      <c r="E373" s="90"/>
      <c r="F373" s="89"/>
      <c r="G373" s="89"/>
      <c r="H373" s="91"/>
      <c r="I373" s="92"/>
      <c r="J373" s="93"/>
      <c r="K373" s="93"/>
      <c r="L373" s="93"/>
      <c r="M373" s="93"/>
      <c r="N373" s="93"/>
      <c r="O373" s="93"/>
      <c r="P373" s="93"/>
      <c r="Q373" s="93"/>
      <c r="R373" s="44"/>
      <c r="S373" s="44"/>
      <c r="T373" s="93"/>
      <c r="U373" s="93"/>
      <c r="V373" s="93"/>
      <c r="W373" s="93"/>
      <c r="X373" s="93"/>
      <c r="Y373" s="93"/>
      <c r="Z373" s="93"/>
      <c r="AA373" s="93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44"/>
      <c r="B374" s="44"/>
      <c r="C374" s="89"/>
      <c r="D374" s="89"/>
      <c r="E374" s="90"/>
      <c r="F374" s="89"/>
      <c r="G374" s="89"/>
      <c r="H374" s="91"/>
      <c r="I374" s="92"/>
      <c r="J374" s="93"/>
      <c r="K374" s="93"/>
      <c r="L374" s="93"/>
      <c r="M374" s="93"/>
      <c r="N374" s="93"/>
      <c r="O374" s="93"/>
      <c r="P374" s="93"/>
      <c r="Q374" s="93"/>
      <c r="R374" s="44"/>
      <c r="S374" s="44"/>
      <c r="T374" s="93"/>
      <c r="U374" s="93"/>
      <c r="V374" s="93"/>
      <c r="W374" s="93"/>
      <c r="X374" s="93"/>
      <c r="Y374" s="93"/>
      <c r="Z374" s="93"/>
      <c r="AA374" s="93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44"/>
      <c r="B375" s="44"/>
      <c r="C375" s="89"/>
      <c r="D375" s="89"/>
      <c r="E375" s="90"/>
      <c r="F375" s="89"/>
      <c r="G375" s="89"/>
      <c r="H375" s="91"/>
      <c r="I375" s="92"/>
      <c r="J375" s="93"/>
      <c r="K375" s="93"/>
      <c r="L375" s="93"/>
      <c r="M375" s="93"/>
      <c r="N375" s="93"/>
      <c r="O375" s="93"/>
      <c r="P375" s="93"/>
      <c r="Q375" s="93"/>
      <c r="R375" s="44"/>
      <c r="S375" s="44"/>
      <c r="T375" s="93"/>
      <c r="U375" s="93"/>
      <c r="V375" s="93"/>
      <c r="W375" s="93"/>
      <c r="X375" s="93"/>
      <c r="Y375" s="93"/>
      <c r="Z375" s="93"/>
      <c r="AA375" s="93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44"/>
      <c r="B376" s="44"/>
      <c r="C376" s="89"/>
      <c r="D376" s="89"/>
      <c r="E376" s="90"/>
      <c r="F376" s="89"/>
      <c r="G376" s="89"/>
      <c r="H376" s="91"/>
      <c r="I376" s="92"/>
      <c r="J376" s="93"/>
      <c r="K376" s="93"/>
      <c r="L376" s="93"/>
      <c r="M376" s="93"/>
      <c r="N376" s="93"/>
      <c r="O376" s="93"/>
      <c r="P376" s="93"/>
      <c r="Q376" s="93"/>
      <c r="R376" s="44"/>
      <c r="S376" s="44"/>
      <c r="T376" s="93"/>
      <c r="U376" s="93"/>
      <c r="V376" s="93"/>
      <c r="W376" s="93"/>
      <c r="X376" s="93"/>
      <c r="Y376" s="93"/>
      <c r="Z376" s="93"/>
      <c r="AA376" s="93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44"/>
      <c r="B377" s="44"/>
      <c r="C377" s="89"/>
      <c r="D377" s="89"/>
      <c r="E377" s="90"/>
      <c r="F377" s="89"/>
      <c r="G377" s="89"/>
      <c r="H377" s="91"/>
      <c r="I377" s="92"/>
      <c r="J377" s="93"/>
      <c r="K377" s="93"/>
      <c r="L377" s="93"/>
      <c r="M377" s="93"/>
      <c r="N377" s="93"/>
      <c r="O377" s="93"/>
      <c r="P377" s="93"/>
      <c r="Q377" s="93"/>
      <c r="R377" s="44"/>
      <c r="S377" s="44"/>
      <c r="T377" s="93"/>
      <c r="U377" s="93"/>
      <c r="V377" s="93"/>
      <c r="W377" s="93"/>
      <c r="X377" s="93"/>
      <c r="Y377" s="93"/>
      <c r="Z377" s="93"/>
      <c r="AA377" s="93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44"/>
      <c r="B378" s="44"/>
      <c r="C378" s="89"/>
      <c r="D378" s="89"/>
      <c r="E378" s="90"/>
      <c r="F378" s="89"/>
      <c r="G378" s="89"/>
      <c r="H378" s="91"/>
      <c r="I378" s="92"/>
      <c r="J378" s="93"/>
      <c r="K378" s="93"/>
      <c r="L378" s="93"/>
      <c r="M378" s="93"/>
      <c r="N378" s="93"/>
      <c r="O378" s="93"/>
      <c r="P378" s="93"/>
      <c r="Q378" s="93"/>
      <c r="R378" s="44"/>
      <c r="S378" s="44"/>
      <c r="T378" s="93"/>
      <c r="U378" s="93"/>
      <c r="V378" s="93"/>
      <c r="W378" s="93"/>
      <c r="X378" s="93"/>
      <c r="Y378" s="93"/>
      <c r="Z378" s="93"/>
      <c r="AA378" s="93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44"/>
      <c r="B379" s="44"/>
      <c r="C379" s="89"/>
      <c r="D379" s="89"/>
      <c r="E379" s="90"/>
      <c r="F379" s="89"/>
      <c r="G379" s="89"/>
      <c r="H379" s="91"/>
      <c r="I379" s="92"/>
      <c r="J379" s="93"/>
      <c r="K379" s="93"/>
      <c r="L379" s="93"/>
      <c r="M379" s="93"/>
      <c r="N379" s="93"/>
      <c r="O379" s="93"/>
      <c r="P379" s="93"/>
      <c r="Q379" s="93"/>
      <c r="R379" s="44"/>
      <c r="S379" s="44"/>
      <c r="T379" s="93"/>
      <c r="U379" s="93"/>
      <c r="V379" s="93"/>
      <c r="W379" s="93"/>
      <c r="X379" s="93"/>
      <c r="Y379" s="93"/>
      <c r="Z379" s="93"/>
      <c r="AA379" s="93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44"/>
      <c r="B380" s="44"/>
      <c r="C380" s="89"/>
      <c r="D380" s="89"/>
      <c r="E380" s="90"/>
      <c r="F380" s="89"/>
      <c r="G380" s="89"/>
      <c r="H380" s="91"/>
      <c r="I380" s="92"/>
      <c r="J380" s="93"/>
      <c r="K380" s="93"/>
      <c r="L380" s="93"/>
      <c r="M380" s="93"/>
      <c r="N380" s="93"/>
      <c r="O380" s="93"/>
      <c r="P380" s="93"/>
      <c r="Q380" s="93"/>
      <c r="R380" s="44"/>
      <c r="S380" s="44"/>
      <c r="T380" s="93"/>
      <c r="U380" s="93"/>
      <c r="V380" s="93"/>
      <c r="W380" s="93"/>
      <c r="X380" s="93"/>
      <c r="Y380" s="93"/>
      <c r="Z380" s="93"/>
      <c r="AA380" s="93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44"/>
      <c r="B381" s="44"/>
      <c r="C381" s="89"/>
      <c r="D381" s="89"/>
      <c r="E381" s="90"/>
      <c r="F381" s="89"/>
      <c r="G381" s="89"/>
      <c r="H381" s="91"/>
      <c r="I381" s="92"/>
      <c r="J381" s="93"/>
      <c r="K381" s="93"/>
      <c r="L381" s="93"/>
      <c r="M381" s="93"/>
      <c r="N381" s="93"/>
      <c r="O381" s="93"/>
      <c r="P381" s="93"/>
      <c r="Q381" s="93"/>
      <c r="R381" s="44"/>
      <c r="S381" s="44"/>
      <c r="T381" s="93"/>
      <c r="U381" s="93"/>
      <c r="V381" s="93"/>
      <c r="W381" s="93"/>
      <c r="X381" s="93"/>
      <c r="Y381" s="93"/>
      <c r="Z381" s="93"/>
      <c r="AA381" s="93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44"/>
      <c r="B382" s="44"/>
      <c r="C382" s="89"/>
      <c r="D382" s="89"/>
      <c r="E382" s="90"/>
      <c r="F382" s="89"/>
      <c r="G382" s="89"/>
      <c r="H382" s="91"/>
      <c r="I382" s="92"/>
      <c r="J382" s="93"/>
      <c r="K382" s="93"/>
      <c r="L382" s="93"/>
      <c r="M382" s="93"/>
      <c r="N382" s="93"/>
      <c r="O382" s="93"/>
      <c r="P382" s="93"/>
      <c r="Q382" s="93"/>
      <c r="R382" s="44"/>
      <c r="S382" s="44"/>
      <c r="T382" s="93"/>
      <c r="U382" s="93"/>
      <c r="V382" s="93"/>
      <c r="W382" s="93"/>
      <c r="X382" s="93"/>
      <c r="Y382" s="93"/>
      <c r="Z382" s="93"/>
      <c r="AA382" s="93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44"/>
      <c r="B383" s="44"/>
      <c r="C383" s="89"/>
      <c r="D383" s="89"/>
      <c r="E383" s="90"/>
      <c r="F383" s="89"/>
      <c r="G383" s="89"/>
      <c r="H383" s="91"/>
      <c r="I383" s="92"/>
      <c r="J383" s="93"/>
      <c r="K383" s="93"/>
      <c r="L383" s="93"/>
      <c r="M383" s="93"/>
      <c r="N383" s="93"/>
      <c r="O383" s="93"/>
      <c r="P383" s="93"/>
      <c r="Q383" s="93"/>
      <c r="R383" s="44"/>
      <c r="S383" s="44"/>
      <c r="T383" s="93"/>
      <c r="U383" s="93"/>
      <c r="V383" s="93"/>
      <c r="W383" s="93"/>
      <c r="X383" s="93"/>
      <c r="Y383" s="93"/>
      <c r="Z383" s="93"/>
      <c r="AA383" s="93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44"/>
      <c r="B384" s="44"/>
      <c r="C384" s="89"/>
      <c r="D384" s="89"/>
      <c r="E384" s="90"/>
      <c r="F384" s="89"/>
      <c r="G384" s="89"/>
      <c r="H384" s="91"/>
      <c r="I384" s="92"/>
      <c r="J384" s="93"/>
      <c r="K384" s="93"/>
      <c r="L384" s="93"/>
      <c r="M384" s="93"/>
      <c r="N384" s="93"/>
      <c r="O384" s="93"/>
      <c r="P384" s="93"/>
      <c r="Q384" s="93"/>
      <c r="R384" s="44"/>
      <c r="S384" s="44"/>
      <c r="T384" s="93"/>
      <c r="U384" s="93"/>
      <c r="V384" s="93"/>
      <c r="W384" s="93"/>
      <c r="X384" s="93"/>
      <c r="Y384" s="93"/>
      <c r="Z384" s="93"/>
      <c r="AA384" s="93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44"/>
      <c r="B385" s="44"/>
      <c r="C385" s="89"/>
      <c r="D385" s="89"/>
      <c r="E385" s="90"/>
      <c r="F385" s="89"/>
      <c r="G385" s="89"/>
      <c r="H385" s="91"/>
      <c r="I385" s="92"/>
      <c r="J385" s="93"/>
      <c r="K385" s="93"/>
      <c r="L385" s="93"/>
      <c r="M385" s="93"/>
      <c r="N385" s="93"/>
      <c r="O385" s="93"/>
      <c r="P385" s="93"/>
      <c r="Q385" s="93"/>
      <c r="R385" s="44"/>
      <c r="S385" s="44"/>
      <c r="T385" s="93"/>
      <c r="U385" s="93"/>
      <c r="V385" s="93"/>
      <c r="W385" s="93"/>
      <c r="X385" s="93"/>
      <c r="Y385" s="93"/>
      <c r="Z385" s="93"/>
      <c r="AA385" s="93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44"/>
      <c r="B386" s="44"/>
      <c r="C386" s="89"/>
      <c r="D386" s="89"/>
      <c r="E386" s="90"/>
      <c r="F386" s="89"/>
      <c r="G386" s="89"/>
      <c r="H386" s="91"/>
      <c r="I386" s="92"/>
      <c r="J386" s="93"/>
      <c r="K386" s="93"/>
      <c r="L386" s="93"/>
      <c r="M386" s="93"/>
      <c r="N386" s="93"/>
      <c r="O386" s="93"/>
      <c r="P386" s="93"/>
      <c r="Q386" s="93"/>
      <c r="R386" s="44"/>
      <c r="S386" s="44"/>
      <c r="T386" s="93"/>
      <c r="U386" s="93"/>
      <c r="V386" s="93"/>
      <c r="W386" s="93"/>
      <c r="X386" s="93"/>
      <c r="Y386" s="93"/>
      <c r="Z386" s="93"/>
      <c r="AA386" s="93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44"/>
      <c r="B387" s="44"/>
      <c r="C387" s="89"/>
      <c r="D387" s="89"/>
      <c r="E387" s="90"/>
      <c r="F387" s="89"/>
      <c r="G387" s="89"/>
      <c r="H387" s="91"/>
      <c r="I387" s="92"/>
      <c r="J387" s="93"/>
      <c r="K387" s="93"/>
      <c r="L387" s="93"/>
      <c r="M387" s="93"/>
      <c r="N387" s="93"/>
      <c r="O387" s="93"/>
      <c r="P387" s="93"/>
      <c r="Q387" s="93"/>
      <c r="R387" s="44"/>
      <c r="S387" s="44"/>
      <c r="T387" s="93"/>
      <c r="U387" s="93"/>
      <c r="V387" s="93"/>
      <c r="W387" s="93"/>
      <c r="X387" s="93"/>
      <c r="Y387" s="93"/>
      <c r="Z387" s="93"/>
      <c r="AA387" s="93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A388" s="44"/>
      <c r="B388" s="44"/>
      <c r="C388" s="89"/>
      <c r="D388" s="89"/>
      <c r="E388" s="90"/>
      <c r="F388" s="89"/>
      <c r="G388" s="89"/>
      <c r="H388" s="91"/>
      <c r="I388" s="92"/>
      <c r="J388" s="93"/>
      <c r="K388" s="93"/>
      <c r="L388" s="93"/>
      <c r="M388" s="93"/>
      <c r="N388" s="93"/>
      <c r="O388" s="93"/>
      <c r="P388" s="93"/>
      <c r="Q388" s="93"/>
      <c r="R388" s="44"/>
      <c r="S388" s="44"/>
      <c r="T388" s="93"/>
      <c r="U388" s="93"/>
      <c r="V388" s="93"/>
      <c r="W388" s="93"/>
      <c r="X388" s="93"/>
      <c r="Y388" s="93"/>
      <c r="Z388" s="93"/>
      <c r="AA388" s="93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A389" s="44"/>
      <c r="B389" s="44"/>
      <c r="C389" s="89"/>
      <c r="D389" s="89"/>
      <c r="E389" s="90"/>
      <c r="F389" s="89"/>
      <c r="G389" s="89"/>
      <c r="H389" s="91"/>
      <c r="I389" s="92"/>
      <c r="J389" s="93"/>
      <c r="K389" s="93"/>
      <c r="L389" s="93"/>
      <c r="M389" s="93"/>
      <c r="N389" s="93"/>
      <c r="O389" s="93"/>
      <c r="P389" s="93"/>
      <c r="Q389" s="93"/>
      <c r="R389" s="44"/>
      <c r="S389" s="44"/>
      <c r="T389" s="93"/>
      <c r="U389" s="93"/>
      <c r="V389" s="93"/>
      <c r="W389" s="93"/>
      <c r="X389" s="93"/>
      <c r="Y389" s="93"/>
      <c r="Z389" s="93"/>
      <c r="AA389" s="93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A390" s="44"/>
      <c r="B390" s="44"/>
      <c r="C390" s="89"/>
      <c r="D390" s="89"/>
      <c r="E390" s="90"/>
      <c r="F390" s="89"/>
      <c r="G390" s="89"/>
      <c r="H390" s="91"/>
      <c r="I390" s="92"/>
      <c r="J390" s="93"/>
      <c r="K390" s="93"/>
      <c r="L390" s="93"/>
      <c r="M390" s="93"/>
      <c r="N390" s="93"/>
      <c r="O390" s="93"/>
      <c r="P390" s="93"/>
      <c r="Q390" s="93"/>
      <c r="R390" s="44"/>
      <c r="S390" s="44"/>
      <c r="T390" s="93"/>
      <c r="U390" s="93"/>
      <c r="V390" s="93"/>
      <c r="W390" s="93"/>
      <c r="X390" s="93"/>
      <c r="Y390" s="93"/>
      <c r="Z390" s="93"/>
      <c r="AA390" s="93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A391" s="44"/>
      <c r="B391" s="44"/>
      <c r="C391" s="89"/>
      <c r="D391" s="89"/>
      <c r="E391" s="90"/>
      <c r="F391" s="89"/>
      <c r="G391" s="89"/>
      <c r="H391" s="91"/>
      <c r="I391" s="92"/>
      <c r="J391" s="93"/>
      <c r="K391" s="93"/>
      <c r="L391" s="93"/>
      <c r="M391" s="93"/>
      <c r="N391" s="93"/>
      <c r="O391" s="93"/>
      <c r="P391" s="93"/>
      <c r="Q391" s="93"/>
      <c r="R391" s="44"/>
      <c r="S391" s="44"/>
      <c r="T391" s="93"/>
      <c r="U391" s="93"/>
      <c r="V391" s="93"/>
      <c r="W391" s="93"/>
      <c r="X391" s="93"/>
      <c r="Y391" s="93"/>
      <c r="Z391" s="93"/>
      <c r="AA391" s="93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A392" s="44"/>
      <c r="B392" s="44"/>
      <c r="C392" s="89"/>
      <c r="D392" s="89"/>
      <c r="E392" s="90"/>
      <c r="F392" s="89"/>
      <c r="G392" s="89"/>
      <c r="H392" s="91"/>
      <c r="I392" s="92"/>
      <c r="J392" s="93"/>
      <c r="K392" s="93"/>
      <c r="L392" s="93"/>
      <c r="M392" s="93"/>
      <c r="N392" s="93"/>
      <c r="O392" s="93"/>
      <c r="P392" s="93"/>
      <c r="Q392" s="93"/>
      <c r="R392" s="44"/>
      <c r="S392" s="44"/>
      <c r="T392" s="93"/>
      <c r="U392" s="93"/>
      <c r="V392" s="93"/>
      <c r="W392" s="93"/>
      <c r="X392" s="93"/>
      <c r="Y392" s="93"/>
      <c r="Z392" s="93"/>
      <c r="AA392" s="93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A393" s="44"/>
      <c r="B393" s="44"/>
      <c r="C393" s="89"/>
      <c r="D393" s="89"/>
      <c r="E393" s="90"/>
      <c r="F393" s="89"/>
      <c r="G393" s="89"/>
      <c r="H393" s="91"/>
      <c r="I393" s="92"/>
      <c r="J393" s="93"/>
      <c r="K393" s="93"/>
      <c r="L393" s="93"/>
      <c r="M393" s="93"/>
      <c r="N393" s="93"/>
      <c r="O393" s="93"/>
      <c r="P393" s="93"/>
      <c r="Q393" s="93"/>
      <c r="R393" s="44"/>
      <c r="S393" s="44"/>
      <c r="T393" s="93"/>
      <c r="U393" s="93"/>
      <c r="V393" s="93"/>
      <c r="W393" s="93"/>
      <c r="X393" s="93"/>
      <c r="Y393" s="93"/>
      <c r="Z393" s="93"/>
      <c r="AA393" s="93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A394" s="44"/>
      <c r="B394" s="44"/>
      <c r="C394" s="89"/>
      <c r="D394" s="89"/>
      <c r="E394" s="90"/>
      <c r="F394" s="89"/>
      <c r="G394" s="89"/>
      <c r="H394" s="91"/>
      <c r="I394" s="92"/>
      <c r="J394" s="93"/>
      <c r="K394" s="93"/>
      <c r="L394" s="93"/>
      <c r="M394" s="93"/>
      <c r="N394" s="93"/>
      <c r="O394" s="93"/>
      <c r="P394" s="93"/>
      <c r="Q394" s="93"/>
      <c r="R394" s="44"/>
      <c r="S394" s="44"/>
      <c r="T394" s="93"/>
      <c r="U394" s="93"/>
      <c r="V394" s="93"/>
      <c r="W394" s="93"/>
      <c r="X394" s="93"/>
      <c r="Y394" s="93"/>
      <c r="Z394" s="93"/>
      <c r="AA394" s="93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A395" s="44"/>
      <c r="B395" s="44"/>
      <c r="C395" s="89"/>
      <c r="D395" s="89"/>
      <c r="E395" s="90"/>
      <c r="F395" s="89"/>
      <c r="G395" s="89"/>
      <c r="H395" s="91"/>
      <c r="I395" s="92"/>
      <c r="J395" s="93"/>
      <c r="K395" s="93"/>
      <c r="L395" s="93"/>
      <c r="M395" s="93"/>
      <c r="N395" s="93"/>
      <c r="O395" s="93"/>
      <c r="P395" s="93"/>
      <c r="Q395" s="93"/>
      <c r="R395" s="44"/>
      <c r="S395" s="44"/>
      <c r="T395" s="93"/>
      <c r="U395" s="93"/>
      <c r="V395" s="93"/>
      <c r="W395" s="93"/>
      <c r="X395" s="93"/>
      <c r="Y395" s="93"/>
      <c r="Z395" s="93"/>
      <c r="AA395" s="93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A396" s="44"/>
      <c r="B396" s="44"/>
      <c r="C396" s="89"/>
      <c r="D396" s="89"/>
      <c r="E396" s="90"/>
      <c r="F396" s="89"/>
      <c r="G396" s="89"/>
      <c r="H396" s="91"/>
      <c r="I396" s="92"/>
      <c r="J396" s="93"/>
      <c r="K396" s="93"/>
      <c r="L396" s="93"/>
      <c r="M396" s="93"/>
      <c r="N396" s="93"/>
      <c r="O396" s="93"/>
      <c r="P396" s="93"/>
      <c r="Q396" s="93"/>
      <c r="R396" s="44"/>
      <c r="S396" s="44"/>
      <c r="T396" s="93"/>
      <c r="U396" s="93"/>
      <c r="V396" s="93"/>
      <c r="W396" s="93"/>
      <c r="X396" s="93"/>
      <c r="Y396" s="93"/>
      <c r="Z396" s="93"/>
      <c r="AA396" s="93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A397" s="44"/>
      <c r="B397" s="44"/>
      <c r="C397" s="89"/>
      <c r="D397" s="89"/>
      <c r="E397" s="90"/>
      <c r="F397" s="89"/>
      <c r="G397" s="89"/>
      <c r="H397" s="91"/>
      <c r="I397" s="92"/>
      <c r="J397" s="93"/>
      <c r="K397" s="93"/>
      <c r="L397" s="93"/>
      <c r="M397" s="93"/>
      <c r="N397" s="93"/>
      <c r="O397" s="93"/>
      <c r="P397" s="93"/>
      <c r="Q397" s="93"/>
      <c r="R397" s="44"/>
      <c r="S397" s="44"/>
      <c r="T397" s="93"/>
      <c r="U397" s="93"/>
      <c r="V397" s="93"/>
      <c r="W397" s="93"/>
      <c r="X397" s="93"/>
      <c r="Y397" s="93"/>
      <c r="Z397" s="93"/>
      <c r="AA397" s="93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A398" s="44"/>
      <c r="B398" s="44"/>
      <c r="C398" s="89"/>
      <c r="D398" s="89"/>
      <c r="E398" s="90"/>
      <c r="F398" s="89"/>
      <c r="G398" s="89"/>
      <c r="H398" s="91"/>
      <c r="I398" s="92"/>
      <c r="J398" s="93"/>
      <c r="K398" s="93"/>
      <c r="L398" s="93"/>
      <c r="M398" s="93"/>
      <c r="N398" s="93"/>
      <c r="O398" s="93"/>
      <c r="P398" s="93"/>
      <c r="Q398" s="93"/>
      <c r="R398" s="44"/>
      <c r="S398" s="44"/>
      <c r="T398" s="93"/>
      <c r="U398" s="93"/>
      <c r="V398" s="93"/>
      <c r="W398" s="93"/>
      <c r="X398" s="93"/>
      <c r="Y398" s="93"/>
      <c r="Z398" s="93"/>
      <c r="AA398" s="93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A399" s="44"/>
      <c r="B399" s="44"/>
      <c r="C399" s="89"/>
      <c r="D399" s="89"/>
      <c r="E399" s="90"/>
      <c r="F399" s="89"/>
      <c r="G399" s="89"/>
      <c r="H399" s="91"/>
      <c r="I399" s="92"/>
      <c r="J399" s="93"/>
      <c r="K399" s="93"/>
      <c r="L399" s="93"/>
      <c r="M399" s="93"/>
      <c r="N399" s="93"/>
      <c r="O399" s="93"/>
      <c r="P399" s="93"/>
      <c r="Q399" s="93"/>
      <c r="R399" s="44"/>
      <c r="S399" s="44"/>
      <c r="T399" s="93"/>
      <c r="U399" s="93"/>
      <c r="V399" s="93"/>
      <c r="W399" s="93"/>
      <c r="X399" s="93"/>
      <c r="Y399" s="93"/>
      <c r="Z399" s="93"/>
      <c r="AA399" s="93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A400" s="44"/>
      <c r="B400" s="44"/>
      <c r="C400" s="89"/>
      <c r="D400" s="89"/>
      <c r="E400" s="90"/>
      <c r="F400" s="89"/>
      <c r="G400" s="89"/>
      <c r="H400" s="91"/>
      <c r="I400" s="92"/>
      <c r="J400" s="93"/>
      <c r="K400" s="93"/>
      <c r="L400" s="93"/>
      <c r="M400" s="93"/>
      <c r="N400" s="93"/>
      <c r="O400" s="93"/>
      <c r="P400" s="93"/>
      <c r="Q400" s="93"/>
      <c r="R400" s="44"/>
      <c r="S400" s="44"/>
      <c r="T400" s="93"/>
      <c r="U400" s="93"/>
      <c r="V400" s="93"/>
      <c r="W400" s="93"/>
      <c r="X400" s="93"/>
      <c r="Y400" s="93"/>
      <c r="Z400" s="93"/>
      <c r="AA400" s="93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1:47" ht="15.75" customHeight="1">
      <c r="A401" s="44"/>
      <c r="B401" s="44"/>
      <c r="C401" s="89"/>
      <c r="D401" s="89"/>
      <c r="E401" s="90"/>
      <c r="F401" s="89"/>
      <c r="G401" s="89"/>
      <c r="H401" s="91"/>
      <c r="I401" s="92"/>
      <c r="J401" s="93"/>
      <c r="K401" s="93"/>
      <c r="L401" s="93"/>
      <c r="M401" s="93"/>
      <c r="N401" s="93"/>
      <c r="O401" s="93"/>
      <c r="P401" s="93"/>
      <c r="Q401" s="93"/>
      <c r="R401" s="44"/>
      <c r="S401" s="44"/>
      <c r="T401" s="93"/>
      <c r="U401" s="93"/>
      <c r="V401" s="93"/>
      <c r="W401" s="93"/>
      <c r="X401" s="93"/>
      <c r="Y401" s="93"/>
      <c r="Z401" s="93"/>
      <c r="AA401" s="93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1:47" ht="15.75" customHeight="1">
      <c r="A402" s="44"/>
      <c r="B402" s="44"/>
      <c r="C402" s="89"/>
      <c r="D402" s="89"/>
      <c r="E402" s="90"/>
      <c r="F402" s="89"/>
      <c r="G402" s="89"/>
      <c r="H402" s="91"/>
      <c r="I402" s="92"/>
      <c r="J402" s="93"/>
      <c r="K402" s="93"/>
      <c r="L402" s="93"/>
      <c r="M402" s="93"/>
      <c r="N402" s="93"/>
      <c r="O402" s="93"/>
      <c r="P402" s="93"/>
      <c r="Q402" s="93"/>
      <c r="R402" s="44"/>
      <c r="S402" s="44"/>
      <c r="T402" s="93"/>
      <c r="U402" s="93"/>
      <c r="V402" s="93"/>
      <c r="W402" s="93"/>
      <c r="X402" s="93"/>
      <c r="Y402" s="93"/>
      <c r="Z402" s="93"/>
      <c r="AA402" s="93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1:47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1:47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1:47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1:47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1:47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1:47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1:47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1:47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1:47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1:47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1:47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1:47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1:47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1:47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1:47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1:47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1:47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1:47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1:47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1:47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1:47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1:47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1:47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1:47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47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1:47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1:47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1:47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1:47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1:47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1:47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1:47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1:47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1:47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1:47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1:47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1:47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1:47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1:47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1:47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1:47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1:47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1:47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1:47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1:47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1:47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1:47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1:47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1:47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1:47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1:47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1:47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1:47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1:47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1:47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1:47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1:47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1:47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1:47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1:47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1:47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1:47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1:47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1:47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1:47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1:47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1:47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1:47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1:47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1:47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1:47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1:47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1:47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1:47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1:47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1:47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1:47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1:47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1:47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1:47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1:47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1:47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1:47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1:47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1:47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1:47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1:47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1:47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1:47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1:47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1:47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1:47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1:47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1:47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1:47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1:47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1:47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1:47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1:47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1:47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1:47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1:47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1:47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1:47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1:47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1:47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1:47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1:47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1:47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1:47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1:47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1:47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1:47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1:47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1:47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1:47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1:47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1:47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1:47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1:47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1:47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1:47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1:47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1:47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1:47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1:47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1:47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1:47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1:47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1:47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1:47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1:47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1:47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1:47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1:47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1:47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1:47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1:47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1:47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1:47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1:47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1:47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1:47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1:47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1:47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1:47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1:47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1:47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1:47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1:47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1:47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1:47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1:47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1:47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1:47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1:47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1:47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1:47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1:47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1:47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1:47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1:47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1:47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1:47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1:47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1:47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1:47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1:47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1:47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1:47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1:47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1:47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1:47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1:47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1:47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1:47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1:47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1:47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1:47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1:47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1:47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1:47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1:47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1:47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1:47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1:47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1:47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1:47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1:47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1:47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1:47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1:47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1:47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1:47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1:47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1:47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1:47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1:47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1:47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1:47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1:47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1:47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1:47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1:47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1:47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1:47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1:47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1:47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1:47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1:47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1:47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1:47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1:47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1:47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1:47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1:47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1:47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1:47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1:47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1:47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1:47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1:47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1:47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1:47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1:47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1:47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1:47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1:47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1:47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1:47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1:47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1:47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1:47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1:47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1:47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1:47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1:47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1:47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1:47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1:47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1:47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1:47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1:47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1:47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1:47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1:47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1:47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1:47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1:47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1:47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1:47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1:47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1:47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1:47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1:47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1:47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1:47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1:47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1:47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1:47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1:47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1:47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1:47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1:47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1:47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1:47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1:47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1:47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1:47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1:47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1:47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1:47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1:47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1:47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1:47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1:47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1:47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1:47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1:47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1:47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1:47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1:47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1:47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1:47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1:47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1:47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1:47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1:47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1:47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1:47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1:47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1:47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1:47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1:47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1:47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1:47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1:47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1:47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1:47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1:47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1:47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1:47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1:47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1:47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1:47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1:47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1:47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1:47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1:47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1:47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1:47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1:47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1:47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1:47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1:47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1:47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1:47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1:47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1:47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1:47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1:47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1:47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1:47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1:47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1:47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1:47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1:47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1:47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1:47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1:47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1:47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1:47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1:47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1:47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1:47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1:47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1:47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1:47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1:47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1:47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1:47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1:47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1:47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1:47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1:47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1:47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1:47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1:47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1:47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1:47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1:47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1:47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1:47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1:47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1:47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1:47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1:47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1:47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1:47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1:47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1:47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1:47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1:47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1:47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1:47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1:47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1:47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1:47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1:47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1:47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1:47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1:47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1:47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1:47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1:47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1:47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1:47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1:47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1:47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1:47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1:47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1:47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1:47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1:47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1:47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1:47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1:47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1:47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1:47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1:47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1:47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1:47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1:47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1:47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1:47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1:47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1:47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1:47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1:47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1:47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1:47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1:47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1:47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1:47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1:47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1:47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1:47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1:47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1:47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1:47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1:47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1:47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1:47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1:47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1:47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1:47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1:47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1:47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1:47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1:47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1:47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1:47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1:47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1:47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1:47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1:47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1:47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1:47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1:47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1:47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1:47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1:47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1:47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1:47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1:47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1:47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1:47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1:47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1:47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1:47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1:47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1:47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1:47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1:47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1:47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1:47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1:47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1:47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1:47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1:47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1:47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1:47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1:47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1:47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1:47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1:47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1:47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1:47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1:47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1:47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1:47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1:47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1:47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1:47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1:47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1:47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1:47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1:47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1:47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1:47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1:47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1:47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1:47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1:47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1:47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1:47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1:47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1:47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1:47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1:47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1:47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1:47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1:47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1:47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1:47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1:47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1:47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1:47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1:47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1:47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1:47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1:47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1:47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1:47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1:47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1:47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1:47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1:47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1:47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1:47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1:47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1:47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1:47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1:47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1:47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1:47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1:47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1:47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1:47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1:47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1:47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1:47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1:47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1:47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1:47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1:47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1:47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1:47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1:47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1:47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1:47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1:47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1:47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1:47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1:47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1:47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1:47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1:47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1:47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1:47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1:47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1:47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1:47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1:47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1:47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1:47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1:47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1:47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1:47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1:47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1:47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1:47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1:47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1:47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1:47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1:47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1:47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1:47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1:47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1:47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1:47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1:47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1:47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1:47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1:47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1:47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1:47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1:47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1:47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1:47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1:47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1:47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1:47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1:47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1:47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1:47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1:47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1:47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1:47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1:47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1:47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1:47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1:47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1:47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1:47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1:47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1:47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1:47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1:47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1:47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1:47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1:47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1:47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1:47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1:47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1:47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1:47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1:47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1:47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1:47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1:47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1:47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1:47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1:47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1:47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1:47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1:47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1:47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43">
    <mergeCell ref="A210:A221"/>
    <mergeCell ref="A184:A192"/>
    <mergeCell ref="R184:R192"/>
    <mergeCell ref="A196:B196"/>
    <mergeCell ref="A197:A208"/>
    <mergeCell ref="R197:R208"/>
    <mergeCell ref="A209:B209"/>
    <mergeCell ref="A148:A159"/>
    <mergeCell ref="R148:R159"/>
    <mergeCell ref="A160:A171"/>
    <mergeCell ref="R160:R171"/>
    <mergeCell ref="A172:A183"/>
    <mergeCell ref="R172:R183"/>
    <mergeCell ref="A112:A123"/>
    <mergeCell ref="R112:R123"/>
    <mergeCell ref="A124:A135"/>
    <mergeCell ref="R124:R135"/>
    <mergeCell ref="A136:A147"/>
    <mergeCell ref="R136:R147"/>
    <mergeCell ref="A76:A87"/>
    <mergeCell ref="R76:R87"/>
    <mergeCell ref="A88:A99"/>
    <mergeCell ref="R88:R99"/>
    <mergeCell ref="A100:A111"/>
    <mergeCell ref="R100:R111"/>
    <mergeCell ref="A40:A51"/>
    <mergeCell ref="R40:R51"/>
    <mergeCell ref="A52:A63"/>
    <mergeCell ref="R52:R63"/>
    <mergeCell ref="A64:A75"/>
    <mergeCell ref="R64:R75"/>
    <mergeCell ref="A4:A15"/>
    <mergeCell ref="R4:R15"/>
    <mergeCell ref="A16:A27"/>
    <mergeCell ref="R16:R27"/>
    <mergeCell ref="A28:A39"/>
    <mergeCell ref="R28:R39"/>
    <mergeCell ref="A1:B1"/>
    <mergeCell ref="D1:AK1"/>
    <mergeCell ref="AL1:AO1"/>
    <mergeCell ref="T2:Y2"/>
    <mergeCell ref="Z2:AE2"/>
    <mergeCell ref="AF2:AK2"/>
  </mergeCells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2060"/>
  </sheetPr>
  <dimension ref="A1:Z1006"/>
  <sheetViews>
    <sheetView zoomScale="85" zoomScaleNormal="85" workbookViewId="0">
      <pane xSplit="2" ySplit="1" topLeftCell="C94" activePane="bottomRight" state="frozen"/>
      <selection activeCell="E205" sqref="E205"/>
      <selection pane="topRight" activeCell="E205" sqref="E205"/>
      <selection pane="bottomLeft" activeCell="E205" sqref="E205"/>
      <selection pane="bottomRight" activeCell="P121" sqref="P121"/>
    </sheetView>
  </sheetViews>
  <sheetFormatPr defaultColWidth="14.42578125" defaultRowHeight="15" customHeight="1"/>
  <cols>
    <col min="1" max="2" width="9.140625" style="3" customWidth="1"/>
    <col min="3" max="3" width="25.28515625" style="3" customWidth="1"/>
    <col min="4" max="4" width="22.28515625" style="3" customWidth="1"/>
    <col min="5" max="5" width="21" style="3" customWidth="1"/>
    <col min="6" max="6" width="20" style="3" customWidth="1"/>
    <col min="7" max="7" width="21" style="3" customWidth="1"/>
    <col min="8" max="8" width="14.42578125" style="3" customWidth="1"/>
    <col min="9" max="9" width="16.42578125" style="3" customWidth="1"/>
    <col min="10" max="10" width="17" style="3" customWidth="1"/>
    <col min="11" max="11" width="19.28515625" style="3" customWidth="1"/>
    <col min="12" max="12" width="9" style="3" customWidth="1"/>
    <col min="13" max="13" width="8.42578125" style="3" customWidth="1"/>
    <col min="14" max="14" width="22.28515625" style="3" customWidth="1"/>
    <col min="15" max="15" width="21" style="3" customWidth="1"/>
    <col min="16" max="16" width="22.28515625" style="3" customWidth="1"/>
    <col min="17" max="17" width="14.140625" style="3" customWidth="1"/>
    <col min="18" max="18" width="18.140625" style="3" customWidth="1"/>
    <col min="19" max="19" width="9" style="3" customWidth="1"/>
    <col min="20" max="20" width="23.42578125" style="3" customWidth="1"/>
    <col min="21" max="21" width="15.42578125" style="3" customWidth="1"/>
    <col min="22" max="26" width="9.140625" style="3" customWidth="1"/>
    <col min="27" max="16384" width="14.42578125" style="3"/>
  </cols>
  <sheetData>
    <row r="1" spans="1:26" ht="45">
      <c r="A1" s="95"/>
      <c r="B1" s="95"/>
      <c r="C1" s="96" t="s">
        <v>66</v>
      </c>
      <c r="D1" s="96" t="s">
        <v>67</v>
      </c>
      <c r="E1" s="96" t="s">
        <v>68</v>
      </c>
      <c r="F1" s="96" t="s">
        <v>69</v>
      </c>
      <c r="G1" s="96" t="s">
        <v>70</v>
      </c>
      <c r="H1" s="96" t="s">
        <v>71</v>
      </c>
      <c r="I1" s="96" t="s">
        <v>72</v>
      </c>
      <c r="J1" s="97" t="s">
        <v>73</v>
      </c>
      <c r="K1" s="96" t="s">
        <v>74</v>
      </c>
      <c r="L1" s="96" t="s">
        <v>75</v>
      </c>
      <c r="M1" s="96" t="s">
        <v>76</v>
      </c>
      <c r="N1" s="97" t="s">
        <v>77</v>
      </c>
      <c r="O1" s="96" t="s">
        <v>78</v>
      </c>
      <c r="P1" s="96" t="s">
        <v>79</v>
      </c>
      <c r="Q1" s="96" t="s">
        <v>80</v>
      </c>
      <c r="R1" s="96" t="s">
        <v>81</v>
      </c>
      <c r="S1" s="96" t="s">
        <v>82</v>
      </c>
      <c r="T1" s="98" t="s">
        <v>62</v>
      </c>
      <c r="U1" s="99"/>
      <c r="V1" s="99"/>
      <c r="W1" s="99"/>
      <c r="X1" s="99"/>
      <c r="Y1" s="99"/>
      <c r="Z1" s="99"/>
    </row>
    <row r="2" spans="1:26">
      <c r="A2" s="364">
        <v>2013</v>
      </c>
      <c r="B2" s="100">
        <v>4</v>
      </c>
      <c r="C2" s="101">
        <v>123571715000</v>
      </c>
      <c r="D2" s="102">
        <v>0</v>
      </c>
      <c r="E2" s="102">
        <v>0</v>
      </c>
      <c r="F2" s="102">
        <v>0</v>
      </c>
      <c r="G2" s="102"/>
      <c r="H2" s="102">
        <v>0</v>
      </c>
      <c r="I2" s="103">
        <v>0</v>
      </c>
      <c r="J2" s="103">
        <f t="shared" ref="J2:J62" si="0">K2+L2+M2</f>
        <v>0</v>
      </c>
      <c r="K2" s="103">
        <v>0</v>
      </c>
      <c r="L2" s="103">
        <v>0</v>
      </c>
      <c r="M2" s="103">
        <v>0</v>
      </c>
      <c r="N2" s="103">
        <f t="shared" ref="N2:N62" si="1">O2+P2+Q2+R2+S2</f>
        <v>0</v>
      </c>
      <c r="O2" s="102">
        <v>0</v>
      </c>
      <c r="P2" s="102">
        <v>0</v>
      </c>
      <c r="Q2" s="102">
        <v>0</v>
      </c>
      <c r="R2" s="102">
        <v>0</v>
      </c>
      <c r="S2" s="103">
        <v>0</v>
      </c>
      <c r="T2" s="103">
        <f t="shared" ref="T2:T10" si="2">SUM(C2+D2+F2+G2+H2+I2+J2+N2)</f>
        <v>123571715000</v>
      </c>
      <c r="U2" s="99"/>
      <c r="V2" s="99"/>
      <c r="W2" s="99"/>
      <c r="X2" s="99"/>
      <c r="Y2" s="99"/>
      <c r="Z2" s="99"/>
    </row>
    <row r="3" spans="1:26">
      <c r="A3" s="365"/>
      <c r="B3" s="100">
        <v>5</v>
      </c>
      <c r="C3" s="103">
        <v>129760898000</v>
      </c>
      <c r="D3" s="103">
        <v>0</v>
      </c>
      <c r="E3" s="102">
        <v>0</v>
      </c>
      <c r="F3" s="103">
        <v>0</v>
      </c>
      <c r="G3" s="103">
        <v>84000000</v>
      </c>
      <c r="H3" s="102">
        <v>0</v>
      </c>
      <c r="I3" s="103">
        <v>0</v>
      </c>
      <c r="J3" s="103">
        <f t="shared" si="0"/>
        <v>0</v>
      </c>
      <c r="K3" s="103">
        <v>0</v>
      </c>
      <c r="L3" s="103">
        <v>0</v>
      </c>
      <c r="M3" s="103">
        <v>0</v>
      </c>
      <c r="N3" s="103">
        <f t="shared" si="1"/>
        <v>0</v>
      </c>
      <c r="O3" s="102">
        <v>0</v>
      </c>
      <c r="P3" s="102">
        <v>0</v>
      </c>
      <c r="Q3" s="102">
        <v>0</v>
      </c>
      <c r="R3" s="102">
        <v>0</v>
      </c>
      <c r="S3" s="103">
        <v>0</v>
      </c>
      <c r="T3" s="103">
        <f t="shared" si="2"/>
        <v>129844898000</v>
      </c>
      <c r="U3" s="99"/>
      <c r="V3" s="99"/>
      <c r="W3" s="99"/>
      <c r="X3" s="99"/>
      <c r="Y3" s="99"/>
      <c r="Z3" s="99"/>
    </row>
    <row r="4" spans="1:26">
      <c r="A4" s="365"/>
      <c r="B4" s="100">
        <v>6</v>
      </c>
      <c r="C4" s="103">
        <v>58064600000</v>
      </c>
      <c r="D4" s="103">
        <v>64800000</v>
      </c>
      <c r="E4" s="102">
        <v>0</v>
      </c>
      <c r="F4" s="103">
        <v>0</v>
      </c>
      <c r="G4" s="103"/>
      <c r="H4" s="102">
        <v>0</v>
      </c>
      <c r="I4" s="103">
        <v>0</v>
      </c>
      <c r="J4" s="103">
        <f t="shared" si="0"/>
        <v>0</v>
      </c>
      <c r="K4" s="103">
        <v>0</v>
      </c>
      <c r="L4" s="103">
        <v>0</v>
      </c>
      <c r="M4" s="103">
        <v>0</v>
      </c>
      <c r="N4" s="103">
        <f t="shared" si="1"/>
        <v>0</v>
      </c>
      <c r="O4" s="102">
        <v>0</v>
      </c>
      <c r="P4" s="102">
        <v>0</v>
      </c>
      <c r="Q4" s="102">
        <v>0</v>
      </c>
      <c r="R4" s="102">
        <v>0</v>
      </c>
      <c r="S4" s="103">
        <v>0</v>
      </c>
      <c r="T4" s="103">
        <f t="shared" si="2"/>
        <v>58129400000</v>
      </c>
      <c r="U4" s="99"/>
      <c r="V4" s="99"/>
      <c r="W4" s="99"/>
      <c r="X4" s="99"/>
      <c r="Y4" s="99"/>
      <c r="Z4" s="99"/>
    </row>
    <row r="5" spans="1:26">
      <c r="A5" s="365"/>
      <c r="B5" s="100">
        <v>7</v>
      </c>
      <c r="C5" s="103">
        <v>42623800000</v>
      </c>
      <c r="D5" s="103">
        <v>138000000</v>
      </c>
      <c r="E5" s="102">
        <v>0</v>
      </c>
      <c r="F5" s="103">
        <v>0</v>
      </c>
      <c r="G5" s="103">
        <v>1723070000</v>
      </c>
      <c r="H5" s="102">
        <v>0</v>
      </c>
      <c r="I5" s="103">
        <v>0</v>
      </c>
      <c r="J5" s="103">
        <f t="shared" si="0"/>
        <v>0</v>
      </c>
      <c r="K5" s="103">
        <v>0</v>
      </c>
      <c r="L5" s="103">
        <v>0</v>
      </c>
      <c r="M5" s="103">
        <v>0</v>
      </c>
      <c r="N5" s="103">
        <f t="shared" si="1"/>
        <v>0</v>
      </c>
      <c r="O5" s="102">
        <v>0</v>
      </c>
      <c r="P5" s="102">
        <v>0</v>
      </c>
      <c r="Q5" s="102">
        <v>0</v>
      </c>
      <c r="R5" s="102">
        <v>0</v>
      </c>
      <c r="S5" s="103">
        <v>0</v>
      </c>
      <c r="T5" s="103">
        <f t="shared" si="2"/>
        <v>44484870000</v>
      </c>
      <c r="U5" s="99"/>
      <c r="V5" s="99"/>
      <c r="W5" s="99"/>
      <c r="X5" s="99"/>
      <c r="Y5" s="99"/>
      <c r="Z5" s="99"/>
    </row>
    <row r="6" spans="1:26">
      <c r="A6" s="365"/>
      <c r="B6" s="100">
        <v>8</v>
      </c>
      <c r="C6" s="103">
        <v>3838890000</v>
      </c>
      <c r="D6" s="103">
        <v>268200000</v>
      </c>
      <c r="E6" s="102">
        <v>0</v>
      </c>
      <c r="F6" s="103">
        <v>0</v>
      </c>
      <c r="G6" s="103">
        <v>1483420000</v>
      </c>
      <c r="H6" s="102">
        <v>0</v>
      </c>
      <c r="I6" s="103">
        <v>0</v>
      </c>
      <c r="J6" s="103">
        <f t="shared" si="0"/>
        <v>0</v>
      </c>
      <c r="K6" s="103">
        <v>0</v>
      </c>
      <c r="L6" s="103">
        <v>0</v>
      </c>
      <c r="M6" s="103">
        <v>0</v>
      </c>
      <c r="N6" s="103">
        <f t="shared" si="1"/>
        <v>0</v>
      </c>
      <c r="O6" s="102">
        <v>0</v>
      </c>
      <c r="P6" s="102">
        <v>0</v>
      </c>
      <c r="Q6" s="102">
        <v>0</v>
      </c>
      <c r="R6" s="102">
        <v>0</v>
      </c>
      <c r="S6" s="103">
        <v>0</v>
      </c>
      <c r="T6" s="103">
        <f t="shared" si="2"/>
        <v>5590510000</v>
      </c>
      <c r="U6" s="99"/>
      <c r="V6" s="99"/>
      <c r="W6" s="99"/>
      <c r="X6" s="99"/>
      <c r="Y6" s="99"/>
      <c r="Z6" s="99"/>
    </row>
    <row r="7" spans="1:26">
      <c r="A7" s="365"/>
      <c r="B7" s="100">
        <v>9</v>
      </c>
      <c r="C7" s="103">
        <v>8405574000</v>
      </c>
      <c r="D7" s="103">
        <v>763200000</v>
      </c>
      <c r="E7" s="102">
        <v>0</v>
      </c>
      <c r="F7" s="103">
        <v>0</v>
      </c>
      <c r="G7" s="103">
        <v>49000000</v>
      </c>
      <c r="H7" s="102">
        <v>0</v>
      </c>
      <c r="I7" s="103">
        <v>0</v>
      </c>
      <c r="J7" s="103">
        <f t="shared" si="0"/>
        <v>0</v>
      </c>
      <c r="K7" s="103">
        <v>0</v>
      </c>
      <c r="L7" s="103">
        <v>0</v>
      </c>
      <c r="M7" s="103">
        <v>0</v>
      </c>
      <c r="N7" s="103">
        <f t="shared" si="1"/>
        <v>0</v>
      </c>
      <c r="O7" s="102">
        <v>0</v>
      </c>
      <c r="P7" s="102">
        <v>0</v>
      </c>
      <c r="Q7" s="102">
        <v>0</v>
      </c>
      <c r="R7" s="102">
        <v>0</v>
      </c>
      <c r="S7" s="103">
        <v>0</v>
      </c>
      <c r="T7" s="103">
        <f t="shared" si="2"/>
        <v>9217774000</v>
      </c>
      <c r="U7" s="99"/>
      <c r="V7" s="99"/>
      <c r="W7" s="99"/>
      <c r="X7" s="99"/>
      <c r="Y7" s="99"/>
      <c r="Z7" s="99"/>
    </row>
    <row r="8" spans="1:26">
      <c r="A8" s="365"/>
      <c r="B8" s="100">
        <v>10</v>
      </c>
      <c r="C8" s="103">
        <v>9519160000</v>
      </c>
      <c r="D8" s="103">
        <v>23880000</v>
      </c>
      <c r="E8" s="102">
        <v>0</v>
      </c>
      <c r="F8" s="103">
        <v>0</v>
      </c>
      <c r="G8" s="103">
        <v>1256720000</v>
      </c>
      <c r="H8" s="102">
        <v>0</v>
      </c>
      <c r="I8" s="103">
        <v>0</v>
      </c>
      <c r="J8" s="103">
        <f t="shared" si="0"/>
        <v>0</v>
      </c>
      <c r="K8" s="103">
        <v>0</v>
      </c>
      <c r="L8" s="103">
        <v>0</v>
      </c>
      <c r="M8" s="103">
        <v>0</v>
      </c>
      <c r="N8" s="103">
        <f t="shared" si="1"/>
        <v>0</v>
      </c>
      <c r="O8" s="102">
        <v>0</v>
      </c>
      <c r="P8" s="102">
        <v>0</v>
      </c>
      <c r="Q8" s="102">
        <v>0</v>
      </c>
      <c r="R8" s="102">
        <v>0</v>
      </c>
      <c r="S8" s="103">
        <v>0</v>
      </c>
      <c r="T8" s="103">
        <f t="shared" si="2"/>
        <v>10799760000</v>
      </c>
      <c r="U8" s="99"/>
      <c r="V8" s="99"/>
      <c r="W8" s="99"/>
      <c r="X8" s="99"/>
      <c r="Y8" s="99"/>
      <c r="Z8" s="99"/>
    </row>
    <row r="9" spans="1:26">
      <c r="A9" s="365"/>
      <c r="B9" s="100">
        <v>11</v>
      </c>
      <c r="C9" s="103">
        <v>3067031000</v>
      </c>
      <c r="D9" s="103">
        <v>37800000</v>
      </c>
      <c r="E9" s="102">
        <v>0</v>
      </c>
      <c r="F9" s="103">
        <v>0</v>
      </c>
      <c r="G9" s="103">
        <v>289050000</v>
      </c>
      <c r="H9" s="102">
        <v>0</v>
      </c>
      <c r="I9" s="103">
        <v>0</v>
      </c>
      <c r="J9" s="103">
        <f t="shared" si="0"/>
        <v>0</v>
      </c>
      <c r="K9" s="103">
        <v>0</v>
      </c>
      <c r="L9" s="103">
        <v>0</v>
      </c>
      <c r="M9" s="103">
        <v>0</v>
      </c>
      <c r="N9" s="103">
        <f t="shared" si="1"/>
        <v>0</v>
      </c>
      <c r="O9" s="102">
        <v>0</v>
      </c>
      <c r="P9" s="102">
        <v>0</v>
      </c>
      <c r="Q9" s="102">
        <v>0</v>
      </c>
      <c r="R9" s="102">
        <v>0</v>
      </c>
      <c r="S9" s="103">
        <v>0</v>
      </c>
      <c r="T9" s="103">
        <f t="shared" si="2"/>
        <v>3393881000</v>
      </c>
      <c r="U9" s="99"/>
      <c r="V9" s="99"/>
      <c r="W9" s="99"/>
      <c r="X9" s="99"/>
      <c r="Y9" s="99"/>
      <c r="Z9" s="99"/>
    </row>
    <row r="10" spans="1:26">
      <c r="A10" s="365"/>
      <c r="B10" s="100">
        <v>12</v>
      </c>
      <c r="C10" s="104">
        <v>6353200000</v>
      </c>
      <c r="D10" s="105">
        <v>186840000</v>
      </c>
      <c r="E10" s="102">
        <v>0</v>
      </c>
      <c r="F10" s="103">
        <v>11853700000</v>
      </c>
      <c r="G10" s="103">
        <v>174100000</v>
      </c>
      <c r="H10" s="102">
        <v>0</v>
      </c>
      <c r="I10" s="103">
        <v>0</v>
      </c>
      <c r="J10" s="103">
        <f t="shared" si="0"/>
        <v>0</v>
      </c>
      <c r="K10" s="103">
        <v>0</v>
      </c>
      <c r="L10" s="103">
        <v>0</v>
      </c>
      <c r="M10" s="103">
        <v>0</v>
      </c>
      <c r="N10" s="103">
        <f t="shared" si="1"/>
        <v>0</v>
      </c>
      <c r="O10" s="102">
        <v>0</v>
      </c>
      <c r="P10" s="102">
        <v>0</v>
      </c>
      <c r="Q10" s="102">
        <v>0</v>
      </c>
      <c r="R10" s="102">
        <v>0</v>
      </c>
      <c r="S10" s="103">
        <v>0</v>
      </c>
      <c r="T10" s="103">
        <f t="shared" si="2"/>
        <v>18567840000</v>
      </c>
      <c r="U10" s="99"/>
      <c r="V10" s="99"/>
      <c r="W10" s="99"/>
      <c r="X10" s="99"/>
      <c r="Y10" s="99"/>
      <c r="Z10" s="99"/>
    </row>
    <row r="11" spans="1:26">
      <c r="A11" s="366"/>
      <c r="B11" s="106" t="s">
        <v>62</v>
      </c>
      <c r="C11" s="107">
        <f>SUM(C2:C10)</f>
        <v>385204868000</v>
      </c>
      <c r="D11" s="107">
        <f>SUM(D2:D10)</f>
        <v>1482720000</v>
      </c>
      <c r="E11" s="107">
        <v>0</v>
      </c>
      <c r="F11" s="107"/>
      <c r="G11" s="107">
        <f>SUM(G2:G10)</f>
        <v>5059360000</v>
      </c>
      <c r="H11" s="107">
        <v>0</v>
      </c>
      <c r="I11" s="107">
        <v>0</v>
      </c>
      <c r="J11" s="108">
        <f t="shared" si="0"/>
        <v>0</v>
      </c>
      <c r="K11" s="107">
        <v>0</v>
      </c>
      <c r="L11" s="107">
        <v>0</v>
      </c>
      <c r="M11" s="107">
        <v>0</v>
      </c>
      <c r="N11" s="108">
        <f t="shared" si="1"/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f>SUM(T2:T10)</f>
        <v>403600648000</v>
      </c>
      <c r="U11" s="99"/>
      <c r="V11" s="99"/>
      <c r="W11" s="99"/>
      <c r="X11" s="99"/>
      <c r="Y11" s="99"/>
      <c r="Z11" s="99"/>
    </row>
    <row r="12" spans="1:26">
      <c r="A12" s="364">
        <v>2014</v>
      </c>
      <c r="B12" s="109">
        <v>1</v>
      </c>
      <c r="C12" s="110">
        <v>13686530000</v>
      </c>
      <c r="D12" s="111"/>
      <c r="E12" s="112">
        <v>0</v>
      </c>
      <c r="F12" s="110">
        <v>6080200000</v>
      </c>
      <c r="G12" s="110">
        <v>611510000</v>
      </c>
      <c r="H12" s="111">
        <v>0</v>
      </c>
      <c r="I12" s="111">
        <v>0</v>
      </c>
      <c r="J12" s="111">
        <f t="shared" si="0"/>
        <v>0</v>
      </c>
      <c r="K12" s="111">
        <v>0</v>
      </c>
      <c r="L12" s="111">
        <v>0</v>
      </c>
      <c r="M12" s="111">
        <v>0</v>
      </c>
      <c r="N12" s="111">
        <f t="shared" si="1"/>
        <v>931738000</v>
      </c>
      <c r="O12" s="111">
        <v>0</v>
      </c>
      <c r="P12" s="111">
        <v>931738000</v>
      </c>
      <c r="Q12" s="111">
        <v>0</v>
      </c>
      <c r="R12" s="111">
        <v>0</v>
      </c>
      <c r="S12" s="111">
        <v>0</v>
      </c>
      <c r="T12" s="111">
        <f>SUM(C12+D12+F12+G12+H12+I12+J12+N12)</f>
        <v>21309978000</v>
      </c>
      <c r="U12" s="99"/>
      <c r="V12" s="99"/>
      <c r="W12" s="99"/>
      <c r="X12" s="99"/>
      <c r="Y12" s="99"/>
      <c r="Z12" s="99"/>
    </row>
    <row r="13" spans="1:26">
      <c r="A13" s="365"/>
      <c r="B13" s="109">
        <v>2</v>
      </c>
      <c r="C13" s="111">
        <v>810000000</v>
      </c>
      <c r="D13" s="111">
        <v>952720000</v>
      </c>
      <c r="E13" s="111">
        <v>0</v>
      </c>
      <c r="F13" s="111">
        <v>2066750000</v>
      </c>
      <c r="G13" s="111">
        <v>0</v>
      </c>
      <c r="H13" s="111">
        <v>0</v>
      </c>
      <c r="I13" s="111">
        <v>0</v>
      </c>
      <c r="J13" s="111">
        <f t="shared" si="0"/>
        <v>0</v>
      </c>
      <c r="K13" s="111">
        <v>0</v>
      </c>
      <c r="L13" s="111">
        <v>0</v>
      </c>
      <c r="M13" s="111">
        <v>0</v>
      </c>
      <c r="N13" s="111">
        <f t="shared" si="1"/>
        <v>4781425000</v>
      </c>
      <c r="O13" s="111">
        <v>0</v>
      </c>
      <c r="P13" s="111">
        <v>4781425000</v>
      </c>
      <c r="Q13" s="111">
        <v>0</v>
      </c>
      <c r="R13" s="111">
        <v>0</v>
      </c>
      <c r="S13" s="111">
        <v>0</v>
      </c>
      <c r="T13" s="111">
        <f>SUM(C13+D13+F13+G13+H13+I13+J13+N13)</f>
        <v>8610895000</v>
      </c>
      <c r="U13" s="99"/>
      <c r="V13" s="99"/>
      <c r="W13" s="99"/>
      <c r="X13" s="99"/>
      <c r="Y13" s="99"/>
      <c r="Z13" s="99"/>
    </row>
    <row r="14" spans="1:26">
      <c r="A14" s="365"/>
      <c r="B14" s="109">
        <v>3</v>
      </c>
      <c r="C14" s="111">
        <v>14510970000</v>
      </c>
      <c r="D14" s="111">
        <v>2811220000</v>
      </c>
      <c r="E14" s="111">
        <v>0</v>
      </c>
      <c r="F14" s="111">
        <v>48750000</v>
      </c>
      <c r="G14" s="111">
        <v>0</v>
      </c>
      <c r="H14" s="111">
        <v>0</v>
      </c>
      <c r="I14" s="111">
        <v>0</v>
      </c>
      <c r="J14" s="111">
        <f t="shared" si="0"/>
        <v>0</v>
      </c>
      <c r="K14" s="111">
        <v>0</v>
      </c>
      <c r="L14" s="111">
        <v>0</v>
      </c>
      <c r="M14" s="111">
        <v>0</v>
      </c>
      <c r="N14" s="111">
        <f t="shared" si="1"/>
        <v>6437530000</v>
      </c>
      <c r="O14" s="111">
        <v>0</v>
      </c>
      <c r="P14" s="111">
        <v>6437530000</v>
      </c>
      <c r="Q14" s="111">
        <v>0</v>
      </c>
      <c r="R14" s="111">
        <v>0</v>
      </c>
      <c r="S14" s="111">
        <v>0</v>
      </c>
      <c r="T14" s="111">
        <f>SUM(C14+D14+F14+G14+H14+I14+J14+N14)</f>
        <v>23808470000</v>
      </c>
      <c r="U14" s="99"/>
      <c r="V14" s="99"/>
      <c r="W14" s="99"/>
      <c r="X14" s="99"/>
      <c r="Y14" s="99"/>
      <c r="Z14" s="99"/>
    </row>
    <row r="15" spans="1:26">
      <c r="A15" s="365"/>
      <c r="B15" s="109">
        <v>4</v>
      </c>
      <c r="C15" s="111">
        <v>165989720000</v>
      </c>
      <c r="D15" s="111">
        <v>571020000</v>
      </c>
      <c r="E15" s="111">
        <v>0</v>
      </c>
      <c r="F15" s="111">
        <v>0</v>
      </c>
      <c r="G15" s="111">
        <v>353710000</v>
      </c>
      <c r="H15" s="111">
        <v>0</v>
      </c>
      <c r="I15" s="111">
        <v>0</v>
      </c>
      <c r="J15" s="111">
        <f t="shared" si="0"/>
        <v>0</v>
      </c>
      <c r="K15" s="111">
        <v>0</v>
      </c>
      <c r="L15" s="111">
        <v>0</v>
      </c>
      <c r="M15" s="111">
        <v>0</v>
      </c>
      <c r="N15" s="111">
        <f t="shared" si="1"/>
        <v>1416340000</v>
      </c>
      <c r="O15" s="111">
        <v>0</v>
      </c>
      <c r="P15" s="111">
        <v>1416340000</v>
      </c>
      <c r="Q15" s="111">
        <v>0</v>
      </c>
      <c r="R15" s="111">
        <v>0</v>
      </c>
      <c r="S15" s="111">
        <v>0</v>
      </c>
      <c r="T15" s="111">
        <f>SUM(C15+D15+F15+G15+H15+I15+J15+N15)</f>
        <v>168330790000</v>
      </c>
      <c r="U15" s="99"/>
      <c r="V15" s="99"/>
      <c r="W15" s="99"/>
      <c r="X15" s="99"/>
      <c r="Y15" s="99"/>
      <c r="Z15" s="99"/>
    </row>
    <row r="16" spans="1:26">
      <c r="A16" s="365"/>
      <c r="B16" s="109">
        <v>5</v>
      </c>
      <c r="C16" s="111">
        <v>125067340000</v>
      </c>
      <c r="D16" s="111">
        <v>2035300000</v>
      </c>
      <c r="E16" s="111">
        <v>0</v>
      </c>
      <c r="F16" s="111">
        <v>0</v>
      </c>
      <c r="G16" s="111">
        <v>16500000</v>
      </c>
      <c r="H16" s="111">
        <v>0</v>
      </c>
      <c r="I16" s="111">
        <v>0</v>
      </c>
      <c r="J16" s="111">
        <f t="shared" si="0"/>
        <v>0</v>
      </c>
      <c r="K16" s="111">
        <v>0</v>
      </c>
      <c r="L16" s="111">
        <v>0</v>
      </c>
      <c r="M16" s="111">
        <v>0</v>
      </c>
      <c r="N16" s="111">
        <f t="shared" si="1"/>
        <v>752720000</v>
      </c>
      <c r="O16" s="113">
        <f>265800000+92640000</f>
        <v>358440000</v>
      </c>
      <c r="P16" s="113">
        <f>171600000+162680000</f>
        <v>334280000</v>
      </c>
      <c r="Q16" s="111">
        <v>0</v>
      </c>
      <c r="R16" s="113">
        <v>60000000</v>
      </c>
      <c r="S16" s="111">
        <v>0</v>
      </c>
      <c r="T16" s="111">
        <f>SUM(C16+D16+F16+G16+H16+I16+J16+N16)</f>
        <v>127871860000</v>
      </c>
      <c r="U16" s="99"/>
      <c r="V16" s="99"/>
      <c r="W16" s="99"/>
      <c r="X16" s="99"/>
      <c r="Y16" s="99"/>
      <c r="Z16" s="99"/>
    </row>
    <row r="17" spans="1:26">
      <c r="A17" s="365"/>
      <c r="B17" s="109">
        <v>6</v>
      </c>
      <c r="C17" s="111">
        <v>99735127000</v>
      </c>
      <c r="D17" s="111">
        <v>338960000</v>
      </c>
      <c r="E17" s="111">
        <v>0</v>
      </c>
      <c r="F17" s="111">
        <v>0</v>
      </c>
      <c r="G17" s="111">
        <v>36900000</v>
      </c>
      <c r="H17" s="111">
        <v>0</v>
      </c>
      <c r="I17" s="111">
        <v>0</v>
      </c>
      <c r="J17" s="111">
        <f t="shared" si="0"/>
        <v>0</v>
      </c>
      <c r="K17" s="111">
        <v>0</v>
      </c>
      <c r="L17" s="111">
        <v>0</v>
      </c>
      <c r="M17" s="111">
        <v>0</v>
      </c>
      <c r="N17" s="111">
        <f t="shared" si="1"/>
        <v>300000000</v>
      </c>
      <c r="O17" s="111">
        <v>300000000</v>
      </c>
      <c r="P17" s="111">
        <v>0</v>
      </c>
      <c r="Q17" s="111">
        <v>0</v>
      </c>
      <c r="R17" s="111">
        <v>0</v>
      </c>
      <c r="S17" s="111">
        <v>0</v>
      </c>
      <c r="T17" s="113">
        <v>100410987000</v>
      </c>
      <c r="U17" s="99"/>
      <c r="V17" s="99"/>
      <c r="W17" s="99"/>
      <c r="X17" s="99"/>
      <c r="Y17" s="99"/>
      <c r="Z17" s="99"/>
    </row>
    <row r="18" spans="1:26">
      <c r="A18" s="365"/>
      <c r="B18" s="109">
        <v>7</v>
      </c>
      <c r="C18" s="111">
        <v>28976860000</v>
      </c>
      <c r="D18" s="111">
        <v>273600000</v>
      </c>
      <c r="E18" s="111">
        <v>0</v>
      </c>
      <c r="F18" s="111">
        <v>0</v>
      </c>
      <c r="G18" s="111">
        <v>1342650000</v>
      </c>
      <c r="H18" s="111">
        <v>0</v>
      </c>
      <c r="I18" s="111">
        <v>0</v>
      </c>
      <c r="J18" s="111">
        <f t="shared" si="0"/>
        <v>0</v>
      </c>
      <c r="K18" s="111">
        <v>0</v>
      </c>
      <c r="L18" s="111">
        <v>0</v>
      </c>
      <c r="M18" s="111">
        <v>0</v>
      </c>
      <c r="N18" s="111">
        <f t="shared" si="1"/>
        <v>186360000</v>
      </c>
      <c r="O18" s="111">
        <v>186360000</v>
      </c>
      <c r="P18" s="111">
        <v>0</v>
      </c>
      <c r="Q18" s="111">
        <v>0</v>
      </c>
      <c r="R18" s="111">
        <v>0</v>
      </c>
      <c r="S18" s="111">
        <v>0</v>
      </c>
      <c r="T18" s="111">
        <f t="shared" ref="T18:T23" si="3">SUM(C18+D18+F18+G18+H18+I18+J18+N18)</f>
        <v>30779470000</v>
      </c>
      <c r="U18" s="99"/>
      <c r="V18" s="99"/>
      <c r="W18" s="99"/>
      <c r="X18" s="99"/>
      <c r="Y18" s="99"/>
      <c r="Z18" s="99"/>
    </row>
    <row r="19" spans="1:26">
      <c r="A19" s="365"/>
      <c r="B19" s="109">
        <v>8</v>
      </c>
      <c r="C19" s="111">
        <v>17094570000</v>
      </c>
      <c r="D19" s="111">
        <v>2381720000</v>
      </c>
      <c r="E19" s="111">
        <v>0</v>
      </c>
      <c r="F19" s="111">
        <v>0</v>
      </c>
      <c r="G19" s="111">
        <v>1835460000</v>
      </c>
      <c r="H19" s="111">
        <v>0</v>
      </c>
      <c r="I19" s="111">
        <v>0</v>
      </c>
      <c r="J19" s="111">
        <f t="shared" si="0"/>
        <v>0</v>
      </c>
      <c r="K19" s="111">
        <v>0</v>
      </c>
      <c r="L19" s="111">
        <v>0</v>
      </c>
      <c r="M19" s="111">
        <v>0</v>
      </c>
      <c r="N19" s="111">
        <f t="shared" si="1"/>
        <v>2880000</v>
      </c>
      <c r="O19" s="111">
        <v>2880000</v>
      </c>
      <c r="P19" s="111">
        <v>0</v>
      </c>
      <c r="Q19" s="111">
        <v>0</v>
      </c>
      <c r="R19" s="111">
        <v>0</v>
      </c>
      <c r="S19" s="111">
        <v>0</v>
      </c>
      <c r="T19" s="111">
        <f t="shared" si="3"/>
        <v>21314630000</v>
      </c>
      <c r="U19" s="99"/>
      <c r="V19" s="99"/>
      <c r="W19" s="99"/>
      <c r="X19" s="99"/>
      <c r="Y19" s="99"/>
      <c r="Z19" s="99"/>
    </row>
    <row r="20" spans="1:26">
      <c r="A20" s="365"/>
      <c r="B20" s="109">
        <v>9</v>
      </c>
      <c r="C20" s="111">
        <v>14066846000</v>
      </c>
      <c r="D20" s="111">
        <v>1098100000</v>
      </c>
      <c r="E20" s="111">
        <v>0</v>
      </c>
      <c r="F20" s="111">
        <v>0</v>
      </c>
      <c r="G20" s="111">
        <v>522980000</v>
      </c>
      <c r="H20" s="111">
        <v>0</v>
      </c>
      <c r="I20" s="111">
        <v>0</v>
      </c>
      <c r="J20" s="111">
        <f t="shared" si="0"/>
        <v>0</v>
      </c>
      <c r="K20" s="111">
        <v>0</v>
      </c>
      <c r="L20" s="111">
        <v>0</v>
      </c>
      <c r="M20" s="111">
        <v>0</v>
      </c>
      <c r="N20" s="111">
        <f t="shared" si="1"/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f t="shared" si="3"/>
        <v>15687926000</v>
      </c>
      <c r="U20" s="99"/>
      <c r="V20" s="99"/>
      <c r="W20" s="99"/>
      <c r="X20" s="99"/>
      <c r="Y20" s="99"/>
      <c r="Z20" s="99"/>
    </row>
    <row r="21" spans="1:26" ht="15.75" customHeight="1">
      <c r="A21" s="365"/>
      <c r="B21" s="109">
        <v>10</v>
      </c>
      <c r="C21" s="111">
        <v>6203244000</v>
      </c>
      <c r="D21" s="111">
        <v>1079040000</v>
      </c>
      <c r="E21" s="111">
        <v>0</v>
      </c>
      <c r="F21" s="111">
        <v>1800800000</v>
      </c>
      <c r="G21" s="111">
        <v>432630000</v>
      </c>
      <c r="H21" s="111">
        <v>0</v>
      </c>
      <c r="I21" s="111">
        <v>0</v>
      </c>
      <c r="J21" s="111">
        <f t="shared" si="0"/>
        <v>0</v>
      </c>
      <c r="K21" s="111">
        <v>0</v>
      </c>
      <c r="L21" s="111">
        <v>0</v>
      </c>
      <c r="M21" s="111">
        <v>0</v>
      </c>
      <c r="N21" s="111">
        <f t="shared" si="1"/>
        <v>290772000</v>
      </c>
      <c r="O21" s="111">
        <v>60720000</v>
      </c>
      <c r="P21" s="111">
        <v>230052000</v>
      </c>
      <c r="Q21" s="111">
        <v>0</v>
      </c>
      <c r="R21" s="111">
        <v>0</v>
      </c>
      <c r="S21" s="111">
        <v>0</v>
      </c>
      <c r="T21" s="111">
        <f t="shared" si="3"/>
        <v>9806486000</v>
      </c>
      <c r="U21" s="99"/>
      <c r="V21" s="99"/>
      <c r="W21" s="99"/>
      <c r="X21" s="99"/>
      <c r="Y21" s="99"/>
      <c r="Z21" s="99"/>
    </row>
    <row r="22" spans="1:26" ht="15.75" customHeight="1">
      <c r="A22" s="365"/>
      <c r="B22" s="109">
        <v>11</v>
      </c>
      <c r="C22" s="111">
        <v>10570717000</v>
      </c>
      <c r="D22" s="111">
        <v>335720000</v>
      </c>
      <c r="E22" s="111">
        <v>0</v>
      </c>
      <c r="F22" s="111">
        <v>0</v>
      </c>
      <c r="G22" s="111">
        <v>0</v>
      </c>
      <c r="H22" s="111">
        <v>1002700</v>
      </c>
      <c r="I22" s="111">
        <v>0</v>
      </c>
      <c r="J22" s="111">
        <f t="shared" si="0"/>
        <v>0</v>
      </c>
      <c r="K22" s="111">
        <v>0</v>
      </c>
      <c r="L22" s="111">
        <v>0</v>
      </c>
      <c r="M22" s="111">
        <v>0</v>
      </c>
      <c r="N22" s="111">
        <f t="shared" si="1"/>
        <v>2784144000</v>
      </c>
      <c r="O22" s="111">
        <v>0</v>
      </c>
      <c r="P22" s="111">
        <v>2784144000</v>
      </c>
      <c r="Q22" s="111">
        <v>0</v>
      </c>
      <c r="R22" s="111">
        <v>0</v>
      </c>
      <c r="S22" s="111">
        <v>0</v>
      </c>
      <c r="T22" s="111">
        <f t="shared" si="3"/>
        <v>13691583700</v>
      </c>
      <c r="U22" s="99"/>
      <c r="V22" s="99"/>
      <c r="W22" s="99"/>
      <c r="X22" s="99"/>
      <c r="Y22" s="99"/>
      <c r="Z22" s="99"/>
    </row>
    <row r="23" spans="1:26" ht="15.75" customHeight="1">
      <c r="A23" s="365"/>
      <c r="B23" s="109">
        <v>12</v>
      </c>
      <c r="C23" s="111">
        <v>3305406000</v>
      </c>
      <c r="D23" s="111">
        <v>1760162000</v>
      </c>
      <c r="E23" s="111">
        <v>0</v>
      </c>
      <c r="F23" s="111">
        <v>0</v>
      </c>
      <c r="G23" s="111">
        <v>0</v>
      </c>
      <c r="H23" s="111"/>
      <c r="I23" s="111">
        <v>0</v>
      </c>
      <c r="J23" s="111">
        <f t="shared" si="0"/>
        <v>0</v>
      </c>
      <c r="K23" s="111">
        <v>0</v>
      </c>
      <c r="L23" s="111">
        <v>0</v>
      </c>
      <c r="M23" s="111">
        <v>0</v>
      </c>
      <c r="N23" s="111">
        <f t="shared" si="1"/>
        <v>7400816000</v>
      </c>
      <c r="O23" s="111">
        <v>0</v>
      </c>
      <c r="P23" s="111">
        <v>7400816000</v>
      </c>
      <c r="Q23" s="111">
        <v>0</v>
      </c>
      <c r="R23" s="111">
        <v>0</v>
      </c>
      <c r="S23" s="111">
        <v>0</v>
      </c>
      <c r="T23" s="111">
        <f t="shared" si="3"/>
        <v>12466384000</v>
      </c>
      <c r="U23" s="99"/>
      <c r="V23" s="99"/>
      <c r="W23" s="99"/>
      <c r="X23" s="99"/>
      <c r="Y23" s="99"/>
      <c r="Z23" s="99"/>
    </row>
    <row r="24" spans="1:26" ht="15.75" customHeight="1">
      <c r="A24" s="366"/>
      <c r="B24" s="106" t="s">
        <v>62</v>
      </c>
      <c r="C24" s="114">
        <f>SUM(C12:C23)</f>
        <v>500017330000</v>
      </c>
      <c r="D24" s="114">
        <f>SUM(D12:D23)</f>
        <v>13637562000</v>
      </c>
      <c r="E24" s="114">
        <v>0</v>
      </c>
      <c r="F24" s="114">
        <f>SUM(F12:F23)</f>
        <v>9996500000</v>
      </c>
      <c r="G24" s="114">
        <f>SUM(G12:G23)</f>
        <v>5152340000</v>
      </c>
      <c r="H24" s="114">
        <f>SUM(H12:H23)</f>
        <v>1002700</v>
      </c>
      <c r="I24" s="114">
        <v>0</v>
      </c>
      <c r="J24" s="115">
        <f t="shared" si="0"/>
        <v>0</v>
      </c>
      <c r="K24" s="116">
        <v>0</v>
      </c>
      <c r="L24" s="116">
        <v>0</v>
      </c>
      <c r="M24" s="116">
        <v>0</v>
      </c>
      <c r="N24" s="115">
        <f t="shared" si="1"/>
        <v>24352987000</v>
      </c>
      <c r="O24" s="114">
        <f>SUM(O12:O23)</f>
        <v>908400000</v>
      </c>
      <c r="P24" s="114">
        <f>SUM(P13:P23)</f>
        <v>23384587000</v>
      </c>
      <c r="Q24" s="114">
        <f>SUM(Q13:Q23)</f>
        <v>0</v>
      </c>
      <c r="R24" s="114">
        <f>SUM(R13:R23)</f>
        <v>60000000</v>
      </c>
      <c r="S24" s="114">
        <f>SUM(S13:S23)</f>
        <v>0</v>
      </c>
      <c r="T24" s="114">
        <f>SUM(T12:T23)</f>
        <v>554089459700</v>
      </c>
      <c r="U24" s="99"/>
      <c r="V24" s="99"/>
      <c r="W24" s="99"/>
      <c r="X24" s="99"/>
      <c r="Y24" s="99"/>
      <c r="Z24" s="99"/>
    </row>
    <row r="25" spans="1:26" ht="15.75" customHeight="1">
      <c r="A25" s="364">
        <v>2015</v>
      </c>
      <c r="B25" s="117">
        <v>1</v>
      </c>
      <c r="C25" s="118">
        <v>871200000</v>
      </c>
      <c r="D25" s="119">
        <v>1170006000</v>
      </c>
      <c r="E25" s="119">
        <v>0</v>
      </c>
      <c r="F25" s="119">
        <v>0</v>
      </c>
      <c r="G25" s="120">
        <v>176880000</v>
      </c>
      <c r="H25" s="119">
        <v>0</v>
      </c>
      <c r="I25" s="119">
        <v>0</v>
      </c>
      <c r="J25" s="119">
        <f t="shared" si="0"/>
        <v>0</v>
      </c>
      <c r="K25" s="121">
        <v>0</v>
      </c>
      <c r="L25" s="121">
        <v>0</v>
      </c>
      <c r="M25" s="121">
        <v>0</v>
      </c>
      <c r="N25" s="119">
        <f t="shared" si="1"/>
        <v>12870061000</v>
      </c>
      <c r="O25" s="121"/>
      <c r="P25" s="121">
        <v>12870061000</v>
      </c>
      <c r="Q25" s="121">
        <v>0</v>
      </c>
      <c r="R25" s="121">
        <v>0</v>
      </c>
      <c r="S25" s="121">
        <v>0</v>
      </c>
      <c r="T25" s="121">
        <f t="shared" ref="T25:T36" si="4">SUM(C25+D25+F25+G25+H25+I25+J25+N25)</f>
        <v>15088147000</v>
      </c>
      <c r="U25" s="99"/>
      <c r="V25" s="99"/>
      <c r="W25" s="99"/>
      <c r="X25" s="99"/>
      <c r="Y25" s="99"/>
      <c r="Z25" s="99"/>
    </row>
    <row r="26" spans="1:26" ht="15.75" customHeight="1">
      <c r="A26" s="365"/>
      <c r="B26" s="117">
        <v>2</v>
      </c>
      <c r="C26" s="119">
        <v>2399800000</v>
      </c>
      <c r="D26" s="119">
        <v>405956000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f t="shared" si="0"/>
        <v>0</v>
      </c>
      <c r="K26" s="121">
        <v>0</v>
      </c>
      <c r="L26" s="121">
        <v>0</v>
      </c>
      <c r="M26" s="121">
        <v>0</v>
      </c>
      <c r="N26" s="119">
        <f t="shared" si="1"/>
        <v>4131708000</v>
      </c>
      <c r="O26" s="121"/>
      <c r="P26" s="121">
        <v>4131708000</v>
      </c>
      <c r="Q26" s="121">
        <v>0</v>
      </c>
      <c r="R26" s="121">
        <v>0</v>
      </c>
      <c r="S26" s="121">
        <v>0</v>
      </c>
      <c r="T26" s="121">
        <f t="shared" si="4"/>
        <v>6937464000</v>
      </c>
      <c r="U26" s="99"/>
      <c r="V26" s="99"/>
      <c r="W26" s="99"/>
      <c r="X26" s="99"/>
      <c r="Y26" s="99"/>
      <c r="Z26" s="99"/>
    </row>
    <row r="27" spans="1:26" ht="15.75" customHeight="1">
      <c r="A27" s="365"/>
      <c r="B27" s="117">
        <v>3</v>
      </c>
      <c r="C27" s="118">
        <v>4500662875</v>
      </c>
      <c r="D27" s="119">
        <v>967222000</v>
      </c>
      <c r="E27" s="119">
        <v>0</v>
      </c>
      <c r="F27" s="119">
        <v>0</v>
      </c>
      <c r="G27" s="119">
        <v>176880000</v>
      </c>
      <c r="H27" s="119">
        <v>0</v>
      </c>
      <c r="I27" s="119">
        <v>0</v>
      </c>
      <c r="J27" s="119">
        <f t="shared" si="0"/>
        <v>0</v>
      </c>
      <c r="K27" s="121">
        <v>0</v>
      </c>
      <c r="L27" s="121">
        <v>0</v>
      </c>
      <c r="M27" s="121">
        <v>0</v>
      </c>
      <c r="N27" s="119">
        <f t="shared" si="1"/>
        <v>1088184000</v>
      </c>
      <c r="O27" s="121"/>
      <c r="P27" s="121">
        <v>1088184000</v>
      </c>
      <c r="Q27" s="121">
        <v>0</v>
      </c>
      <c r="R27" s="121">
        <v>0</v>
      </c>
      <c r="S27" s="121">
        <v>0</v>
      </c>
      <c r="T27" s="121">
        <f t="shared" si="4"/>
        <v>6732948875</v>
      </c>
      <c r="U27" s="99"/>
      <c r="V27" s="99"/>
      <c r="W27" s="99"/>
      <c r="X27" s="99"/>
      <c r="Y27" s="99"/>
      <c r="Z27" s="99"/>
    </row>
    <row r="28" spans="1:26" ht="15.75" customHeight="1">
      <c r="A28" s="365"/>
      <c r="B28" s="117">
        <v>4</v>
      </c>
      <c r="C28" s="119">
        <v>95946267000</v>
      </c>
      <c r="D28" s="119">
        <v>1829482000</v>
      </c>
      <c r="E28" s="119">
        <v>0</v>
      </c>
      <c r="F28" s="119">
        <v>0</v>
      </c>
      <c r="G28" s="119">
        <v>0</v>
      </c>
      <c r="H28" s="119">
        <v>0</v>
      </c>
      <c r="I28" s="119">
        <v>276350000</v>
      </c>
      <c r="J28" s="119">
        <f t="shared" si="0"/>
        <v>0</v>
      </c>
      <c r="K28" s="121">
        <v>0</v>
      </c>
      <c r="L28" s="121">
        <v>0</v>
      </c>
      <c r="M28" s="121">
        <v>0</v>
      </c>
      <c r="N28" s="119">
        <f t="shared" si="1"/>
        <v>414530000</v>
      </c>
      <c r="O28" s="121">
        <v>93600000</v>
      </c>
      <c r="P28" s="121">
        <v>320930000</v>
      </c>
      <c r="Q28" s="121">
        <v>0</v>
      </c>
      <c r="R28" s="121">
        <v>0</v>
      </c>
      <c r="S28" s="121">
        <v>0</v>
      </c>
      <c r="T28" s="121">
        <f t="shared" si="4"/>
        <v>98466629000</v>
      </c>
      <c r="U28" s="99"/>
      <c r="V28" s="99"/>
      <c r="W28" s="99"/>
      <c r="X28" s="99"/>
      <c r="Y28" s="99"/>
      <c r="Z28" s="99"/>
    </row>
    <row r="29" spans="1:26" ht="15.75" customHeight="1">
      <c r="A29" s="365"/>
      <c r="B29" s="117">
        <v>5</v>
      </c>
      <c r="C29" s="119">
        <v>103886253725</v>
      </c>
      <c r="D29" s="119">
        <v>1598273000</v>
      </c>
      <c r="E29" s="119">
        <v>0</v>
      </c>
      <c r="F29" s="119">
        <v>0</v>
      </c>
      <c r="G29" s="119">
        <v>0</v>
      </c>
      <c r="H29" s="119"/>
      <c r="I29" s="119">
        <v>0</v>
      </c>
      <c r="J29" s="119">
        <f t="shared" si="0"/>
        <v>0</v>
      </c>
      <c r="K29" s="121">
        <v>0</v>
      </c>
      <c r="L29" s="121">
        <v>0</v>
      </c>
      <c r="M29" s="121">
        <v>0</v>
      </c>
      <c r="N29" s="119">
        <f t="shared" si="1"/>
        <v>759340000</v>
      </c>
      <c r="O29" s="121">
        <v>251520000</v>
      </c>
      <c r="P29" s="121">
        <v>460320000</v>
      </c>
      <c r="Q29" s="121">
        <v>0</v>
      </c>
      <c r="R29" s="121">
        <v>47500000</v>
      </c>
      <c r="S29" s="121">
        <v>0</v>
      </c>
      <c r="T29" s="121">
        <f t="shared" si="4"/>
        <v>106243866725</v>
      </c>
      <c r="U29" s="99"/>
      <c r="V29" s="99"/>
      <c r="W29" s="99"/>
      <c r="X29" s="99"/>
      <c r="Y29" s="99"/>
      <c r="Z29" s="99"/>
    </row>
    <row r="30" spans="1:26" ht="15.75" customHeight="1">
      <c r="A30" s="365"/>
      <c r="B30" s="117">
        <v>6</v>
      </c>
      <c r="C30" s="119">
        <v>63705053000</v>
      </c>
      <c r="D30" s="119">
        <v>735660000</v>
      </c>
      <c r="E30" s="119">
        <v>0</v>
      </c>
      <c r="F30" s="119">
        <v>0</v>
      </c>
      <c r="G30" s="119">
        <v>0</v>
      </c>
      <c r="H30" s="119">
        <v>0</v>
      </c>
      <c r="I30" s="119">
        <v>27540000</v>
      </c>
      <c r="J30" s="119">
        <f t="shared" si="0"/>
        <v>0</v>
      </c>
      <c r="K30" s="121">
        <v>0</v>
      </c>
      <c r="L30" s="121">
        <v>0</v>
      </c>
      <c r="M30" s="121">
        <v>0</v>
      </c>
      <c r="N30" s="119">
        <f t="shared" si="1"/>
        <v>195000000</v>
      </c>
      <c r="O30" s="121">
        <v>195000000</v>
      </c>
      <c r="P30" s="121"/>
      <c r="Q30" s="121">
        <v>0</v>
      </c>
      <c r="R30" s="121">
        <v>0</v>
      </c>
      <c r="S30" s="121">
        <v>0</v>
      </c>
      <c r="T30" s="121">
        <f t="shared" si="4"/>
        <v>64663253000</v>
      </c>
      <c r="U30" s="99"/>
      <c r="V30" s="99"/>
      <c r="W30" s="99"/>
      <c r="X30" s="99"/>
      <c r="Y30" s="99"/>
      <c r="Z30" s="99"/>
    </row>
    <row r="31" spans="1:26" ht="15.75" customHeight="1">
      <c r="A31" s="365"/>
      <c r="B31" s="117">
        <v>7</v>
      </c>
      <c r="C31" s="119">
        <v>54325306000</v>
      </c>
      <c r="D31" s="119">
        <v>812498000</v>
      </c>
      <c r="E31" s="119">
        <v>0</v>
      </c>
      <c r="F31" s="119">
        <v>0</v>
      </c>
      <c r="G31" s="119">
        <v>196240000</v>
      </c>
      <c r="H31" s="119">
        <v>0</v>
      </c>
      <c r="I31" s="119">
        <v>11220000</v>
      </c>
      <c r="J31" s="119">
        <f t="shared" si="0"/>
        <v>0</v>
      </c>
      <c r="K31" s="121">
        <v>0</v>
      </c>
      <c r="L31" s="121">
        <v>0</v>
      </c>
      <c r="M31" s="121">
        <v>0</v>
      </c>
      <c r="N31" s="119">
        <f t="shared" si="1"/>
        <v>132000000</v>
      </c>
      <c r="O31" s="121">
        <v>132000000</v>
      </c>
      <c r="P31" s="121"/>
      <c r="Q31" s="121">
        <v>0</v>
      </c>
      <c r="R31" s="121">
        <v>0</v>
      </c>
      <c r="S31" s="121">
        <v>0</v>
      </c>
      <c r="T31" s="121">
        <f t="shared" si="4"/>
        <v>55477264000</v>
      </c>
      <c r="U31" s="99"/>
      <c r="V31" s="99"/>
      <c r="W31" s="99"/>
      <c r="X31" s="99"/>
      <c r="Y31" s="99"/>
      <c r="Z31" s="99"/>
    </row>
    <row r="32" spans="1:26" ht="15.75" customHeight="1">
      <c r="A32" s="365"/>
      <c r="B32" s="117">
        <v>8</v>
      </c>
      <c r="C32" s="119">
        <v>31632036000</v>
      </c>
      <c r="D32" s="119">
        <v>3096032000</v>
      </c>
      <c r="E32" s="119">
        <v>0</v>
      </c>
      <c r="F32" s="119">
        <v>0</v>
      </c>
      <c r="G32" s="119">
        <v>247960000</v>
      </c>
      <c r="H32" s="119">
        <v>0</v>
      </c>
      <c r="I32" s="119">
        <v>557500000</v>
      </c>
      <c r="J32" s="119">
        <f t="shared" si="0"/>
        <v>0</v>
      </c>
      <c r="K32" s="121">
        <v>0</v>
      </c>
      <c r="L32" s="121">
        <v>0</v>
      </c>
      <c r="M32" s="121">
        <v>0</v>
      </c>
      <c r="N32" s="119">
        <f t="shared" si="1"/>
        <v>46800000</v>
      </c>
      <c r="O32" s="121">
        <v>46800000</v>
      </c>
      <c r="P32" s="121"/>
      <c r="Q32" s="121">
        <v>0</v>
      </c>
      <c r="R32" s="121">
        <v>0</v>
      </c>
      <c r="S32" s="121">
        <v>0</v>
      </c>
      <c r="T32" s="121">
        <f t="shared" si="4"/>
        <v>35580328000</v>
      </c>
      <c r="U32" s="99"/>
      <c r="V32" s="99"/>
      <c r="W32" s="99"/>
      <c r="X32" s="99"/>
      <c r="Y32" s="99"/>
      <c r="Z32" s="99"/>
    </row>
    <row r="33" spans="1:26" ht="15.75" customHeight="1">
      <c r="A33" s="365"/>
      <c r="B33" s="117">
        <v>9</v>
      </c>
      <c r="C33" s="119">
        <v>10627650000</v>
      </c>
      <c r="D33" s="119">
        <v>2764040000</v>
      </c>
      <c r="E33" s="119">
        <v>0</v>
      </c>
      <c r="F33" s="119">
        <v>0</v>
      </c>
      <c r="G33" s="119">
        <v>1238790000</v>
      </c>
      <c r="H33" s="119">
        <v>0</v>
      </c>
      <c r="I33" s="119">
        <v>0</v>
      </c>
      <c r="J33" s="119">
        <f t="shared" si="0"/>
        <v>0</v>
      </c>
      <c r="K33" s="121">
        <v>0</v>
      </c>
      <c r="L33" s="121">
        <v>0</v>
      </c>
      <c r="M33" s="121">
        <v>0</v>
      </c>
      <c r="N33" s="119">
        <f t="shared" si="1"/>
        <v>120600000</v>
      </c>
      <c r="O33" s="121">
        <v>120600000</v>
      </c>
      <c r="P33" s="121"/>
      <c r="Q33" s="121">
        <v>0</v>
      </c>
      <c r="R33" s="121">
        <v>0</v>
      </c>
      <c r="S33" s="121">
        <v>0</v>
      </c>
      <c r="T33" s="121">
        <f t="shared" si="4"/>
        <v>14751080000</v>
      </c>
      <c r="U33" s="99"/>
      <c r="V33" s="99"/>
      <c r="W33" s="99"/>
      <c r="X33" s="99"/>
      <c r="Y33" s="99"/>
      <c r="Z33" s="99"/>
    </row>
    <row r="34" spans="1:26" ht="15.75" customHeight="1">
      <c r="A34" s="365"/>
      <c r="B34" s="117">
        <v>10</v>
      </c>
      <c r="C34" s="119">
        <v>7768250000</v>
      </c>
      <c r="D34" s="119">
        <v>1298615000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f t="shared" si="0"/>
        <v>0</v>
      </c>
      <c r="K34" s="121">
        <v>0</v>
      </c>
      <c r="L34" s="121">
        <v>0</v>
      </c>
      <c r="M34" s="121">
        <v>0</v>
      </c>
      <c r="N34" s="119">
        <f t="shared" si="1"/>
        <v>0</v>
      </c>
      <c r="O34" s="121"/>
      <c r="P34" s="121"/>
      <c r="Q34" s="121">
        <v>0</v>
      </c>
      <c r="R34" s="121">
        <v>0</v>
      </c>
      <c r="S34" s="121">
        <v>0</v>
      </c>
      <c r="T34" s="121">
        <f t="shared" si="4"/>
        <v>9066865000</v>
      </c>
      <c r="U34" s="99"/>
      <c r="V34" s="99"/>
      <c r="W34" s="99"/>
      <c r="X34" s="99"/>
      <c r="Y34" s="99"/>
      <c r="Z34" s="99"/>
    </row>
    <row r="35" spans="1:26" ht="15.75" customHeight="1">
      <c r="A35" s="365"/>
      <c r="B35" s="117">
        <v>11</v>
      </c>
      <c r="C35" s="119">
        <v>2415240000</v>
      </c>
      <c r="D35" s="119">
        <v>1184205000</v>
      </c>
      <c r="E35" s="119">
        <v>0</v>
      </c>
      <c r="F35" s="119">
        <v>0</v>
      </c>
      <c r="G35" s="119">
        <v>0</v>
      </c>
      <c r="H35" s="119">
        <v>0</v>
      </c>
      <c r="I35" s="119">
        <v>0</v>
      </c>
      <c r="J35" s="119">
        <f t="shared" si="0"/>
        <v>0</v>
      </c>
      <c r="K35" s="121">
        <v>0</v>
      </c>
      <c r="L35" s="121">
        <v>0</v>
      </c>
      <c r="M35" s="121">
        <v>0</v>
      </c>
      <c r="N35" s="119">
        <f t="shared" si="1"/>
        <v>2404696000</v>
      </c>
      <c r="O35" s="121"/>
      <c r="P35" s="121">
        <v>2404696000</v>
      </c>
      <c r="Q35" s="121">
        <v>0</v>
      </c>
      <c r="R35" s="121">
        <v>0</v>
      </c>
      <c r="S35" s="121">
        <v>0</v>
      </c>
      <c r="T35" s="121">
        <f t="shared" si="4"/>
        <v>6004141000</v>
      </c>
      <c r="U35" s="99"/>
      <c r="V35" s="99"/>
      <c r="W35" s="99"/>
      <c r="X35" s="99"/>
      <c r="Y35" s="99"/>
      <c r="Z35" s="99"/>
    </row>
    <row r="36" spans="1:26" ht="15.75" customHeight="1">
      <c r="A36" s="365"/>
      <c r="B36" s="117">
        <v>12</v>
      </c>
      <c r="C36" s="119">
        <v>5679010000</v>
      </c>
      <c r="D36" s="119">
        <v>1967904000</v>
      </c>
      <c r="E36" s="119">
        <v>0</v>
      </c>
      <c r="F36" s="119">
        <v>0</v>
      </c>
      <c r="G36" s="119">
        <v>315900000</v>
      </c>
      <c r="H36" s="119">
        <v>0</v>
      </c>
      <c r="I36" s="119">
        <v>0</v>
      </c>
      <c r="J36" s="119">
        <f t="shared" si="0"/>
        <v>0</v>
      </c>
      <c r="K36" s="121">
        <v>0</v>
      </c>
      <c r="L36" s="121">
        <v>0</v>
      </c>
      <c r="M36" s="121">
        <v>0</v>
      </c>
      <c r="N36" s="119">
        <f t="shared" si="1"/>
        <v>4717602000</v>
      </c>
      <c r="O36" s="121"/>
      <c r="P36" s="121">
        <v>4717602000</v>
      </c>
      <c r="Q36" s="121">
        <v>0</v>
      </c>
      <c r="R36" s="121">
        <v>0</v>
      </c>
      <c r="S36" s="121">
        <v>0</v>
      </c>
      <c r="T36" s="121">
        <f t="shared" si="4"/>
        <v>12680416000</v>
      </c>
      <c r="U36" s="99"/>
      <c r="V36" s="99"/>
      <c r="W36" s="99"/>
      <c r="X36" s="99"/>
      <c r="Y36" s="99"/>
      <c r="Z36" s="99"/>
    </row>
    <row r="37" spans="1:26" ht="15.75" customHeight="1">
      <c r="A37" s="366"/>
      <c r="B37" s="106" t="s">
        <v>62</v>
      </c>
      <c r="C37" s="114">
        <f>SUM(C25:C36)</f>
        <v>383756728600</v>
      </c>
      <c r="D37" s="114">
        <f>SUM(D25:D36)</f>
        <v>17829893000</v>
      </c>
      <c r="E37" s="114">
        <v>0</v>
      </c>
      <c r="F37" s="114">
        <v>0</v>
      </c>
      <c r="G37" s="114">
        <f>SUM(G25:G36)</f>
        <v>2352650000</v>
      </c>
      <c r="H37" s="114">
        <v>0</v>
      </c>
      <c r="I37" s="114">
        <f>SUM(I28:I32)</f>
        <v>872610000</v>
      </c>
      <c r="J37" s="115">
        <f t="shared" si="0"/>
        <v>0</v>
      </c>
      <c r="K37" s="115">
        <v>0</v>
      </c>
      <c r="L37" s="115">
        <v>0</v>
      </c>
      <c r="M37" s="115">
        <v>0</v>
      </c>
      <c r="N37" s="115">
        <f t="shared" si="1"/>
        <v>26880521000</v>
      </c>
      <c r="O37" s="114">
        <f t="shared" ref="O37:T37" si="5">SUM(O25:O36)</f>
        <v>839520000</v>
      </c>
      <c r="P37" s="114">
        <f t="shared" si="5"/>
        <v>25993501000</v>
      </c>
      <c r="Q37" s="114">
        <f t="shared" si="5"/>
        <v>0</v>
      </c>
      <c r="R37" s="114">
        <f t="shared" si="5"/>
        <v>47500000</v>
      </c>
      <c r="S37" s="114">
        <f t="shared" si="5"/>
        <v>0</v>
      </c>
      <c r="T37" s="114">
        <f t="shared" si="5"/>
        <v>431692402600</v>
      </c>
      <c r="U37" s="99"/>
      <c r="V37" s="99"/>
      <c r="W37" s="99"/>
      <c r="X37" s="99"/>
      <c r="Y37" s="99"/>
      <c r="Z37" s="99"/>
    </row>
    <row r="38" spans="1:26" ht="15.75" customHeight="1">
      <c r="A38" s="364">
        <v>2016</v>
      </c>
      <c r="B38" s="122">
        <v>1</v>
      </c>
      <c r="C38" s="123">
        <v>1300000000</v>
      </c>
      <c r="D38" s="124">
        <v>1676230000</v>
      </c>
      <c r="E38" s="124">
        <v>0</v>
      </c>
      <c r="F38" s="124">
        <v>0</v>
      </c>
      <c r="G38" s="124">
        <v>0</v>
      </c>
      <c r="H38" s="124">
        <v>0</v>
      </c>
      <c r="I38" s="124">
        <v>0</v>
      </c>
      <c r="J38" s="125">
        <f t="shared" si="0"/>
        <v>0</v>
      </c>
      <c r="K38" s="124">
        <v>0</v>
      </c>
      <c r="L38" s="124">
        <v>0</v>
      </c>
      <c r="M38" s="124">
        <v>0</v>
      </c>
      <c r="N38" s="125">
        <f t="shared" si="1"/>
        <v>7437106000</v>
      </c>
      <c r="O38" s="124">
        <v>0</v>
      </c>
      <c r="P38" s="124">
        <v>7437106000</v>
      </c>
      <c r="Q38" s="124">
        <v>0</v>
      </c>
      <c r="R38" s="124">
        <v>0</v>
      </c>
      <c r="S38" s="124">
        <v>0</v>
      </c>
      <c r="T38" s="124">
        <f t="shared" ref="T38:T49" si="6">SUM(C38+D38+F38+G38+H38+I38+J38+N38)</f>
        <v>10413336000</v>
      </c>
      <c r="U38" s="99"/>
      <c r="V38" s="99"/>
      <c r="W38" s="99"/>
      <c r="X38" s="99"/>
      <c r="Y38" s="99"/>
      <c r="Z38" s="99"/>
    </row>
    <row r="39" spans="1:26" ht="15.75" customHeight="1">
      <c r="A39" s="365"/>
      <c r="B39" s="122">
        <v>2</v>
      </c>
      <c r="C39" s="124"/>
      <c r="D39" s="124">
        <v>554692000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5">
        <f t="shared" si="0"/>
        <v>0</v>
      </c>
      <c r="K39" s="124">
        <v>0</v>
      </c>
      <c r="L39" s="124">
        <v>0</v>
      </c>
      <c r="M39" s="124">
        <v>0</v>
      </c>
      <c r="N39" s="125">
        <f t="shared" si="1"/>
        <v>872828000</v>
      </c>
      <c r="O39" s="124">
        <v>0</v>
      </c>
      <c r="P39" s="124">
        <v>872828000</v>
      </c>
      <c r="Q39" s="124">
        <v>0</v>
      </c>
      <c r="R39" s="124">
        <v>0</v>
      </c>
      <c r="S39" s="124">
        <v>0</v>
      </c>
      <c r="T39" s="124">
        <f t="shared" si="6"/>
        <v>1427520000</v>
      </c>
      <c r="U39" s="99"/>
      <c r="V39" s="99"/>
      <c r="W39" s="99"/>
      <c r="X39" s="99"/>
      <c r="Y39" s="99"/>
      <c r="Z39" s="99"/>
    </row>
    <row r="40" spans="1:26" ht="15.75" customHeight="1">
      <c r="A40" s="365"/>
      <c r="B40" s="122">
        <v>3</v>
      </c>
      <c r="C40" s="124">
        <v>1747360000</v>
      </c>
      <c r="D40" s="124">
        <v>2101804000</v>
      </c>
      <c r="E40" s="124">
        <v>0</v>
      </c>
      <c r="F40" s="124">
        <v>0</v>
      </c>
      <c r="G40" s="124">
        <v>353715000</v>
      </c>
      <c r="H40" s="124">
        <v>0</v>
      </c>
      <c r="I40" s="124">
        <v>0</v>
      </c>
      <c r="J40" s="125">
        <f t="shared" si="0"/>
        <v>30400000</v>
      </c>
      <c r="K40" s="124">
        <v>30400000</v>
      </c>
      <c r="L40" s="124">
        <v>0</v>
      </c>
      <c r="M40" s="124">
        <v>0</v>
      </c>
      <c r="N40" s="125">
        <f t="shared" si="1"/>
        <v>5200633000</v>
      </c>
      <c r="O40" s="124">
        <v>0</v>
      </c>
      <c r="P40" s="124">
        <v>5197553000</v>
      </c>
      <c r="Q40" s="124">
        <v>3080000</v>
      </c>
      <c r="R40" s="124">
        <v>0</v>
      </c>
      <c r="S40" s="124">
        <v>0</v>
      </c>
      <c r="T40" s="124">
        <f t="shared" si="6"/>
        <v>9433912000</v>
      </c>
      <c r="U40" s="99"/>
      <c r="V40" s="99"/>
      <c r="W40" s="99"/>
      <c r="X40" s="99"/>
      <c r="Y40" s="99"/>
      <c r="Z40" s="99"/>
    </row>
    <row r="41" spans="1:26" ht="15.75" customHeight="1">
      <c r="A41" s="365"/>
      <c r="B41" s="122">
        <v>4</v>
      </c>
      <c r="C41" s="124">
        <v>93344483000</v>
      </c>
      <c r="D41" s="124">
        <v>922588000</v>
      </c>
      <c r="E41" s="124">
        <v>0</v>
      </c>
      <c r="F41" s="124">
        <v>0</v>
      </c>
      <c r="G41" s="124">
        <v>135235000</v>
      </c>
      <c r="H41" s="124">
        <v>0</v>
      </c>
      <c r="I41" s="124">
        <v>0</v>
      </c>
      <c r="J41" s="125">
        <f t="shared" si="0"/>
        <v>0</v>
      </c>
      <c r="K41" s="124">
        <v>0</v>
      </c>
      <c r="L41" s="124">
        <v>0</v>
      </c>
      <c r="M41" s="124">
        <v>0</v>
      </c>
      <c r="N41" s="125">
        <f t="shared" si="1"/>
        <v>997861000</v>
      </c>
      <c r="O41" s="124">
        <v>0</v>
      </c>
      <c r="P41" s="124">
        <v>997861000</v>
      </c>
      <c r="Q41" s="124">
        <v>0</v>
      </c>
      <c r="R41" s="124">
        <v>0</v>
      </c>
      <c r="S41" s="124">
        <v>0</v>
      </c>
      <c r="T41" s="124">
        <f t="shared" si="6"/>
        <v>95400167000</v>
      </c>
      <c r="U41" s="99"/>
      <c r="V41" s="99"/>
      <c r="W41" s="99"/>
      <c r="X41" s="99"/>
      <c r="Y41" s="99"/>
      <c r="Z41" s="99"/>
    </row>
    <row r="42" spans="1:26" ht="15.75" customHeight="1">
      <c r="A42" s="365"/>
      <c r="B42" s="122">
        <v>5</v>
      </c>
      <c r="C42" s="124">
        <v>99047300000</v>
      </c>
      <c r="D42" s="124">
        <v>671452000</v>
      </c>
      <c r="E42" s="124">
        <v>0</v>
      </c>
      <c r="F42" s="124">
        <v>0</v>
      </c>
      <c r="G42" s="124">
        <v>159820000</v>
      </c>
      <c r="H42" s="124">
        <v>0</v>
      </c>
      <c r="I42" s="124">
        <v>0</v>
      </c>
      <c r="J42" s="125">
        <f t="shared" si="0"/>
        <v>0</v>
      </c>
      <c r="K42" s="124">
        <v>0</v>
      </c>
      <c r="L42" s="124">
        <v>0</v>
      </c>
      <c r="M42" s="124">
        <v>0</v>
      </c>
      <c r="N42" s="125">
        <f t="shared" si="1"/>
        <v>448474000</v>
      </c>
      <c r="O42" s="124">
        <v>0</v>
      </c>
      <c r="P42" s="124">
        <v>448474000</v>
      </c>
      <c r="Q42" s="124">
        <v>0</v>
      </c>
      <c r="R42" s="124">
        <v>0</v>
      </c>
      <c r="S42" s="124">
        <v>0</v>
      </c>
      <c r="T42" s="124">
        <f t="shared" si="6"/>
        <v>100327046000</v>
      </c>
      <c r="U42" s="99"/>
      <c r="V42" s="99"/>
      <c r="W42" s="99"/>
      <c r="X42" s="99"/>
      <c r="Y42" s="99"/>
      <c r="Z42" s="99"/>
    </row>
    <row r="43" spans="1:26" ht="15.75" customHeight="1">
      <c r="A43" s="365"/>
      <c r="B43" s="122">
        <v>6</v>
      </c>
      <c r="C43" s="126">
        <v>99529265000</v>
      </c>
      <c r="D43" s="124">
        <v>254172000</v>
      </c>
      <c r="E43" s="124">
        <v>0</v>
      </c>
      <c r="F43" s="124">
        <v>0</v>
      </c>
      <c r="G43" s="124">
        <v>294263000</v>
      </c>
      <c r="H43" s="124">
        <v>0</v>
      </c>
      <c r="I43" s="124">
        <v>0</v>
      </c>
      <c r="J43" s="125">
        <f t="shared" si="0"/>
        <v>0</v>
      </c>
      <c r="K43" s="124">
        <v>0</v>
      </c>
      <c r="L43" s="124">
        <v>0</v>
      </c>
      <c r="M43" s="124">
        <v>0</v>
      </c>
      <c r="N43" s="125">
        <f t="shared" si="1"/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f t="shared" si="6"/>
        <v>100077700000</v>
      </c>
      <c r="U43" s="99"/>
      <c r="V43" s="99"/>
      <c r="W43" s="99"/>
      <c r="X43" s="99"/>
      <c r="Y43" s="99"/>
      <c r="Z43" s="99"/>
    </row>
    <row r="44" spans="1:26" ht="15.75" customHeight="1">
      <c r="A44" s="365"/>
      <c r="B44" s="122">
        <v>7</v>
      </c>
      <c r="C44" s="124">
        <v>37778763000</v>
      </c>
      <c r="D44" s="124">
        <v>2487898000</v>
      </c>
      <c r="E44" s="124">
        <v>0</v>
      </c>
      <c r="F44" s="124">
        <v>0</v>
      </c>
      <c r="G44" s="124">
        <v>1243160000</v>
      </c>
      <c r="H44" s="124">
        <v>0</v>
      </c>
      <c r="I44" s="124">
        <v>0</v>
      </c>
      <c r="J44" s="125">
        <f t="shared" si="0"/>
        <v>0</v>
      </c>
      <c r="K44" s="124">
        <v>0</v>
      </c>
      <c r="L44" s="124">
        <v>0</v>
      </c>
      <c r="M44" s="124">
        <v>0</v>
      </c>
      <c r="N44" s="125">
        <f t="shared" si="1"/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f t="shared" si="6"/>
        <v>41509821000</v>
      </c>
      <c r="U44" s="99"/>
      <c r="V44" s="99"/>
      <c r="W44" s="99"/>
      <c r="X44" s="99"/>
      <c r="Y44" s="99"/>
      <c r="Z44" s="99"/>
    </row>
    <row r="45" spans="1:26" ht="15.75" customHeight="1">
      <c r="A45" s="365"/>
      <c r="B45" s="122">
        <v>8</v>
      </c>
      <c r="C45" s="124">
        <v>19848145000</v>
      </c>
      <c r="D45" s="124">
        <v>4984562000</v>
      </c>
      <c r="E45" s="124">
        <v>0</v>
      </c>
      <c r="F45" s="124">
        <v>0</v>
      </c>
      <c r="G45" s="127">
        <v>562750000</v>
      </c>
      <c r="H45" s="124">
        <v>0</v>
      </c>
      <c r="I45" s="124">
        <v>0</v>
      </c>
      <c r="J45" s="125">
        <f t="shared" si="0"/>
        <v>0</v>
      </c>
      <c r="K45" s="124">
        <v>0</v>
      </c>
      <c r="L45" s="124">
        <v>0</v>
      </c>
      <c r="M45" s="124">
        <v>0</v>
      </c>
      <c r="N45" s="125">
        <f t="shared" si="1"/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f t="shared" si="6"/>
        <v>25395457000</v>
      </c>
      <c r="U45" s="99"/>
      <c r="V45" s="99"/>
      <c r="W45" s="99"/>
      <c r="X45" s="99"/>
      <c r="Y45" s="99"/>
      <c r="Z45" s="99"/>
    </row>
    <row r="46" spans="1:26" ht="15.75" customHeight="1">
      <c r="A46" s="365"/>
      <c r="B46" s="122">
        <v>9</v>
      </c>
      <c r="C46" s="124">
        <v>25422198000</v>
      </c>
      <c r="D46" s="127">
        <v>4930866000</v>
      </c>
      <c r="E46" s="124">
        <v>0</v>
      </c>
      <c r="F46" s="124">
        <v>0</v>
      </c>
      <c r="G46" s="126">
        <v>526082000</v>
      </c>
      <c r="H46" s="124">
        <v>0</v>
      </c>
      <c r="I46" s="124">
        <v>0</v>
      </c>
      <c r="J46" s="125">
        <f t="shared" si="0"/>
        <v>35000000</v>
      </c>
      <c r="K46" s="124">
        <v>35000000</v>
      </c>
      <c r="L46" s="124">
        <v>0</v>
      </c>
      <c r="M46" s="124">
        <v>0</v>
      </c>
      <c r="N46" s="125">
        <f t="shared" si="1"/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f t="shared" si="6"/>
        <v>30914146000</v>
      </c>
      <c r="U46" s="99"/>
      <c r="V46" s="99"/>
      <c r="W46" s="99"/>
      <c r="X46" s="99"/>
      <c r="Y46" s="99"/>
      <c r="Z46" s="99"/>
    </row>
    <row r="47" spans="1:26" ht="15.75" customHeight="1">
      <c r="A47" s="365"/>
      <c r="B47" s="122">
        <v>10</v>
      </c>
      <c r="C47" s="124">
        <v>5713375000</v>
      </c>
      <c r="D47" s="124">
        <v>4793157000</v>
      </c>
      <c r="E47" s="124">
        <v>0</v>
      </c>
      <c r="F47" s="124">
        <v>0</v>
      </c>
      <c r="G47" s="124">
        <v>377325000</v>
      </c>
      <c r="H47" s="124">
        <v>0</v>
      </c>
      <c r="I47" s="124">
        <v>0</v>
      </c>
      <c r="J47" s="125">
        <f t="shared" si="0"/>
        <v>0</v>
      </c>
      <c r="K47" s="124">
        <v>0</v>
      </c>
      <c r="L47" s="124">
        <v>0</v>
      </c>
      <c r="M47" s="124">
        <v>0</v>
      </c>
      <c r="N47" s="125">
        <f t="shared" si="1"/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f t="shared" si="6"/>
        <v>10883857000</v>
      </c>
      <c r="U47" s="99"/>
      <c r="V47" s="99"/>
      <c r="W47" s="99"/>
      <c r="X47" s="99"/>
      <c r="Y47" s="99"/>
      <c r="Z47" s="99"/>
    </row>
    <row r="48" spans="1:26" ht="15.75" customHeight="1">
      <c r="A48" s="365"/>
      <c r="B48" s="122">
        <v>11</v>
      </c>
      <c r="C48" s="126">
        <v>6784775000</v>
      </c>
      <c r="D48" s="124">
        <v>1908515000</v>
      </c>
      <c r="E48" s="124">
        <v>0</v>
      </c>
      <c r="F48" s="124">
        <v>0</v>
      </c>
      <c r="G48" s="124">
        <v>252700000</v>
      </c>
      <c r="H48" s="124"/>
      <c r="I48" s="124">
        <v>0</v>
      </c>
      <c r="J48" s="125">
        <f t="shared" si="0"/>
        <v>0</v>
      </c>
      <c r="K48" s="124">
        <v>0</v>
      </c>
      <c r="L48" s="124">
        <v>0</v>
      </c>
      <c r="M48" s="124">
        <v>0</v>
      </c>
      <c r="N48" s="125">
        <f t="shared" si="1"/>
        <v>3775802000</v>
      </c>
      <c r="O48" s="124">
        <v>0</v>
      </c>
      <c r="P48" s="124">
        <v>3775802000</v>
      </c>
      <c r="Q48" s="124">
        <v>0</v>
      </c>
      <c r="R48" s="124">
        <v>0</v>
      </c>
      <c r="S48" s="124">
        <v>0</v>
      </c>
      <c r="T48" s="124">
        <f t="shared" si="6"/>
        <v>12721792000</v>
      </c>
      <c r="U48" s="99"/>
      <c r="V48" s="99"/>
      <c r="W48" s="99"/>
      <c r="X48" s="99"/>
      <c r="Y48" s="99"/>
      <c r="Z48" s="99"/>
    </row>
    <row r="49" spans="1:26" ht="15.75" customHeight="1">
      <c r="A49" s="365"/>
      <c r="B49" s="122">
        <v>12</v>
      </c>
      <c r="C49" s="124">
        <v>19120142000</v>
      </c>
      <c r="D49" s="124">
        <v>863210000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5">
        <f t="shared" si="0"/>
        <v>0</v>
      </c>
      <c r="K49" s="124">
        <v>0</v>
      </c>
      <c r="L49" s="124">
        <v>0</v>
      </c>
      <c r="M49" s="124">
        <v>0</v>
      </c>
      <c r="N49" s="125">
        <f t="shared" si="1"/>
        <v>4511900000</v>
      </c>
      <c r="O49" s="124">
        <v>0</v>
      </c>
      <c r="P49" s="124">
        <v>4511900000</v>
      </c>
      <c r="Q49" s="124">
        <v>0</v>
      </c>
      <c r="R49" s="124">
        <v>0</v>
      </c>
      <c r="S49" s="124">
        <v>0</v>
      </c>
      <c r="T49" s="124">
        <f t="shared" si="6"/>
        <v>24495252000</v>
      </c>
      <c r="U49" s="99"/>
      <c r="V49" s="99"/>
      <c r="W49" s="99"/>
      <c r="X49" s="99"/>
      <c r="Y49" s="99"/>
      <c r="Z49" s="99"/>
    </row>
    <row r="50" spans="1:26" ht="15.75" customHeight="1">
      <c r="A50" s="366"/>
      <c r="B50" s="106" t="s">
        <v>62</v>
      </c>
      <c r="C50" s="107">
        <f>SUM(C38:C49)</f>
        <v>409635806000</v>
      </c>
      <c r="D50" s="107">
        <f>SUM(D38:D49)</f>
        <v>26149146000</v>
      </c>
      <c r="E50" s="107">
        <v>0</v>
      </c>
      <c r="F50" s="107">
        <f>SUM(F38:F49)</f>
        <v>0</v>
      </c>
      <c r="G50" s="107">
        <f>SUM(G38:G49)</f>
        <v>3905050000</v>
      </c>
      <c r="H50" s="107">
        <f>SUM(H38:H49)</f>
        <v>0</v>
      </c>
      <c r="I50" s="107">
        <f>SUM(I38:I49)</f>
        <v>0</v>
      </c>
      <c r="J50" s="128">
        <f t="shared" si="0"/>
        <v>65400000</v>
      </c>
      <c r="K50" s="107">
        <f>SUM(K38:K49)</f>
        <v>65400000</v>
      </c>
      <c r="L50" s="107">
        <f>SUM(L38:L49)</f>
        <v>0</v>
      </c>
      <c r="M50" s="107">
        <f>SUM(M38:M49)</f>
        <v>0</v>
      </c>
      <c r="N50" s="125">
        <f t="shared" si="1"/>
        <v>23244604000</v>
      </c>
      <c r="O50" s="107">
        <f t="shared" ref="O50:T50" si="7">SUM(O38:O49)</f>
        <v>0</v>
      </c>
      <c r="P50" s="107">
        <f t="shared" si="7"/>
        <v>23241524000</v>
      </c>
      <c r="Q50" s="107">
        <f t="shared" si="7"/>
        <v>3080000</v>
      </c>
      <c r="R50" s="107">
        <f t="shared" si="7"/>
        <v>0</v>
      </c>
      <c r="S50" s="107">
        <f t="shared" si="7"/>
        <v>0</v>
      </c>
      <c r="T50" s="107">
        <f t="shared" si="7"/>
        <v>463000006000</v>
      </c>
      <c r="U50" s="99"/>
      <c r="V50" s="99"/>
      <c r="W50" s="99"/>
      <c r="X50" s="99"/>
      <c r="Y50" s="99"/>
      <c r="Z50" s="99"/>
    </row>
    <row r="51" spans="1:26" ht="15.75" customHeight="1">
      <c r="A51" s="364">
        <v>2017</v>
      </c>
      <c r="B51" s="129">
        <v>1</v>
      </c>
      <c r="C51" s="130">
        <v>2668380000</v>
      </c>
      <c r="D51" s="130">
        <v>398368000</v>
      </c>
      <c r="E51" s="130">
        <v>0</v>
      </c>
      <c r="F51" s="130">
        <v>0</v>
      </c>
      <c r="G51" s="130">
        <v>97200000</v>
      </c>
      <c r="H51" s="130">
        <v>0</v>
      </c>
      <c r="I51" s="130">
        <v>0</v>
      </c>
      <c r="J51" s="130">
        <f t="shared" si="0"/>
        <v>0</v>
      </c>
      <c r="K51" s="130">
        <v>0</v>
      </c>
      <c r="L51" s="130">
        <v>0</v>
      </c>
      <c r="M51" s="130">
        <v>0</v>
      </c>
      <c r="N51" s="130">
        <f t="shared" si="1"/>
        <v>7473229000</v>
      </c>
      <c r="O51" s="130">
        <v>0</v>
      </c>
      <c r="P51" s="130">
        <v>7473229000</v>
      </c>
      <c r="Q51" s="130">
        <v>0</v>
      </c>
      <c r="R51" s="130">
        <v>0</v>
      </c>
      <c r="S51" s="130">
        <v>0</v>
      </c>
      <c r="T51" s="131">
        <f t="shared" ref="T51:T62" si="8">SUM(C51+D51+F51+G51+H51+I51+J51+N51)</f>
        <v>10637177000</v>
      </c>
      <c r="U51" s="99"/>
      <c r="V51" s="99"/>
      <c r="W51" s="99"/>
      <c r="X51" s="99"/>
      <c r="Y51" s="99"/>
      <c r="Z51" s="99"/>
    </row>
    <row r="52" spans="1:26" ht="15.75" customHeight="1">
      <c r="A52" s="365"/>
      <c r="B52" s="129">
        <v>2</v>
      </c>
      <c r="C52" s="130">
        <v>523730000</v>
      </c>
      <c r="D52" s="130">
        <v>506087000</v>
      </c>
      <c r="E52" s="130">
        <v>0</v>
      </c>
      <c r="F52" s="130">
        <v>0</v>
      </c>
      <c r="G52" s="130">
        <v>33480000</v>
      </c>
      <c r="H52" s="130">
        <v>0</v>
      </c>
      <c r="I52" s="130">
        <v>0</v>
      </c>
      <c r="J52" s="130">
        <f t="shared" si="0"/>
        <v>0</v>
      </c>
      <c r="K52" s="130">
        <v>0</v>
      </c>
      <c r="L52" s="130">
        <v>0</v>
      </c>
      <c r="M52" s="130">
        <v>0</v>
      </c>
      <c r="N52" s="130">
        <f t="shared" si="1"/>
        <v>6212627000</v>
      </c>
      <c r="O52" s="130">
        <v>130000000</v>
      </c>
      <c r="P52" s="132">
        <v>6082627000</v>
      </c>
      <c r="Q52" s="130">
        <v>0</v>
      </c>
      <c r="R52" s="130">
        <v>0</v>
      </c>
      <c r="S52" s="130">
        <v>0</v>
      </c>
      <c r="T52" s="131">
        <f t="shared" si="8"/>
        <v>7275924000</v>
      </c>
      <c r="U52" s="99"/>
      <c r="V52" s="99"/>
      <c r="W52" s="99"/>
      <c r="X52" s="99"/>
      <c r="Y52" s="99"/>
      <c r="Z52" s="99"/>
    </row>
    <row r="53" spans="1:26" ht="15.75" customHeight="1">
      <c r="A53" s="365"/>
      <c r="B53" s="129">
        <v>3</v>
      </c>
      <c r="C53" s="130">
        <v>10621797200</v>
      </c>
      <c r="D53" s="130">
        <v>422888000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f t="shared" si="0"/>
        <v>0</v>
      </c>
      <c r="K53" s="130">
        <v>0</v>
      </c>
      <c r="L53" s="130">
        <v>0</v>
      </c>
      <c r="M53" s="130">
        <v>0</v>
      </c>
      <c r="N53" s="130">
        <f t="shared" si="1"/>
        <v>1907211000</v>
      </c>
      <c r="O53" s="130">
        <v>537030000</v>
      </c>
      <c r="P53" s="130">
        <v>1370181000</v>
      </c>
      <c r="Q53" s="130">
        <v>0</v>
      </c>
      <c r="R53" s="130">
        <v>0</v>
      </c>
      <c r="S53" s="130">
        <v>0</v>
      </c>
      <c r="T53" s="131">
        <f t="shared" si="8"/>
        <v>12951896200</v>
      </c>
      <c r="U53" s="99"/>
      <c r="V53" s="99"/>
      <c r="W53" s="99"/>
      <c r="X53" s="99"/>
      <c r="Y53" s="99"/>
      <c r="Z53" s="99"/>
    </row>
    <row r="54" spans="1:26" ht="15.75" customHeight="1">
      <c r="A54" s="365"/>
      <c r="B54" s="129">
        <v>4</v>
      </c>
      <c r="C54" s="130">
        <v>143414128000</v>
      </c>
      <c r="D54" s="130">
        <v>329180000</v>
      </c>
      <c r="E54" s="130">
        <v>0</v>
      </c>
      <c r="F54" s="130">
        <v>0</v>
      </c>
      <c r="G54" s="130">
        <v>164085000</v>
      </c>
      <c r="H54" s="130">
        <v>0</v>
      </c>
      <c r="I54" s="130">
        <v>0</v>
      </c>
      <c r="J54" s="130">
        <f t="shared" si="0"/>
        <v>0</v>
      </c>
      <c r="K54" s="130">
        <v>0</v>
      </c>
      <c r="L54" s="130">
        <v>0</v>
      </c>
      <c r="M54" s="130">
        <v>0</v>
      </c>
      <c r="N54" s="130">
        <f t="shared" si="1"/>
        <v>2295163000</v>
      </c>
      <c r="O54" s="130">
        <v>453700000</v>
      </c>
      <c r="P54" s="130">
        <v>1841463000</v>
      </c>
      <c r="Q54" s="130">
        <v>0</v>
      </c>
      <c r="R54" s="130">
        <v>0</v>
      </c>
      <c r="S54" s="130">
        <v>0</v>
      </c>
      <c r="T54" s="131">
        <f t="shared" si="8"/>
        <v>146202556000</v>
      </c>
      <c r="U54" s="99"/>
      <c r="V54" s="99"/>
      <c r="W54" s="99"/>
      <c r="X54" s="99"/>
      <c r="Y54" s="99"/>
      <c r="Z54" s="99"/>
    </row>
    <row r="55" spans="1:26" ht="15.75" customHeight="1">
      <c r="A55" s="365"/>
      <c r="B55" s="129">
        <v>5</v>
      </c>
      <c r="C55" s="130">
        <v>160765979000</v>
      </c>
      <c r="D55" s="130">
        <v>215706000</v>
      </c>
      <c r="E55" s="130">
        <v>0</v>
      </c>
      <c r="F55" s="130">
        <v>0</v>
      </c>
      <c r="G55" s="130">
        <v>148070000</v>
      </c>
      <c r="H55" s="130">
        <v>0</v>
      </c>
      <c r="I55" s="130">
        <v>0</v>
      </c>
      <c r="J55" s="130">
        <f t="shared" si="0"/>
        <v>0</v>
      </c>
      <c r="K55" s="130">
        <v>0</v>
      </c>
      <c r="L55" s="130">
        <v>0</v>
      </c>
      <c r="M55" s="130">
        <v>0</v>
      </c>
      <c r="N55" s="130">
        <f t="shared" si="1"/>
        <v>732579000</v>
      </c>
      <c r="O55" s="130">
        <v>309720000</v>
      </c>
      <c r="P55" s="130">
        <v>422859000</v>
      </c>
      <c r="Q55" s="130">
        <v>0</v>
      </c>
      <c r="R55" s="130">
        <v>0</v>
      </c>
      <c r="S55" s="130">
        <v>0</v>
      </c>
      <c r="T55" s="131">
        <f t="shared" si="8"/>
        <v>161862334000</v>
      </c>
      <c r="U55" s="99"/>
      <c r="V55" s="99"/>
      <c r="W55" s="99"/>
      <c r="X55" s="99"/>
      <c r="Y55" s="99"/>
      <c r="Z55" s="99"/>
    </row>
    <row r="56" spans="1:26" ht="15.75" customHeight="1">
      <c r="A56" s="365"/>
      <c r="B56" s="129">
        <v>6</v>
      </c>
      <c r="C56" s="130">
        <v>85168564000</v>
      </c>
      <c r="D56" s="130">
        <v>95038000</v>
      </c>
      <c r="E56" s="130">
        <v>0</v>
      </c>
      <c r="F56" s="130">
        <v>0</v>
      </c>
      <c r="G56" s="130">
        <v>0</v>
      </c>
      <c r="H56" s="130">
        <v>0</v>
      </c>
      <c r="I56" s="130">
        <v>0</v>
      </c>
      <c r="J56" s="130">
        <f t="shared" si="0"/>
        <v>0</v>
      </c>
      <c r="K56" s="130">
        <v>0</v>
      </c>
      <c r="L56" s="130">
        <v>0</v>
      </c>
      <c r="M56" s="130">
        <v>0</v>
      </c>
      <c r="N56" s="130">
        <f t="shared" si="1"/>
        <v>30150000</v>
      </c>
      <c r="O56" s="130">
        <v>28600000</v>
      </c>
      <c r="P56" s="130">
        <v>1550000</v>
      </c>
      <c r="Q56" s="130">
        <v>0</v>
      </c>
      <c r="R56" s="130">
        <v>0</v>
      </c>
      <c r="S56" s="130">
        <v>0</v>
      </c>
      <c r="T56" s="131">
        <f t="shared" si="8"/>
        <v>85293752000</v>
      </c>
      <c r="U56" s="99"/>
      <c r="V56" s="99"/>
      <c r="W56" s="99"/>
      <c r="X56" s="99"/>
      <c r="Y56" s="99"/>
      <c r="Z56" s="99"/>
    </row>
    <row r="57" spans="1:26" ht="15.75" customHeight="1">
      <c r="A57" s="365"/>
      <c r="B57" s="129">
        <v>7</v>
      </c>
      <c r="C57" s="130">
        <v>11520689000</v>
      </c>
      <c r="D57" s="130">
        <v>4371029000</v>
      </c>
      <c r="E57" s="130">
        <v>0</v>
      </c>
      <c r="F57" s="130">
        <v>0</v>
      </c>
      <c r="G57" s="130">
        <v>0</v>
      </c>
      <c r="H57" s="130">
        <v>0</v>
      </c>
      <c r="I57" s="130">
        <v>0</v>
      </c>
      <c r="J57" s="130">
        <f t="shared" si="0"/>
        <v>0</v>
      </c>
      <c r="K57" s="130">
        <v>0</v>
      </c>
      <c r="L57" s="130">
        <v>0</v>
      </c>
      <c r="M57" s="130">
        <v>0</v>
      </c>
      <c r="N57" s="130">
        <f t="shared" si="1"/>
        <v>455416000</v>
      </c>
      <c r="O57" s="130">
        <v>70460000</v>
      </c>
      <c r="P57" s="130">
        <v>384956000</v>
      </c>
      <c r="Q57" s="130">
        <v>0</v>
      </c>
      <c r="R57" s="130">
        <v>0</v>
      </c>
      <c r="S57" s="130">
        <v>0</v>
      </c>
      <c r="T57" s="131">
        <f t="shared" si="8"/>
        <v>16347134000</v>
      </c>
      <c r="U57" s="99"/>
      <c r="V57" s="99"/>
      <c r="W57" s="99"/>
      <c r="X57" s="99"/>
      <c r="Y57" s="99"/>
      <c r="Z57" s="99"/>
    </row>
    <row r="58" spans="1:26" ht="15.75" customHeight="1">
      <c r="A58" s="365"/>
      <c r="B58" s="129">
        <v>8</v>
      </c>
      <c r="C58" s="130">
        <v>26704000</v>
      </c>
      <c r="D58" s="130">
        <v>4839000</v>
      </c>
      <c r="E58" s="130">
        <v>0</v>
      </c>
      <c r="F58" s="130">
        <v>0</v>
      </c>
      <c r="G58" s="130">
        <v>1928000</v>
      </c>
      <c r="H58" s="130">
        <v>0</v>
      </c>
      <c r="I58" s="130">
        <v>0</v>
      </c>
      <c r="J58" s="130">
        <f t="shared" si="0"/>
        <v>0</v>
      </c>
      <c r="K58" s="130">
        <v>0</v>
      </c>
      <c r="L58" s="130">
        <v>0</v>
      </c>
      <c r="M58" s="130">
        <v>0</v>
      </c>
      <c r="N58" s="130">
        <f t="shared" si="1"/>
        <v>0</v>
      </c>
      <c r="O58" s="130">
        <v>0</v>
      </c>
      <c r="P58" s="130">
        <v>0</v>
      </c>
      <c r="Q58" s="130">
        <v>0</v>
      </c>
      <c r="R58" s="130">
        <v>0</v>
      </c>
      <c r="S58" s="130">
        <v>0</v>
      </c>
      <c r="T58" s="131">
        <f t="shared" si="8"/>
        <v>33471000</v>
      </c>
      <c r="U58" s="99"/>
      <c r="V58" s="99"/>
      <c r="W58" s="99"/>
      <c r="X58" s="99"/>
      <c r="Y58" s="99"/>
      <c r="Z58" s="99"/>
    </row>
    <row r="59" spans="1:26" ht="15.75" customHeight="1">
      <c r="A59" s="365"/>
      <c r="B59" s="129">
        <v>9</v>
      </c>
      <c r="C59" s="130">
        <v>22672124000</v>
      </c>
      <c r="D59" s="130">
        <v>3532407000</v>
      </c>
      <c r="E59" s="130">
        <v>0</v>
      </c>
      <c r="F59" s="130">
        <v>0</v>
      </c>
      <c r="G59" s="130">
        <v>245220000</v>
      </c>
      <c r="H59" s="130">
        <v>0</v>
      </c>
      <c r="I59" s="130">
        <v>0</v>
      </c>
      <c r="J59" s="130">
        <f t="shared" si="0"/>
        <v>0</v>
      </c>
      <c r="K59" s="130">
        <v>0</v>
      </c>
      <c r="L59" s="130">
        <v>0</v>
      </c>
      <c r="M59" s="130">
        <v>0</v>
      </c>
      <c r="N59" s="130">
        <f t="shared" si="1"/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1">
        <f t="shared" si="8"/>
        <v>26449751000</v>
      </c>
      <c r="U59" s="99"/>
      <c r="V59" s="99"/>
      <c r="W59" s="99"/>
      <c r="X59" s="99"/>
      <c r="Y59" s="99"/>
      <c r="Z59" s="99"/>
    </row>
    <row r="60" spans="1:26" ht="15.75" customHeight="1">
      <c r="A60" s="365"/>
      <c r="B60" s="129">
        <v>10</v>
      </c>
      <c r="C60" s="130">
        <v>15270796000</v>
      </c>
      <c r="D60" s="130">
        <v>3244300000</v>
      </c>
      <c r="E60" s="130">
        <v>0</v>
      </c>
      <c r="F60" s="130">
        <v>0</v>
      </c>
      <c r="G60" s="130">
        <v>170459000</v>
      </c>
      <c r="H60" s="130">
        <v>0</v>
      </c>
      <c r="I60" s="130">
        <v>0</v>
      </c>
      <c r="J60" s="130">
        <f t="shared" si="0"/>
        <v>1398000</v>
      </c>
      <c r="K60" s="130">
        <v>1398000</v>
      </c>
      <c r="L60" s="130">
        <v>0</v>
      </c>
      <c r="M60" s="130">
        <v>0</v>
      </c>
      <c r="N60" s="130">
        <f t="shared" si="1"/>
        <v>0</v>
      </c>
      <c r="O60" s="130">
        <v>0</v>
      </c>
      <c r="P60" s="130">
        <v>0</v>
      </c>
      <c r="Q60" s="130">
        <v>0</v>
      </c>
      <c r="R60" s="130">
        <v>0</v>
      </c>
      <c r="S60" s="130">
        <v>0</v>
      </c>
      <c r="T60" s="131">
        <f t="shared" si="8"/>
        <v>18686953000</v>
      </c>
      <c r="U60" s="99"/>
      <c r="V60" s="99"/>
      <c r="W60" s="99"/>
      <c r="X60" s="99"/>
      <c r="Y60" s="99"/>
      <c r="Z60" s="99"/>
    </row>
    <row r="61" spans="1:26" ht="15.75" customHeight="1">
      <c r="A61" s="365"/>
      <c r="B61" s="129">
        <v>11</v>
      </c>
      <c r="C61" s="130">
        <v>23002453000</v>
      </c>
      <c r="D61" s="130">
        <v>3593192000</v>
      </c>
      <c r="E61" s="130">
        <v>0</v>
      </c>
      <c r="F61" s="130">
        <v>0</v>
      </c>
      <c r="G61" s="130">
        <v>1013051000</v>
      </c>
      <c r="H61" s="130">
        <v>0</v>
      </c>
      <c r="I61" s="130">
        <v>0</v>
      </c>
      <c r="J61" s="130">
        <f t="shared" si="0"/>
        <v>0</v>
      </c>
      <c r="K61" s="130">
        <v>0</v>
      </c>
      <c r="L61" s="130">
        <v>0</v>
      </c>
      <c r="M61" s="130">
        <v>0</v>
      </c>
      <c r="N61" s="130">
        <f t="shared" si="1"/>
        <v>119240000</v>
      </c>
      <c r="O61" s="130">
        <v>0</v>
      </c>
      <c r="P61" s="130">
        <v>119240000</v>
      </c>
      <c r="Q61" s="130">
        <v>0</v>
      </c>
      <c r="R61" s="130">
        <v>0</v>
      </c>
      <c r="S61" s="130">
        <v>0</v>
      </c>
      <c r="T61" s="131">
        <f t="shared" si="8"/>
        <v>27727936000</v>
      </c>
      <c r="U61" s="99"/>
      <c r="V61" s="99"/>
      <c r="W61" s="99"/>
      <c r="X61" s="99"/>
      <c r="Y61" s="99"/>
      <c r="Z61" s="99"/>
    </row>
    <row r="62" spans="1:26" ht="15.75" customHeight="1">
      <c r="A62" s="365"/>
      <c r="B62" s="129">
        <v>12</v>
      </c>
      <c r="C62" s="130">
        <v>24241253000</v>
      </c>
      <c r="D62" s="130">
        <v>2398352000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f t="shared" si="0"/>
        <v>0</v>
      </c>
      <c r="K62" s="130">
        <v>0</v>
      </c>
      <c r="L62" s="130">
        <v>0</v>
      </c>
      <c r="M62" s="130">
        <v>0</v>
      </c>
      <c r="N62" s="130">
        <f t="shared" si="1"/>
        <v>7123017000</v>
      </c>
      <c r="O62" s="130">
        <v>31440000</v>
      </c>
      <c r="P62" s="130">
        <v>7091577000</v>
      </c>
      <c r="Q62" s="130">
        <v>0</v>
      </c>
      <c r="R62" s="130">
        <v>0</v>
      </c>
      <c r="S62" s="130">
        <v>0</v>
      </c>
      <c r="T62" s="131">
        <f t="shared" si="8"/>
        <v>33762622000</v>
      </c>
      <c r="U62" s="99"/>
      <c r="V62" s="99"/>
      <c r="W62" s="99"/>
      <c r="X62" s="99"/>
      <c r="Y62" s="99"/>
      <c r="Z62" s="99"/>
    </row>
    <row r="63" spans="1:26" ht="15.75" customHeight="1">
      <c r="A63" s="366"/>
      <c r="B63" s="106" t="s">
        <v>62</v>
      </c>
      <c r="C63" s="133">
        <f t="shared" ref="C63:T63" si="9">SUM(C51:C62)</f>
        <v>499896597200</v>
      </c>
      <c r="D63" s="133">
        <f t="shared" si="9"/>
        <v>19111386000</v>
      </c>
      <c r="E63" s="133">
        <f t="shared" si="9"/>
        <v>0</v>
      </c>
      <c r="F63" s="133">
        <f t="shared" si="9"/>
        <v>0</v>
      </c>
      <c r="G63" s="133">
        <f t="shared" si="9"/>
        <v>1873493000</v>
      </c>
      <c r="H63" s="133">
        <f t="shared" si="9"/>
        <v>0</v>
      </c>
      <c r="I63" s="133">
        <f t="shared" si="9"/>
        <v>0</v>
      </c>
      <c r="J63" s="133">
        <f t="shared" si="9"/>
        <v>1398000</v>
      </c>
      <c r="K63" s="133">
        <f t="shared" si="9"/>
        <v>1398000</v>
      </c>
      <c r="L63" s="133">
        <f t="shared" si="9"/>
        <v>0</v>
      </c>
      <c r="M63" s="133">
        <f t="shared" si="9"/>
        <v>0</v>
      </c>
      <c r="N63" s="133">
        <f t="shared" si="9"/>
        <v>26348632000</v>
      </c>
      <c r="O63" s="133">
        <f t="shared" si="9"/>
        <v>1560950000</v>
      </c>
      <c r="P63" s="133">
        <f t="shared" si="9"/>
        <v>24787682000</v>
      </c>
      <c r="Q63" s="133">
        <f t="shared" si="9"/>
        <v>0</v>
      </c>
      <c r="R63" s="133">
        <f t="shared" si="9"/>
        <v>0</v>
      </c>
      <c r="S63" s="133">
        <f t="shared" si="9"/>
        <v>0</v>
      </c>
      <c r="T63" s="133">
        <f t="shared" si="9"/>
        <v>547231506200</v>
      </c>
      <c r="U63" s="99"/>
      <c r="V63" s="99"/>
      <c r="W63" s="99"/>
      <c r="X63" s="99"/>
      <c r="Y63" s="99"/>
      <c r="Z63" s="99"/>
    </row>
    <row r="64" spans="1:26" ht="15.75" customHeight="1">
      <c r="A64" s="364">
        <v>2018</v>
      </c>
      <c r="B64" s="134">
        <v>1</v>
      </c>
      <c r="C64" s="135">
        <v>2600429000</v>
      </c>
      <c r="D64" s="135">
        <v>1479227000</v>
      </c>
      <c r="E64" s="135">
        <v>0</v>
      </c>
      <c r="F64" s="135">
        <v>0</v>
      </c>
      <c r="G64" s="135">
        <v>0</v>
      </c>
      <c r="H64" s="135">
        <v>0</v>
      </c>
      <c r="I64" s="135">
        <v>0</v>
      </c>
      <c r="J64" s="135">
        <f t="shared" ref="J64:J75" si="10">K64+L64+M64</f>
        <v>0</v>
      </c>
      <c r="K64" s="135">
        <v>0</v>
      </c>
      <c r="L64" s="135">
        <v>0</v>
      </c>
      <c r="M64" s="135">
        <v>0</v>
      </c>
      <c r="N64" s="135">
        <f t="shared" ref="N64:N75" si="11">O64+P64+Q64+R64+S64</f>
        <v>15627483000</v>
      </c>
      <c r="O64" s="135">
        <v>0</v>
      </c>
      <c r="P64" s="135">
        <v>15627483000</v>
      </c>
      <c r="Q64" s="135">
        <v>0</v>
      </c>
      <c r="R64" s="135">
        <v>0</v>
      </c>
      <c r="S64" s="135">
        <v>0</v>
      </c>
      <c r="T64" s="136">
        <f t="shared" ref="T64:T75" si="12">SUM(C64+D64+F64+G64+H64+I64+J64+N64)</f>
        <v>19707139000</v>
      </c>
      <c r="U64" s="99"/>
      <c r="V64" s="99"/>
      <c r="W64" s="99"/>
      <c r="X64" s="99"/>
      <c r="Y64" s="99"/>
      <c r="Z64" s="99"/>
    </row>
    <row r="65" spans="1:26" ht="15.75" customHeight="1">
      <c r="A65" s="365"/>
      <c r="B65" s="134">
        <v>2</v>
      </c>
      <c r="C65" s="137"/>
      <c r="D65" s="135">
        <v>889160000</v>
      </c>
      <c r="E65" s="135">
        <v>0</v>
      </c>
      <c r="F65" s="135">
        <v>0</v>
      </c>
      <c r="G65" s="135">
        <v>43260000</v>
      </c>
      <c r="H65" s="135">
        <v>0</v>
      </c>
      <c r="I65" s="135">
        <v>0</v>
      </c>
      <c r="J65" s="135">
        <f t="shared" si="10"/>
        <v>0</v>
      </c>
      <c r="K65" s="135">
        <v>0</v>
      </c>
      <c r="L65" s="135">
        <v>0</v>
      </c>
      <c r="M65" s="135">
        <v>0</v>
      </c>
      <c r="N65" s="135">
        <f t="shared" si="11"/>
        <v>5047020000</v>
      </c>
      <c r="O65" s="135">
        <v>0</v>
      </c>
      <c r="P65" s="135">
        <v>5047020000</v>
      </c>
      <c r="Q65" s="135">
        <v>0</v>
      </c>
      <c r="R65" s="135">
        <v>0</v>
      </c>
      <c r="S65" s="135">
        <v>0</v>
      </c>
      <c r="T65" s="136">
        <f t="shared" si="12"/>
        <v>5979440000</v>
      </c>
      <c r="U65" s="99"/>
      <c r="V65" s="99"/>
      <c r="W65" s="99"/>
      <c r="X65" s="99"/>
      <c r="Y65" s="99"/>
      <c r="Z65" s="99"/>
    </row>
    <row r="66" spans="1:26" ht="15.75" customHeight="1">
      <c r="A66" s="365"/>
      <c r="B66" s="134">
        <v>3</v>
      </c>
      <c r="C66" s="135">
        <v>2978770000</v>
      </c>
      <c r="D66" s="135">
        <v>506272000</v>
      </c>
      <c r="E66" s="135">
        <v>0</v>
      </c>
      <c r="F66" s="135">
        <v>0</v>
      </c>
      <c r="G66" s="135">
        <v>0</v>
      </c>
      <c r="H66" s="135">
        <v>0</v>
      </c>
      <c r="I66" s="135">
        <v>0</v>
      </c>
      <c r="J66" s="135">
        <f t="shared" si="10"/>
        <v>0</v>
      </c>
      <c r="K66" s="135">
        <v>0</v>
      </c>
      <c r="L66" s="135">
        <v>0</v>
      </c>
      <c r="M66" s="135">
        <v>0</v>
      </c>
      <c r="N66" s="135">
        <f t="shared" si="11"/>
        <v>13197186000</v>
      </c>
      <c r="O66" s="135">
        <v>83480000</v>
      </c>
      <c r="P66" s="135">
        <v>13077456000</v>
      </c>
      <c r="Q66" s="135">
        <v>0</v>
      </c>
      <c r="R66" s="135">
        <v>36250000</v>
      </c>
      <c r="S66" s="135">
        <v>0</v>
      </c>
      <c r="T66" s="136">
        <f t="shared" si="12"/>
        <v>16682228000</v>
      </c>
      <c r="U66" s="99"/>
      <c r="V66" s="99"/>
      <c r="W66" s="99"/>
      <c r="X66" s="99"/>
      <c r="Y66" s="99"/>
      <c r="Z66" s="99"/>
    </row>
    <row r="67" spans="1:26" ht="15.75" customHeight="1">
      <c r="A67" s="365"/>
      <c r="B67" s="134">
        <v>4</v>
      </c>
      <c r="C67" s="135">
        <v>139816830000</v>
      </c>
      <c r="D67" s="135">
        <v>117152000</v>
      </c>
      <c r="E67" s="135">
        <v>0</v>
      </c>
      <c r="F67" s="135">
        <v>0</v>
      </c>
      <c r="G67" s="135">
        <v>0</v>
      </c>
      <c r="H67" s="135">
        <v>0</v>
      </c>
      <c r="I67" s="135">
        <v>0</v>
      </c>
      <c r="J67" s="135">
        <f t="shared" si="10"/>
        <v>0</v>
      </c>
      <c r="K67" s="135">
        <v>0</v>
      </c>
      <c r="L67" s="135">
        <v>0</v>
      </c>
      <c r="M67" s="135">
        <v>0</v>
      </c>
      <c r="N67" s="135">
        <f t="shared" si="11"/>
        <v>4525492000</v>
      </c>
      <c r="O67" s="135">
        <v>158080000</v>
      </c>
      <c r="P67" s="135">
        <v>4367412000</v>
      </c>
      <c r="Q67" s="135">
        <v>0</v>
      </c>
      <c r="R67" s="135">
        <v>0</v>
      </c>
      <c r="S67" s="135">
        <v>0</v>
      </c>
      <c r="T67" s="136">
        <f t="shared" si="12"/>
        <v>144459474000</v>
      </c>
      <c r="U67" s="99"/>
      <c r="V67" s="99"/>
      <c r="W67" s="99"/>
      <c r="X67" s="99"/>
      <c r="Y67" s="99"/>
      <c r="Z67" s="99"/>
    </row>
    <row r="68" spans="1:26" ht="15.75" customHeight="1">
      <c r="A68" s="365"/>
      <c r="B68" s="134">
        <v>5</v>
      </c>
      <c r="C68" s="135">
        <v>131360960000</v>
      </c>
      <c r="D68" s="135">
        <v>368008000</v>
      </c>
      <c r="E68" s="135">
        <v>0</v>
      </c>
      <c r="F68" s="135">
        <v>0</v>
      </c>
      <c r="G68" s="135">
        <v>188235000</v>
      </c>
      <c r="H68" s="135">
        <v>0</v>
      </c>
      <c r="I68" s="135">
        <v>0</v>
      </c>
      <c r="J68" s="135">
        <f t="shared" si="10"/>
        <v>0</v>
      </c>
      <c r="K68" s="135">
        <v>0</v>
      </c>
      <c r="L68" s="135">
        <v>0</v>
      </c>
      <c r="M68" s="135">
        <v>0</v>
      </c>
      <c r="N68" s="135">
        <f t="shared" si="11"/>
        <v>2238370000</v>
      </c>
      <c r="O68" s="135">
        <v>337330000</v>
      </c>
      <c r="P68" s="135">
        <v>1901040000</v>
      </c>
      <c r="Q68" s="135">
        <v>0</v>
      </c>
      <c r="R68" s="135">
        <v>0</v>
      </c>
      <c r="S68" s="135">
        <v>0</v>
      </c>
      <c r="T68" s="136">
        <f t="shared" si="12"/>
        <v>134155573000</v>
      </c>
      <c r="U68" s="99"/>
      <c r="V68" s="99"/>
      <c r="W68" s="99"/>
      <c r="X68" s="99"/>
      <c r="Y68" s="99"/>
      <c r="Z68" s="99"/>
    </row>
    <row r="69" spans="1:26" ht="15.75" customHeight="1">
      <c r="A69" s="365"/>
      <c r="B69" s="134">
        <v>6</v>
      </c>
      <c r="C69" s="135">
        <v>119664814000</v>
      </c>
      <c r="D69" s="135">
        <v>507686000</v>
      </c>
      <c r="E69" s="135">
        <v>0</v>
      </c>
      <c r="F69" s="135">
        <v>0</v>
      </c>
      <c r="G69" s="135">
        <v>0</v>
      </c>
      <c r="H69" s="135">
        <v>0</v>
      </c>
      <c r="I69" s="135">
        <v>0</v>
      </c>
      <c r="J69" s="135">
        <f t="shared" si="10"/>
        <v>0</v>
      </c>
      <c r="K69" s="135">
        <v>0</v>
      </c>
      <c r="L69" s="135">
        <v>0</v>
      </c>
      <c r="M69" s="135">
        <v>0</v>
      </c>
      <c r="N69" s="135">
        <f t="shared" si="11"/>
        <v>2301368000</v>
      </c>
      <c r="O69" s="135">
        <v>636740000</v>
      </c>
      <c r="P69" s="135">
        <v>1664628000</v>
      </c>
      <c r="Q69" s="135">
        <v>0</v>
      </c>
      <c r="R69" s="135">
        <v>0</v>
      </c>
      <c r="S69" s="135">
        <v>0</v>
      </c>
      <c r="T69" s="136">
        <f t="shared" si="12"/>
        <v>122473868000</v>
      </c>
      <c r="U69" s="99"/>
      <c r="V69" s="99"/>
      <c r="W69" s="99"/>
      <c r="X69" s="99"/>
      <c r="Y69" s="99"/>
      <c r="Z69" s="99"/>
    </row>
    <row r="70" spans="1:26" ht="15.75" customHeight="1">
      <c r="A70" s="365"/>
      <c r="B70" s="134">
        <v>7</v>
      </c>
      <c r="C70" s="135">
        <v>140197320000</v>
      </c>
      <c r="D70" s="135">
        <v>52101582000</v>
      </c>
      <c r="E70" s="135">
        <v>0</v>
      </c>
      <c r="F70" s="135">
        <v>0</v>
      </c>
      <c r="G70" s="135">
        <v>1692350000</v>
      </c>
      <c r="H70" s="135">
        <v>0</v>
      </c>
      <c r="I70" s="135">
        <v>0</v>
      </c>
      <c r="J70" s="135">
        <f t="shared" si="10"/>
        <v>526400000</v>
      </c>
      <c r="K70" s="135">
        <v>526400000</v>
      </c>
      <c r="L70" s="135">
        <v>0</v>
      </c>
      <c r="M70" s="135">
        <v>0</v>
      </c>
      <c r="N70" s="135">
        <f t="shared" si="11"/>
        <v>703243000</v>
      </c>
      <c r="O70" s="135">
        <v>476840000</v>
      </c>
      <c r="P70" s="135">
        <v>226403000</v>
      </c>
      <c r="Q70" s="135">
        <v>0</v>
      </c>
      <c r="R70" s="135">
        <v>0</v>
      </c>
      <c r="S70" s="135">
        <v>0</v>
      </c>
      <c r="T70" s="136">
        <f t="shared" si="12"/>
        <v>195220895000</v>
      </c>
      <c r="U70" s="99"/>
      <c r="V70" s="99"/>
      <c r="W70" s="99"/>
      <c r="X70" s="99"/>
      <c r="Y70" s="99"/>
      <c r="Z70" s="99"/>
    </row>
    <row r="71" spans="1:26" ht="15.75" customHeight="1">
      <c r="A71" s="365"/>
      <c r="B71" s="134">
        <v>8</v>
      </c>
      <c r="C71" s="135">
        <v>9698140000</v>
      </c>
      <c r="D71" s="135"/>
      <c r="E71" s="135">
        <v>0</v>
      </c>
      <c r="F71" s="135">
        <v>0</v>
      </c>
      <c r="G71" s="135">
        <v>80390000</v>
      </c>
      <c r="H71" s="135">
        <v>0</v>
      </c>
      <c r="I71" s="135">
        <v>0</v>
      </c>
      <c r="J71" s="135">
        <f t="shared" si="10"/>
        <v>33600000</v>
      </c>
      <c r="K71" s="135">
        <v>33600000</v>
      </c>
      <c r="L71" s="135">
        <v>0</v>
      </c>
      <c r="M71" s="135">
        <v>0</v>
      </c>
      <c r="N71" s="135">
        <f t="shared" si="11"/>
        <v>265630000</v>
      </c>
      <c r="O71" s="135">
        <v>0</v>
      </c>
      <c r="P71" s="135">
        <v>265630000</v>
      </c>
      <c r="Q71" s="135">
        <v>0</v>
      </c>
      <c r="R71" s="135">
        <v>0</v>
      </c>
      <c r="S71" s="135">
        <v>0</v>
      </c>
      <c r="T71" s="136">
        <f t="shared" si="12"/>
        <v>10077760000</v>
      </c>
      <c r="U71" s="99"/>
      <c r="V71" s="99"/>
      <c r="W71" s="99"/>
      <c r="X71" s="99"/>
      <c r="Y71" s="99"/>
      <c r="Z71" s="99"/>
    </row>
    <row r="72" spans="1:26" ht="15.75" customHeight="1">
      <c r="A72" s="365"/>
      <c r="B72" s="134">
        <v>9</v>
      </c>
      <c r="C72" s="135">
        <v>7840510000</v>
      </c>
      <c r="D72" s="135"/>
      <c r="E72" s="135">
        <v>0</v>
      </c>
      <c r="F72" s="135">
        <v>0</v>
      </c>
      <c r="G72" s="135">
        <v>782810000</v>
      </c>
      <c r="H72" s="135">
        <v>0</v>
      </c>
      <c r="I72" s="135">
        <v>0</v>
      </c>
      <c r="J72" s="135">
        <f t="shared" si="10"/>
        <v>0</v>
      </c>
      <c r="K72" s="135">
        <v>0</v>
      </c>
      <c r="L72" s="135">
        <v>0</v>
      </c>
      <c r="M72" s="135">
        <v>0</v>
      </c>
      <c r="N72" s="135">
        <f t="shared" si="11"/>
        <v>105890000</v>
      </c>
      <c r="O72" s="135">
        <v>105890000</v>
      </c>
      <c r="P72" s="135">
        <v>0</v>
      </c>
      <c r="Q72" s="135">
        <v>0</v>
      </c>
      <c r="R72" s="135">
        <v>0</v>
      </c>
      <c r="S72" s="135">
        <v>0</v>
      </c>
      <c r="T72" s="136">
        <f t="shared" si="12"/>
        <v>8729210000</v>
      </c>
      <c r="U72" s="99"/>
      <c r="V72" s="99"/>
      <c r="W72" s="99"/>
      <c r="X72" s="99"/>
      <c r="Y72" s="99"/>
      <c r="Z72" s="99"/>
    </row>
    <row r="73" spans="1:26" ht="15.75" customHeight="1">
      <c r="A73" s="365"/>
      <c r="B73" s="134">
        <v>10</v>
      </c>
      <c r="C73" s="135">
        <v>18649130000</v>
      </c>
      <c r="D73" s="135"/>
      <c r="E73" s="135">
        <v>0</v>
      </c>
      <c r="F73" s="135">
        <v>0</v>
      </c>
      <c r="G73" s="135">
        <v>0</v>
      </c>
      <c r="H73" s="135">
        <v>0</v>
      </c>
      <c r="I73" s="135">
        <v>0</v>
      </c>
      <c r="J73" s="135">
        <f t="shared" si="10"/>
        <v>0</v>
      </c>
      <c r="K73" s="135">
        <v>0</v>
      </c>
      <c r="L73" s="135">
        <v>0</v>
      </c>
      <c r="M73" s="135">
        <v>0</v>
      </c>
      <c r="N73" s="135">
        <f t="shared" si="11"/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6">
        <f t="shared" si="12"/>
        <v>18649130000</v>
      </c>
      <c r="U73" s="99"/>
      <c r="V73" s="99"/>
      <c r="W73" s="99"/>
      <c r="X73" s="99"/>
      <c r="Y73" s="99"/>
      <c r="Z73" s="99"/>
    </row>
    <row r="74" spans="1:26" ht="15.75" customHeight="1">
      <c r="A74" s="365"/>
      <c r="B74" s="134">
        <v>11</v>
      </c>
      <c r="C74" s="135">
        <v>13379540000</v>
      </c>
      <c r="D74" s="135"/>
      <c r="E74" s="135">
        <v>0</v>
      </c>
      <c r="F74" s="135">
        <v>0</v>
      </c>
      <c r="G74" s="135">
        <v>0</v>
      </c>
      <c r="H74" s="135">
        <v>0</v>
      </c>
      <c r="I74" s="135">
        <v>0</v>
      </c>
      <c r="J74" s="135">
        <f t="shared" si="10"/>
        <v>0</v>
      </c>
      <c r="K74" s="135">
        <v>0</v>
      </c>
      <c r="L74" s="135">
        <v>0</v>
      </c>
      <c r="M74" s="135">
        <v>0</v>
      </c>
      <c r="N74" s="135">
        <f t="shared" si="11"/>
        <v>1890734000</v>
      </c>
      <c r="O74" s="135">
        <v>0</v>
      </c>
      <c r="P74" s="135">
        <v>1890734000</v>
      </c>
      <c r="Q74" s="135">
        <v>0</v>
      </c>
      <c r="R74" s="135">
        <v>0</v>
      </c>
      <c r="S74" s="135">
        <v>0</v>
      </c>
      <c r="T74" s="136">
        <f t="shared" si="12"/>
        <v>15270274000</v>
      </c>
      <c r="U74" s="99"/>
      <c r="V74" s="99"/>
      <c r="W74" s="99"/>
      <c r="X74" s="99"/>
      <c r="Y74" s="99"/>
      <c r="Z74" s="99"/>
    </row>
    <row r="75" spans="1:26" ht="15.75" customHeight="1">
      <c r="A75" s="365"/>
      <c r="B75" s="134">
        <v>12</v>
      </c>
      <c r="C75" s="135">
        <v>5025000000</v>
      </c>
      <c r="D75" s="135">
        <v>75250000</v>
      </c>
      <c r="E75" s="135">
        <v>0</v>
      </c>
      <c r="F75" s="135">
        <v>0</v>
      </c>
      <c r="G75" s="135">
        <v>1394640000</v>
      </c>
      <c r="H75" s="135">
        <v>0</v>
      </c>
      <c r="I75" s="135">
        <v>0</v>
      </c>
      <c r="J75" s="135">
        <f t="shared" si="10"/>
        <v>0</v>
      </c>
      <c r="K75" s="135">
        <v>0</v>
      </c>
      <c r="L75" s="135">
        <v>0</v>
      </c>
      <c r="M75" s="135">
        <v>0</v>
      </c>
      <c r="N75" s="135">
        <f t="shared" si="11"/>
        <v>13508360000</v>
      </c>
      <c r="O75" s="135">
        <v>0</v>
      </c>
      <c r="P75" s="135">
        <v>13508360000</v>
      </c>
      <c r="Q75" s="135">
        <v>0</v>
      </c>
      <c r="R75" s="135">
        <v>0</v>
      </c>
      <c r="S75" s="135">
        <v>0</v>
      </c>
      <c r="T75" s="136">
        <f t="shared" si="12"/>
        <v>20003250000</v>
      </c>
      <c r="U75" s="99"/>
      <c r="V75" s="99"/>
      <c r="W75" s="99"/>
      <c r="X75" s="99"/>
      <c r="Y75" s="99"/>
      <c r="Z75" s="99"/>
    </row>
    <row r="76" spans="1:26" ht="15.75" customHeight="1">
      <c r="A76" s="366"/>
      <c r="B76" s="106" t="s">
        <v>62</v>
      </c>
      <c r="C76" s="137">
        <v>591211443000</v>
      </c>
      <c r="D76" s="137">
        <v>56044337000</v>
      </c>
      <c r="E76" s="137">
        <v>0</v>
      </c>
      <c r="F76" s="137">
        <v>0</v>
      </c>
      <c r="G76" s="137">
        <v>4181685000</v>
      </c>
      <c r="H76" s="137">
        <v>0</v>
      </c>
      <c r="I76" s="137">
        <v>0</v>
      </c>
      <c r="J76" s="137">
        <v>560000000</v>
      </c>
      <c r="K76" s="137">
        <v>560000000</v>
      </c>
      <c r="L76" s="137">
        <v>0</v>
      </c>
      <c r="M76" s="137">
        <v>0</v>
      </c>
      <c r="N76" s="137">
        <v>59410776000</v>
      </c>
      <c r="O76" s="137">
        <v>1798360000</v>
      </c>
      <c r="P76" s="137">
        <v>57576166000</v>
      </c>
      <c r="Q76" s="137">
        <v>0</v>
      </c>
      <c r="R76" s="137">
        <v>36250000</v>
      </c>
      <c r="S76" s="137">
        <v>0</v>
      </c>
      <c r="T76" s="138">
        <v>711408241000</v>
      </c>
      <c r="U76" s="99"/>
      <c r="V76" s="99"/>
      <c r="W76" s="99"/>
      <c r="X76" s="99"/>
      <c r="Y76" s="99"/>
      <c r="Z76" s="99"/>
    </row>
    <row r="77" spans="1:26" ht="15.75" customHeight="1">
      <c r="A77" s="364">
        <v>2019</v>
      </c>
      <c r="B77" s="139">
        <v>1</v>
      </c>
      <c r="C77" s="140">
        <v>0</v>
      </c>
      <c r="D77" s="140">
        <v>178470000</v>
      </c>
      <c r="E77" s="140">
        <v>0</v>
      </c>
      <c r="F77" s="140">
        <v>0</v>
      </c>
      <c r="G77" s="140">
        <v>956670000</v>
      </c>
      <c r="H77" s="140">
        <v>0</v>
      </c>
      <c r="I77" s="140">
        <v>0</v>
      </c>
      <c r="J77" s="140">
        <v>0</v>
      </c>
      <c r="K77" s="140">
        <v>0</v>
      </c>
      <c r="L77" s="140">
        <v>0</v>
      </c>
      <c r="M77" s="140">
        <v>0</v>
      </c>
      <c r="N77" s="140">
        <f t="shared" ref="N77:N88" si="13">O77+P77+Q77+R77+S77</f>
        <v>14967283000</v>
      </c>
      <c r="O77" s="140"/>
      <c r="P77" s="140">
        <v>14967283000</v>
      </c>
      <c r="Q77" s="140"/>
      <c r="R77" s="140"/>
      <c r="S77" s="140"/>
      <c r="T77" s="140">
        <f t="shared" ref="T77:T88" si="14">SUM(C77+D77+F77+G77+H77+I77+J77+N77+E77)</f>
        <v>16102423000</v>
      </c>
      <c r="U77" s="99"/>
      <c r="V77" s="99"/>
      <c r="W77" s="99"/>
      <c r="X77" s="99"/>
      <c r="Y77" s="99"/>
      <c r="Z77" s="99"/>
    </row>
    <row r="78" spans="1:26" ht="15.75" customHeight="1">
      <c r="A78" s="365"/>
      <c r="B78" s="139">
        <v>2</v>
      </c>
      <c r="C78" s="140">
        <v>0</v>
      </c>
      <c r="D78" s="140">
        <v>0</v>
      </c>
      <c r="E78" s="140">
        <v>0</v>
      </c>
      <c r="F78" s="140">
        <v>0</v>
      </c>
      <c r="G78" s="140">
        <v>0</v>
      </c>
      <c r="H78" s="140">
        <v>0</v>
      </c>
      <c r="I78" s="140">
        <v>0</v>
      </c>
      <c r="J78" s="140">
        <f t="shared" ref="J78:J88" si="15">K78+L78+M78</f>
        <v>0</v>
      </c>
      <c r="K78" s="140">
        <v>0</v>
      </c>
      <c r="L78" s="140">
        <v>0</v>
      </c>
      <c r="M78" s="140">
        <v>0</v>
      </c>
      <c r="N78" s="140">
        <f t="shared" si="13"/>
        <v>5071650000</v>
      </c>
      <c r="O78" s="140"/>
      <c r="P78" s="140">
        <v>5071650000</v>
      </c>
      <c r="Q78" s="140"/>
      <c r="R78" s="140"/>
      <c r="S78" s="140"/>
      <c r="T78" s="140">
        <f t="shared" si="14"/>
        <v>5071650000</v>
      </c>
      <c r="U78" s="99"/>
      <c r="V78" s="99"/>
      <c r="W78" s="99"/>
      <c r="X78" s="99"/>
      <c r="Y78" s="99"/>
      <c r="Z78" s="99"/>
    </row>
    <row r="79" spans="1:26" ht="15.75" customHeight="1">
      <c r="A79" s="365"/>
      <c r="B79" s="139">
        <v>3</v>
      </c>
      <c r="C79" s="140">
        <v>4650980000</v>
      </c>
      <c r="D79" s="140">
        <v>1125760000</v>
      </c>
      <c r="E79" s="140">
        <v>0</v>
      </c>
      <c r="F79" s="140">
        <v>0</v>
      </c>
      <c r="G79" s="140">
        <v>0</v>
      </c>
      <c r="H79" s="140">
        <v>0</v>
      </c>
      <c r="I79" s="140">
        <v>0</v>
      </c>
      <c r="J79" s="140">
        <f t="shared" si="15"/>
        <v>0</v>
      </c>
      <c r="K79" s="140">
        <v>0</v>
      </c>
      <c r="L79" s="140">
        <v>0</v>
      </c>
      <c r="M79" s="140">
        <v>0</v>
      </c>
      <c r="N79" s="140">
        <f t="shared" si="13"/>
        <v>6183188000</v>
      </c>
      <c r="O79" s="140">
        <v>159800000</v>
      </c>
      <c r="P79" s="140">
        <v>6023388000</v>
      </c>
      <c r="Q79" s="141"/>
      <c r="R79" s="141"/>
      <c r="S79" s="141"/>
      <c r="T79" s="140">
        <f t="shared" si="14"/>
        <v>11959928000</v>
      </c>
      <c r="U79" s="99"/>
      <c r="V79" s="99"/>
      <c r="W79" s="99"/>
      <c r="X79" s="99"/>
      <c r="Y79" s="99"/>
      <c r="Z79" s="99"/>
    </row>
    <row r="80" spans="1:26" ht="15.75" customHeight="1">
      <c r="A80" s="365"/>
      <c r="B80" s="139">
        <v>4</v>
      </c>
      <c r="C80" s="142">
        <v>163451250000</v>
      </c>
      <c r="D80" s="140">
        <v>517118000</v>
      </c>
      <c r="E80" s="140">
        <v>0</v>
      </c>
      <c r="F80" s="140">
        <v>0</v>
      </c>
      <c r="G80" s="140">
        <v>0</v>
      </c>
      <c r="H80" s="140">
        <v>0</v>
      </c>
      <c r="I80" s="140">
        <v>0</v>
      </c>
      <c r="J80" s="140">
        <f t="shared" si="15"/>
        <v>0</v>
      </c>
      <c r="K80" s="140">
        <v>0</v>
      </c>
      <c r="L80" s="140">
        <v>0</v>
      </c>
      <c r="M80" s="140">
        <v>0</v>
      </c>
      <c r="N80" s="140">
        <f t="shared" si="13"/>
        <v>3144790000</v>
      </c>
      <c r="O80" s="140">
        <v>944200000</v>
      </c>
      <c r="P80" s="140">
        <v>2200590000</v>
      </c>
      <c r="Q80" s="141"/>
      <c r="R80" s="141"/>
      <c r="S80" s="141"/>
      <c r="T80" s="140">
        <f t="shared" si="14"/>
        <v>167113158000</v>
      </c>
      <c r="U80" s="99"/>
      <c r="V80" s="99"/>
      <c r="W80" s="99"/>
      <c r="X80" s="99"/>
      <c r="Y80" s="99"/>
      <c r="Z80" s="99"/>
    </row>
    <row r="81" spans="1:26" ht="15.75" customHeight="1">
      <c r="A81" s="365"/>
      <c r="B81" s="139">
        <v>5</v>
      </c>
      <c r="C81" s="140">
        <v>206236070000</v>
      </c>
      <c r="D81" s="140">
        <v>0</v>
      </c>
      <c r="E81" s="140">
        <v>444000000</v>
      </c>
      <c r="F81" s="140">
        <v>0</v>
      </c>
      <c r="G81" s="140">
        <v>0</v>
      </c>
      <c r="H81" s="140">
        <v>0</v>
      </c>
      <c r="I81" s="140">
        <v>0</v>
      </c>
      <c r="J81" s="140">
        <f t="shared" si="15"/>
        <v>0</v>
      </c>
      <c r="K81" s="140">
        <v>0</v>
      </c>
      <c r="L81" s="140">
        <v>0</v>
      </c>
      <c r="M81" s="140">
        <v>0</v>
      </c>
      <c r="N81" s="140">
        <f t="shared" si="13"/>
        <v>1307925000</v>
      </c>
      <c r="O81" s="140">
        <v>667200000</v>
      </c>
      <c r="P81" s="140">
        <v>604565000</v>
      </c>
      <c r="Q81" s="141"/>
      <c r="R81" s="140">
        <v>36160000</v>
      </c>
      <c r="S81" s="141"/>
      <c r="T81" s="140">
        <f t="shared" si="14"/>
        <v>207987995000</v>
      </c>
      <c r="U81" s="99"/>
      <c r="V81" s="99"/>
      <c r="W81" s="99"/>
      <c r="X81" s="99"/>
      <c r="Y81" s="99"/>
      <c r="Z81" s="99"/>
    </row>
    <row r="82" spans="1:26" ht="15.75" customHeight="1">
      <c r="A82" s="365"/>
      <c r="B82" s="139">
        <v>6</v>
      </c>
      <c r="C82" s="140">
        <v>111739800000</v>
      </c>
      <c r="D82" s="140">
        <v>0</v>
      </c>
      <c r="E82" s="140">
        <v>2765600000</v>
      </c>
      <c r="F82" s="140">
        <v>0</v>
      </c>
      <c r="G82" s="140">
        <v>0</v>
      </c>
      <c r="H82" s="140">
        <v>0</v>
      </c>
      <c r="I82" s="140">
        <v>0</v>
      </c>
      <c r="J82" s="140">
        <f t="shared" si="15"/>
        <v>0</v>
      </c>
      <c r="K82" s="140">
        <v>0</v>
      </c>
      <c r="L82" s="140">
        <v>0</v>
      </c>
      <c r="M82" s="140">
        <v>0</v>
      </c>
      <c r="N82" s="140">
        <f t="shared" si="13"/>
        <v>307228000</v>
      </c>
      <c r="O82" s="140">
        <v>229000000</v>
      </c>
      <c r="P82" s="140">
        <v>78228000</v>
      </c>
      <c r="Q82" s="141"/>
      <c r="R82" s="141"/>
      <c r="S82" s="141"/>
      <c r="T82" s="140">
        <f t="shared" si="14"/>
        <v>114812628000</v>
      </c>
      <c r="U82" s="99"/>
      <c r="V82" s="99"/>
      <c r="W82" s="99"/>
      <c r="X82" s="99"/>
      <c r="Y82" s="99"/>
      <c r="Z82" s="99"/>
    </row>
    <row r="83" spans="1:26" ht="15.75" customHeight="1">
      <c r="A83" s="365"/>
      <c r="B83" s="139">
        <v>7</v>
      </c>
      <c r="C83" s="140">
        <v>87637700000</v>
      </c>
      <c r="D83" s="140">
        <v>53200000</v>
      </c>
      <c r="E83" s="140">
        <v>0</v>
      </c>
      <c r="F83" s="140">
        <v>0</v>
      </c>
      <c r="G83" s="140">
        <v>0</v>
      </c>
      <c r="H83" s="140">
        <v>0</v>
      </c>
      <c r="I83" s="140">
        <v>0</v>
      </c>
      <c r="J83" s="140">
        <f t="shared" si="15"/>
        <v>0</v>
      </c>
      <c r="K83" s="140">
        <v>0</v>
      </c>
      <c r="L83" s="140">
        <v>0</v>
      </c>
      <c r="M83" s="140">
        <v>0</v>
      </c>
      <c r="N83" s="140">
        <f t="shared" si="13"/>
        <v>105200000</v>
      </c>
      <c r="O83" s="140">
        <v>105200000</v>
      </c>
      <c r="P83" s="140"/>
      <c r="Q83" s="141"/>
      <c r="R83" s="141"/>
      <c r="S83" s="141"/>
      <c r="T83" s="140">
        <f t="shared" si="14"/>
        <v>87796100000</v>
      </c>
      <c r="U83" s="99"/>
      <c r="V83" s="99"/>
      <c r="W83" s="99"/>
      <c r="X83" s="99"/>
      <c r="Y83" s="99"/>
      <c r="Z83" s="99"/>
    </row>
    <row r="84" spans="1:26" ht="15.75" customHeight="1">
      <c r="A84" s="365"/>
      <c r="B84" s="139">
        <v>8</v>
      </c>
      <c r="C84" s="140">
        <v>25209660000</v>
      </c>
      <c r="D84" s="140">
        <v>2452140000</v>
      </c>
      <c r="E84" s="140">
        <v>400000000</v>
      </c>
      <c r="F84" s="140">
        <v>0</v>
      </c>
      <c r="G84" s="140">
        <v>0</v>
      </c>
      <c r="H84" s="140">
        <v>0</v>
      </c>
      <c r="I84" s="140">
        <v>0</v>
      </c>
      <c r="J84" s="140">
        <f t="shared" si="15"/>
        <v>0</v>
      </c>
      <c r="K84" s="140">
        <v>0</v>
      </c>
      <c r="L84" s="140">
        <v>0</v>
      </c>
      <c r="M84" s="140">
        <v>0</v>
      </c>
      <c r="N84" s="140">
        <f t="shared" si="13"/>
        <v>1000000000</v>
      </c>
      <c r="O84" s="140">
        <v>1000000000</v>
      </c>
      <c r="P84" s="140"/>
      <c r="Q84" s="141"/>
      <c r="R84" s="141"/>
      <c r="S84" s="141"/>
      <c r="T84" s="140">
        <f t="shared" si="14"/>
        <v>29061800000</v>
      </c>
      <c r="U84" s="99"/>
      <c r="V84" s="99"/>
      <c r="W84" s="99"/>
      <c r="X84" s="99"/>
      <c r="Y84" s="99"/>
      <c r="Z84" s="99"/>
    </row>
    <row r="85" spans="1:26" ht="15.75" customHeight="1">
      <c r="A85" s="365"/>
      <c r="B85" s="139">
        <v>9</v>
      </c>
      <c r="C85" s="140">
        <v>20390460000</v>
      </c>
      <c r="D85" s="140">
        <v>3507400000</v>
      </c>
      <c r="E85" s="140">
        <v>572000000</v>
      </c>
      <c r="F85" s="141">
        <v>126500000</v>
      </c>
      <c r="G85" s="140">
        <v>0</v>
      </c>
      <c r="H85" s="140">
        <v>0</v>
      </c>
      <c r="I85" s="140">
        <v>0</v>
      </c>
      <c r="J85" s="140">
        <f t="shared" si="15"/>
        <v>0</v>
      </c>
      <c r="K85" s="140">
        <v>0</v>
      </c>
      <c r="L85" s="140">
        <v>0</v>
      </c>
      <c r="M85" s="140">
        <v>0</v>
      </c>
      <c r="N85" s="140">
        <f t="shared" si="13"/>
        <v>0</v>
      </c>
      <c r="O85" s="140"/>
      <c r="P85" s="140"/>
      <c r="Q85" s="141"/>
      <c r="R85" s="141"/>
      <c r="S85" s="141"/>
      <c r="T85" s="140">
        <f t="shared" si="14"/>
        <v>24596360000</v>
      </c>
      <c r="U85" s="99"/>
      <c r="V85" s="99"/>
      <c r="W85" s="99"/>
      <c r="X85" s="99"/>
      <c r="Y85" s="99"/>
      <c r="Z85" s="99"/>
    </row>
    <row r="86" spans="1:26" ht="15.75" customHeight="1">
      <c r="A86" s="365"/>
      <c r="B86" s="139">
        <v>10</v>
      </c>
      <c r="C86" s="140">
        <v>17603280000</v>
      </c>
      <c r="D86" s="140">
        <v>2266210000</v>
      </c>
      <c r="E86" s="140">
        <v>0</v>
      </c>
      <c r="F86" s="141">
        <v>520000000</v>
      </c>
      <c r="G86" s="141">
        <v>175925000</v>
      </c>
      <c r="H86" s="140">
        <v>0</v>
      </c>
      <c r="I86" s="140">
        <v>0</v>
      </c>
      <c r="J86" s="140">
        <f t="shared" si="15"/>
        <v>0</v>
      </c>
      <c r="K86" s="140">
        <v>0</v>
      </c>
      <c r="L86" s="140">
        <v>0</v>
      </c>
      <c r="M86" s="140">
        <v>0</v>
      </c>
      <c r="N86" s="140">
        <f t="shared" si="13"/>
        <v>0</v>
      </c>
      <c r="O86" s="140"/>
      <c r="P86" s="140"/>
      <c r="Q86" s="141"/>
      <c r="R86" s="141"/>
      <c r="S86" s="141"/>
      <c r="T86" s="140">
        <f t="shared" si="14"/>
        <v>20565415000</v>
      </c>
      <c r="U86" s="99"/>
      <c r="V86" s="99"/>
      <c r="W86" s="99"/>
      <c r="X86" s="99"/>
      <c r="Y86" s="99"/>
      <c r="Z86" s="99"/>
    </row>
    <row r="87" spans="1:26" ht="15.75" customHeight="1">
      <c r="A87" s="365"/>
      <c r="B87" s="139">
        <v>11</v>
      </c>
      <c r="C87" s="140">
        <v>4509590000</v>
      </c>
      <c r="D87" s="140">
        <v>2540560000</v>
      </c>
      <c r="E87" s="140">
        <v>0</v>
      </c>
      <c r="F87" s="141">
        <v>0</v>
      </c>
      <c r="G87" s="141">
        <v>362480000</v>
      </c>
      <c r="H87" s="140">
        <v>0</v>
      </c>
      <c r="I87" s="140">
        <v>0</v>
      </c>
      <c r="J87" s="140">
        <f t="shared" si="15"/>
        <v>0</v>
      </c>
      <c r="K87" s="140">
        <v>0</v>
      </c>
      <c r="L87" s="140">
        <v>0</v>
      </c>
      <c r="M87" s="140">
        <v>0</v>
      </c>
      <c r="N87" s="140">
        <f t="shared" si="13"/>
        <v>0</v>
      </c>
      <c r="O87" s="140"/>
      <c r="P87" s="140"/>
      <c r="Q87" s="141"/>
      <c r="R87" s="141"/>
      <c r="S87" s="141"/>
      <c r="T87" s="140">
        <f t="shared" si="14"/>
        <v>7412630000</v>
      </c>
      <c r="U87" s="99"/>
      <c r="V87" s="99"/>
      <c r="W87" s="99"/>
      <c r="X87" s="99"/>
      <c r="Y87" s="99"/>
      <c r="Z87" s="99"/>
    </row>
    <row r="88" spans="1:26" ht="15.75" customHeight="1">
      <c r="A88" s="365"/>
      <c r="B88" s="139">
        <v>12</v>
      </c>
      <c r="C88" s="140">
        <v>3040260000</v>
      </c>
      <c r="D88" s="140">
        <v>1589500000</v>
      </c>
      <c r="E88" s="140">
        <v>0</v>
      </c>
      <c r="F88" s="141">
        <v>0</v>
      </c>
      <c r="G88" s="141">
        <v>59972000</v>
      </c>
      <c r="H88" s="140">
        <v>0</v>
      </c>
      <c r="I88" s="140">
        <v>0</v>
      </c>
      <c r="J88" s="140">
        <f t="shared" si="15"/>
        <v>0</v>
      </c>
      <c r="K88" s="140">
        <v>0</v>
      </c>
      <c r="L88" s="140">
        <v>0</v>
      </c>
      <c r="M88" s="140">
        <v>0</v>
      </c>
      <c r="N88" s="140">
        <f t="shared" si="13"/>
        <v>7882840000</v>
      </c>
      <c r="O88" s="140"/>
      <c r="P88" s="140">
        <v>7882840000</v>
      </c>
      <c r="Q88" s="141"/>
      <c r="R88" s="141"/>
      <c r="S88" s="141"/>
      <c r="T88" s="140">
        <f t="shared" si="14"/>
        <v>12572572000</v>
      </c>
      <c r="U88" s="99"/>
      <c r="V88" s="99"/>
      <c r="W88" s="99"/>
      <c r="X88" s="99"/>
      <c r="Y88" s="99"/>
      <c r="Z88" s="99"/>
    </row>
    <row r="89" spans="1:26" ht="15.75" customHeight="1">
      <c r="A89" s="366"/>
      <c r="B89" s="106" t="s">
        <v>62</v>
      </c>
      <c r="C89" s="141">
        <f t="shared" ref="C89:T89" si="16">SUM(C77:C88)</f>
        <v>644469050000</v>
      </c>
      <c r="D89" s="141">
        <f t="shared" si="16"/>
        <v>14230358000</v>
      </c>
      <c r="E89" s="141">
        <f t="shared" si="16"/>
        <v>4181600000</v>
      </c>
      <c r="F89" s="141">
        <f t="shared" si="16"/>
        <v>646500000</v>
      </c>
      <c r="G89" s="141">
        <f t="shared" si="16"/>
        <v>1555047000</v>
      </c>
      <c r="H89" s="141">
        <f t="shared" si="16"/>
        <v>0</v>
      </c>
      <c r="I89" s="141">
        <f t="shared" si="16"/>
        <v>0</v>
      </c>
      <c r="J89" s="141">
        <f t="shared" si="16"/>
        <v>0</v>
      </c>
      <c r="K89" s="141">
        <f t="shared" si="16"/>
        <v>0</v>
      </c>
      <c r="L89" s="141">
        <f t="shared" si="16"/>
        <v>0</v>
      </c>
      <c r="M89" s="141">
        <f t="shared" si="16"/>
        <v>0</v>
      </c>
      <c r="N89" s="141">
        <f t="shared" si="16"/>
        <v>39970104000</v>
      </c>
      <c r="O89" s="141">
        <f t="shared" si="16"/>
        <v>3105400000</v>
      </c>
      <c r="P89" s="141">
        <f t="shared" si="16"/>
        <v>36828544000</v>
      </c>
      <c r="Q89" s="141">
        <f t="shared" si="16"/>
        <v>0</v>
      </c>
      <c r="R89" s="141">
        <f t="shared" si="16"/>
        <v>36160000</v>
      </c>
      <c r="S89" s="141">
        <f t="shared" si="16"/>
        <v>0</v>
      </c>
      <c r="T89" s="141">
        <f t="shared" si="16"/>
        <v>705052659000</v>
      </c>
      <c r="U89" s="99"/>
      <c r="V89" s="99"/>
      <c r="W89" s="99"/>
      <c r="X89" s="99"/>
      <c r="Y89" s="99"/>
      <c r="Z89" s="99"/>
    </row>
    <row r="90" spans="1:26" ht="15.75" customHeight="1">
      <c r="A90" s="364">
        <v>2020</v>
      </c>
      <c r="B90" s="143">
        <v>1</v>
      </c>
      <c r="C90" s="144">
        <v>0</v>
      </c>
      <c r="D90" s="144">
        <v>562690000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f>K90+L90+M90</f>
        <v>0</v>
      </c>
      <c r="K90" s="144">
        <v>0</v>
      </c>
      <c r="L90" s="144">
        <v>0</v>
      </c>
      <c r="M90" s="144">
        <v>0</v>
      </c>
      <c r="N90" s="144">
        <f t="shared" ref="N90:N101" si="17">O90+P90+Q90+R90+S90</f>
        <v>10499460000</v>
      </c>
      <c r="O90" s="144">
        <v>0</v>
      </c>
      <c r="P90" s="144">
        <v>10499460000</v>
      </c>
      <c r="Q90" s="144">
        <v>0</v>
      </c>
      <c r="R90" s="144">
        <v>0</v>
      </c>
      <c r="S90" s="144">
        <v>0</v>
      </c>
      <c r="T90" s="145">
        <f t="shared" ref="T90:T101" si="18">SUM(C90+D90+F90+G90+H90+I90+J90+N90+E90)</f>
        <v>11062150000</v>
      </c>
      <c r="U90" s="99"/>
      <c r="V90" s="99"/>
      <c r="W90" s="99"/>
      <c r="X90" s="99"/>
      <c r="Y90" s="99"/>
      <c r="Z90" s="99"/>
    </row>
    <row r="91" spans="1:26" ht="15.75" customHeight="1">
      <c r="A91" s="365"/>
      <c r="B91" s="143">
        <v>2</v>
      </c>
      <c r="C91" s="144">
        <v>78260000</v>
      </c>
      <c r="D91" s="144">
        <v>247000000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f>K91+L91+M91</f>
        <v>0</v>
      </c>
      <c r="K91" s="144">
        <v>0</v>
      </c>
      <c r="L91" s="144">
        <v>0</v>
      </c>
      <c r="M91" s="144">
        <v>0</v>
      </c>
      <c r="N91" s="144">
        <f t="shared" si="17"/>
        <v>9739454000</v>
      </c>
      <c r="O91" s="144">
        <v>0</v>
      </c>
      <c r="P91" s="144">
        <v>9739454000</v>
      </c>
      <c r="Q91" s="144">
        <v>0</v>
      </c>
      <c r="R91" s="144">
        <v>0</v>
      </c>
      <c r="S91" s="144">
        <v>0</v>
      </c>
      <c r="T91" s="145">
        <f t="shared" si="18"/>
        <v>10064714000</v>
      </c>
      <c r="U91" s="99"/>
      <c r="V91" s="99"/>
      <c r="W91" s="99"/>
      <c r="X91" s="99"/>
      <c r="Y91" s="99"/>
      <c r="Z91" s="99"/>
    </row>
    <row r="92" spans="1:26" ht="15.75" customHeight="1">
      <c r="A92" s="365"/>
      <c r="B92" s="143">
        <v>3</v>
      </c>
      <c r="C92" s="144">
        <v>0</v>
      </c>
      <c r="D92" s="144">
        <v>1029990000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f>K92+L92+M92</f>
        <v>0</v>
      </c>
      <c r="K92" s="144">
        <v>0</v>
      </c>
      <c r="L92" s="144">
        <v>0</v>
      </c>
      <c r="M92" s="144">
        <v>0</v>
      </c>
      <c r="N92" s="144">
        <f t="shared" si="17"/>
        <v>6103029000</v>
      </c>
      <c r="O92" s="144">
        <v>0</v>
      </c>
      <c r="P92" s="144">
        <v>6103029000</v>
      </c>
      <c r="Q92" s="144">
        <v>0</v>
      </c>
      <c r="R92" s="144">
        <v>0</v>
      </c>
      <c r="S92" s="144">
        <v>0</v>
      </c>
      <c r="T92" s="145">
        <f t="shared" si="18"/>
        <v>7133019000</v>
      </c>
      <c r="U92" s="99"/>
      <c r="V92" s="99"/>
      <c r="W92" s="99"/>
      <c r="X92" s="99"/>
      <c r="Y92" s="99"/>
      <c r="Z92" s="99"/>
    </row>
    <row r="93" spans="1:26" ht="15.75" customHeight="1">
      <c r="A93" s="365"/>
      <c r="B93" s="143">
        <v>4</v>
      </c>
      <c r="C93" s="144">
        <v>6726990000</v>
      </c>
      <c r="D93" s="144">
        <v>285080000</v>
      </c>
      <c r="E93" s="144">
        <v>0</v>
      </c>
      <c r="F93" s="144">
        <v>0</v>
      </c>
      <c r="G93" s="144">
        <v>133300000</v>
      </c>
      <c r="H93" s="144">
        <v>0</v>
      </c>
      <c r="I93" s="144">
        <v>0</v>
      </c>
      <c r="J93" s="146">
        <v>0</v>
      </c>
      <c r="K93" s="144">
        <v>0</v>
      </c>
      <c r="L93" s="144">
        <v>0</v>
      </c>
      <c r="M93" s="144">
        <v>0</v>
      </c>
      <c r="N93" s="144">
        <f t="shared" si="17"/>
        <v>3476796000</v>
      </c>
      <c r="O93" s="144">
        <v>186120000</v>
      </c>
      <c r="P93" s="144">
        <v>3290676000</v>
      </c>
      <c r="Q93" s="144">
        <v>0</v>
      </c>
      <c r="R93" s="144">
        <v>0</v>
      </c>
      <c r="S93" s="144">
        <v>0</v>
      </c>
      <c r="T93" s="145">
        <f t="shared" si="18"/>
        <v>10622166000</v>
      </c>
      <c r="U93" s="99"/>
      <c r="V93" s="99"/>
      <c r="W93" s="99"/>
      <c r="X93" s="99"/>
      <c r="Y93" s="99"/>
      <c r="Z93" s="99"/>
    </row>
    <row r="94" spans="1:26" ht="15.75" customHeight="1">
      <c r="A94" s="365"/>
      <c r="B94" s="143">
        <v>5</v>
      </c>
      <c r="C94" s="144">
        <v>31141140000</v>
      </c>
      <c r="D94" s="144">
        <v>110900000</v>
      </c>
      <c r="E94" s="144">
        <v>0</v>
      </c>
      <c r="F94" s="144">
        <v>0</v>
      </c>
      <c r="G94" s="144">
        <v>825940000</v>
      </c>
      <c r="H94" s="144">
        <v>0</v>
      </c>
      <c r="I94" s="144">
        <v>0</v>
      </c>
      <c r="J94" s="146">
        <v>0</v>
      </c>
      <c r="K94" s="144">
        <v>0</v>
      </c>
      <c r="L94" s="144">
        <v>0</v>
      </c>
      <c r="M94" s="144">
        <v>0</v>
      </c>
      <c r="N94" s="144">
        <f t="shared" si="17"/>
        <v>858784000</v>
      </c>
      <c r="O94" s="144">
        <v>233040000</v>
      </c>
      <c r="P94" s="144">
        <v>625744000</v>
      </c>
      <c r="Q94" s="144">
        <v>0</v>
      </c>
      <c r="R94" s="144">
        <v>0</v>
      </c>
      <c r="S94" s="144">
        <v>0</v>
      </c>
      <c r="T94" s="145">
        <f t="shared" si="18"/>
        <v>32936764000</v>
      </c>
      <c r="U94" s="99"/>
      <c r="V94" s="99"/>
      <c r="W94" s="99"/>
      <c r="X94" s="99"/>
      <c r="Y94" s="99"/>
      <c r="Z94" s="99"/>
    </row>
    <row r="95" spans="1:26" ht="15.75" customHeight="1">
      <c r="A95" s="365"/>
      <c r="B95" s="143">
        <v>6</v>
      </c>
      <c r="C95" s="144">
        <v>89471560000</v>
      </c>
      <c r="D95" s="144">
        <v>191100000</v>
      </c>
      <c r="E95" s="144">
        <v>0</v>
      </c>
      <c r="F95" s="144">
        <v>0</v>
      </c>
      <c r="G95" s="144">
        <v>492000000</v>
      </c>
      <c r="H95" s="144">
        <v>0</v>
      </c>
      <c r="I95" s="144">
        <v>0</v>
      </c>
      <c r="J95" s="146">
        <v>0</v>
      </c>
      <c r="K95" s="144">
        <v>0</v>
      </c>
      <c r="L95" s="144">
        <v>0</v>
      </c>
      <c r="M95" s="144">
        <v>0</v>
      </c>
      <c r="N95" s="144">
        <f t="shared" si="17"/>
        <v>117108000</v>
      </c>
      <c r="O95" s="144">
        <v>60160000</v>
      </c>
      <c r="P95" s="144">
        <v>56948000</v>
      </c>
      <c r="Q95" s="144">
        <v>0</v>
      </c>
      <c r="R95" s="144">
        <v>0</v>
      </c>
      <c r="S95" s="144">
        <v>0</v>
      </c>
      <c r="T95" s="145">
        <f t="shared" si="18"/>
        <v>90271768000</v>
      </c>
      <c r="U95" s="99"/>
      <c r="V95" s="99"/>
      <c r="W95" s="99"/>
      <c r="X95" s="99"/>
      <c r="Y95" s="99"/>
      <c r="Z95" s="99"/>
    </row>
    <row r="96" spans="1:26" ht="15.75" customHeight="1">
      <c r="A96" s="365"/>
      <c r="B96" s="143">
        <v>7</v>
      </c>
      <c r="C96" s="144">
        <v>34554786000</v>
      </c>
      <c r="D96" s="144">
        <v>108150000</v>
      </c>
      <c r="E96" s="144">
        <v>0</v>
      </c>
      <c r="F96" s="144">
        <v>0</v>
      </c>
      <c r="G96" s="144">
        <v>4263760000</v>
      </c>
      <c r="H96" s="144">
        <v>0</v>
      </c>
      <c r="I96" s="144">
        <v>0</v>
      </c>
      <c r="J96" s="144">
        <f>K96+L96+M96</f>
        <v>0</v>
      </c>
      <c r="K96" s="144">
        <v>0</v>
      </c>
      <c r="L96" s="144">
        <v>0</v>
      </c>
      <c r="M96" s="144">
        <v>0</v>
      </c>
      <c r="N96" s="144">
        <f t="shared" si="17"/>
        <v>1052880000</v>
      </c>
      <c r="O96" s="144">
        <v>0</v>
      </c>
      <c r="P96" s="144">
        <v>1052880000</v>
      </c>
      <c r="Q96" s="144">
        <v>0</v>
      </c>
      <c r="R96" s="144">
        <v>0</v>
      </c>
      <c r="S96" s="144">
        <v>0</v>
      </c>
      <c r="T96" s="145">
        <f t="shared" si="18"/>
        <v>39979576000</v>
      </c>
      <c r="U96" s="99"/>
      <c r="V96" s="99"/>
      <c r="W96" s="99"/>
      <c r="X96" s="99"/>
      <c r="Y96" s="99"/>
      <c r="Z96" s="99"/>
    </row>
    <row r="97" spans="1:26" ht="15.75" customHeight="1">
      <c r="A97" s="365"/>
      <c r="B97" s="143">
        <v>8</v>
      </c>
      <c r="C97" s="144">
        <v>98768804000</v>
      </c>
      <c r="D97" s="144">
        <v>280000000</v>
      </c>
      <c r="E97" s="144">
        <v>0</v>
      </c>
      <c r="F97" s="144">
        <v>0</v>
      </c>
      <c r="G97" s="144">
        <v>1489520000</v>
      </c>
      <c r="H97" s="144">
        <v>0</v>
      </c>
      <c r="I97" s="144">
        <v>0</v>
      </c>
      <c r="J97" s="144">
        <f>K97+L97+M97</f>
        <v>0</v>
      </c>
      <c r="K97" s="144">
        <v>0</v>
      </c>
      <c r="L97" s="144">
        <v>0</v>
      </c>
      <c r="M97" s="144">
        <v>0</v>
      </c>
      <c r="N97" s="144">
        <f t="shared" si="17"/>
        <v>96000000</v>
      </c>
      <c r="O97" s="144">
        <v>96000000</v>
      </c>
      <c r="P97" s="144">
        <v>0</v>
      </c>
      <c r="Q97" s="144">
        <v>0</v>
      </c>
      <c r="R97" s="144">
        <v>0</v>
      </c>
      <c r="S97" s="144">
        <v>0</v>
      </c>
      <c r="T97" s="145">
        <f t="shared" si="18"/>
        <v>100634324000</v>
      </c>
      <c r="U97" s="99"/>
      <c r="V97" s="99"/>
      <c r="W97" s="99"/>
      <c r="X97" s="99"/>
      <c r="Y97" s="99"/>
      <c r="Z97" s="99"/>
    </row>
    <row r="98" spans="1:26" ht="15.75" customHeight="1">
      <c r="A98" s="365"/>
      <c r="B98" s="143">
        <v>9</v>
      </c>
      <c r="C98" s="144">
        <v>166432420000</v>
      </c>
      <c r="D98" s="144">
        <v>1592570000</v>
      </c>
      <c r="E98" s="144">
        <v>0</v>
      </c>
      <c r="F98" s="144">
        <v>0</v>
      </c>
      <c r="G98" s="144">
        <v>1507100000</v>
      </c>
      <c r="H98" s="144">
        <v>0</v>
      </c>
      <c r="I98" s="144">
        <v>0</v>
      </c>
      <c r="J98" s="144">
        <f>K98+L98+M98</f>
        <v>0</v>
      </c>
      <c r="K98" s="144">
        <v>0</v>
      </c>
      <c r="L98" s="144">
        <v>0</v>
      </c>
      <c r="M98" s="144">
        <v>0</v>
      </c>
      <c r="N98" s="144">
        <f t="shared" si="17"/>
        <v>0</v>
      </c>
      <c r="O98" s="144">
        <v>0</v>
      </c>
      <c r="P98" s="144">
        <v>0</v>
      </c>
      <c r="Q98" s="144">
        <v>0</v>
      </c>
      <c r="R98" s="144">
        <v>0</v>
      </c>
      <c r="S98" s="144">
        <v>0</v>
      </c>
      <c r="T98" s="145">
        <f t="shared" si="18"/>
        <v>169532090000</v>
      </c>
      <c r="U98" s="99"/>
      <c r="V98" s="99"/>
      <c r="W98" s="99"/>
      <c r="X98" s="99"/>
      <c r="Y98" s="99"/>
      <c r="Z98" s="99"/>
    </row>
    <row r="99" spans="1:26" ht="15.75" customHeight="1">
      <c r="A99" s="365"/>
      <c r="B99" s="143">
        <v>10</v>
      </c>
      <c r="C99" s="146">
        <v>0</v>
      </c>
      <c r="D99" s="146">
        <v>2419770000</v>
      </c>
      <c r="E99" s="146">
        <v>0</v>
      </c>
      <c r="F99" s="146">
        <v>1125000000</v>
      </c>
      <c r="G99" s="146">
        <v>1071200000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f t="shared" si="17"/>
        <v>453747000</v>
      </c>
      <c r="O99" s="146">
        <v>0</v>
      </c>
      <c r="P99" s="146">
        <v>453747000</v>
      </c>
      <c r="Q99" s="146">
        <v>0</v>
      </c>
      <c r="R99" s="146">
        <v>0</v>
      </c>
      <c r="S99" s="146">
        <v>0</v>
      </c>
      <c r="T99" s="147">
        <f t="shared" si="18"/>
        <v>5069717000</v>
      </c>
      <c r="U99" s="148"/>
      <c r="V99" s="148"/>
      <c r="W99" s="148"/>
      <c r="X99" s="148"/>
      <c r="Y99" s="148"/>
      <c r="Z99" s="148"/>
    </row>
    <row r="100" spans="1:26" ht="15.75" customHeight="1">
      <c r="A100" s="365"/>
      <c r="B100" s="143">
        <v>11</v>
      </c>
      <c r="C100" s="146">
        <v>0</v>
      </c>
      <c r="D100" s="146">
        <v>963060000</v>
      </c>
      <c r="E100" s="146">
        <v>0</v>
      </c>
      <c r="F100" s="146">
        <v>1624500000</v>
      </c>
      <c r="G100" s="146">
        <v>681120000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f t="shared" si="17"/>
        <v>1071182000</v>
      </c>
      <c r="O100" s="146">
        <v>0</v>
      </c>
      <c r="P100" s="146">
        <v>1071182000</v>
      </c>
      <c r="Q100" s="146">
        <v>0</v>
      </c>
      <c r="R100" s="146">
        <v>0</v>
      </c>
      <c r="S100" s="146">
        <v>0</v>
      </c>
      <c r="T100" s="147">
        <f t="shared" si="18"/>
        <v>4339862000</v>
      </c>
      <c r="U100" s="148"/>
      <c r="V100" s="148"/>
      <c r="W100" s="148"/>
      <c r="X100" s="148"/>
      <c r="Y100" s="148"/>
      <c r="Z100" s="148"/>
    </row>
    <row r="101" spans="1:26" ht="15.75" customHeight="1">
      <c r="A101" s="365"/>
      <c r="B101" s="149">
        <v>12</v>
      </c>
      <c r="C101" s="146">
        <v>0</v>
      </c>
      <c r="D101" s="146">
        <v>1974280000</v>
      </c>
      <c r="E101" s="146">
        <v>0</v>
      </c>
      <c r="F101" s="146">
        <v>274500000</v>
      </c>
      <c r="G101" s="146">
        <v>496100000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f t="shared" si="17"/>
        <v>4347406000</v>
      </c>
      <c r="O101" s="146">
        <v>0</v>
      </c>
      <c r="P101" s="146">
        <v>4347406000</v>
      </c>
      <c r="Q101" s="146">
        <v>0</v>
      </c>
      <c r="R101" s="146">
        <v>0</v>
      </c>
      <c r="S101" s="146">
        <v>0</v>
      </c>
      <c r="T101" s="147">
        <f t="shared" si="18"/>
        <v>7092286000</v>
      </c>
      <c r="U101" s="148"/>
      <c r="V101" s="148"/>
      <c r="W101" s="148"/>
      <c r="X101" s="148"/>
      <c r="Y101" s="148"/>
      <c r="Z101" s="148"/>
    </row>
    <row r="102" spans="1:26" ht="15.75" customHeight="1">
      <c r="A102" s="366"/>
      <c r="B102" s="106" t="s">
        <v>62</v>
      </c>
      <c r="C102" s="150">
        <f t="shared" ref="C102:T102" si="19">SUM(C90:C101)</f>
        <v>427173960000</v>
      </c>
      <c r="D102" s="150">
        <f t="shared" si="19"/>
        <v>9764590000</v>
      </c>
      <c r="E102" s="150">
        <f t="shared" si="19"/>
        <v>0</v>
      </c>
      <c r="F102" s="150">
        <f t="shared" si="19"/>
        <v>3024000000</v>
      </c>
      <c r="G102" s="150">
        <f t="shared" si="19"/>
        <v>10960040000</v>
      </c>
      <c r="H102" s="150">
        <f t="shared" si="19"/>
        <v>0</v>
      </c>
      <c r="I102" s="150">
        <f t="shared" si="19"/>
        <v>0</v>
      </c>
      <c r="J102" s="150">
        <f t="shared" si="19"/>
        <v>0</v>
      </c>
      <c r="K102" s="150">
        <f t="shared" si="19"/>
        <v>0</v>
      </c>
      <c r="L102" s="150">
        <f t="shared" si="19"/>
        <v>0</v>
      </c>
      <c r="M102" s="150">
        <f t="shared" si="19"/>
        <v>0</v>
      </c>
      <c r="N102" s="150">
        <f t="shared" si="19"/>
        <v>37815846000</v>
      </c>
      <c r="O102" s="150">
        <f t="shared" si="19"/>
        <v>575320000</v>
      </c>
      <c r="P102" s="150">
        <f t="shared" si="19"/>
        <v>37240526000</v>
      </c>
      <c r="Q102" s="150">
        <f t="shared" si="19"/>
        <v>0</v>
      </c>
      <c r="R102" s="150">
        <f t="shared" si="19"/>
        <v>0</v>
      </c>
      <c r="S102" s="150">
        <f t="shared" si="19"/>
        <v>0</v>
      </c>
      <c r="T102" s="150">
        <f t="shared" si="19"/>
        <v>488738436000</v>
      </c>
      <c r="U102" s="151"/>
      <c r="V102" s="151"/>
      <c r="W102" s="151"/>
      <c r="X102" s="151"/>
      <c r="Y102" s="151"/>
      <c r="Z102" s="151"/>
    </row>
    <row r="103" spans="1:26" ht="15.75" customHeight="1">
      <c r="A103" s="364">
        <v>2021</v>
      </c>
      <c r="B103" s="139">
        <v>1</v>
      </c>
      <c r="C103" s="152">
        <v>0</v>
      </c>
      <c r="D103" s="152">
        <v>970690000</v>
      </c>
      <c r="E103" s="152">
        <v>0</v>
      </c>
      <c r="F103" s="152">
        <v>486000000</v>
      </c>
      <c r="G103" s="152">
        <v>460100000</v>
      </c>
      <c r="H103" s="152">
        <v>0</v>
      </c>
      <c r="I103" s="152">
        <v>0</v>
      </c>
      <c r="J103" s="152">
        <v>0</v>
      </c>
      <c r="K103" s="152">
        <v>0</v>
      </c>
      <c r="L103" s="152">
        <v>0</v>
      </c>
      <c r="M103" s="152">
        <v>0</v>
      </c>
      <c r="N103" s="152">
        <f>O103+P103+Q103+R103+S103</f>
        <v>11102035000</v>
      </c>
      <c r="O103" s="152">
        <v>0</v>
      </c>
      <c r="P103" s="152">
        <v>11102035000</v>
      </c>
      <c r="Q103" s="152">
        <v>0</v>
      </c>
      <c r="R103" s="152">
        <v>0</v>
      </c>
      <c r="S103" s="152">
        <v>0</v>
      </c>
      <c r="T103" s="153">
        <f>SUM(C103+D103+F103+G103+H103+I103+J103+N103+E103)</f>
        <v>13018825000</v>
      </c>
      <c r="U103" s="148"/>
      <c r="V103" s="148"/>
      <c r="W103" s="148"/>
      <c r="X103" s="148"/>
      <c r="Y103" s="148"/>
      <c r="Z103" s="148"/>
    </row>
    <row r="104" spans="1:26" ht="15.75" customHeight="1">
      <c r="A104" s="365"/>
      <c r="B104" s="139">
        <v>2</v>
      </c>
      <c r="C104" s="152">
        <v>1749540000</v>
      </c>
      <c r="D104" s="152">
        <v>1353105000</v>
      </c>
      <c r="E104" s="152">
        <v>0</v>
      </c>
      <c r="F104" s="152">
        <v>0</v>
      </c>
      <c r="G104" s="152">
        <v>742100000</v>
      </c>
      <c r="H104" s="152">
        <v>0</v>
      </c>
      <c r="I104" s="152">
        <v>0</v>
      </c>
      <c r="J104" s="152">
        <v>0</v>
      </c>
      <c r="K104" s="152">
        <v>0</v>
      </c>
      <c r="L104" s="152">
        <v>0</v>
      </c>
      <c r="M104" s="152">
        <v>0</v>
      </c>
      <c r="N104" s="152">
        <f>O104+P104+Q104+R104+S104</f>
        <v>7654304000</v>
      </c>
      <c r="O104" s="152">
        <v>0</v>
      </c>
      <c r="P104" s="152">
        <v>7654304000</v>
      </c>
      <c r="Q104" s="152">
        <v>0</v>
      </c>
      <c r="R104" s="152">
        <v>0</v>
      </c>
      <c r="S104" s="152">
        <v>0</v>
      </c>
      <c r="T104" s="153">
        <f>SUM(C104+D104+F104+G104+H104+I104+J104+N104+E104)</f>
        <v>11499049000</v>
      </c>
      <c r="U104" s="148"/>
      <c r="V104" s="148"/>
      <c r="W104" s="148"/>
      <c r="X104" s="148"/>
      <c r="Y104" s="148"/>
      <c r="Z104" s="148"/>
    </row>
    <row r="105" spans="1:26" ht="15.75" customHeight="1">
      <c r="A105" s="365"/>
      <c r="B105" s="139">
        <v>3</v>
      </c>
      <c r="C105" s="152">
        <v>28552240000</v>
      </c>
      <c r="D105" s="152">
        <v>1921640000</v>
      </c>
      <c r="E105" s="152">
        <v>0</v>
      </c>
      <c r="F105" s="152">
        <v>234000000</v>
      </c>
      <c r="G105" s="152">
        <v>399340000</v>
      </c>
      <c r="H105" s="152">
        <v>0</v>
      </c>
      <c r="I105" s="152">
        <v>0</v>
      </c>
      <c r="J105" s="152">
        <v>0</v>
      </c>
      <c r="K105" s="152">
        <v>0</v>
      </c>
      <c r="L105" s="152">
        <v>0</v>
      </c>
      <c r="M105" s="152">
        <v>0</v>
      </c>
      <c r="N105" s="152">
        <f>O105+P105+Q105+R105+S105</f>
        <v>13632347000</v>
      </c>
      <c r="O105" s="152">
        <v>0</v>
      </c>
      <c r="P105" s="152">
        <v>13632347000</v>
      </c>
      <c r="Q105" s="152">
        <v>0</v>
      </c>
      <c r="R105" s="152">
        <v>0</v>
      </c>
      <c r="S105" s="152">
        <v>0</v>
      </c>
      <c r="T105" s="153">
        <f>SUM(C105+D105+F105+G105+H105+I105+J105+N105+E105)</f>
        <v>44739567000</v>
      </c>
      <c r="U105" s="148"/>
      <c r="V105" s="148"/>
      <c r="W105" s="148"/>
      <c r="X105" s="148"/>
      <c r="Y105" s="148"/>
      <c r="Z105" s="148"/>
    </row>
    <row r="106" spans="1:26" ht="15.75" customHeight="1">
      <c r="A106" s="365"/>
      <c r="B106" s="139">
        <v>4</v>
      </c>
      <c r="C106" s="152">
        <v>49644680000</v>
      </c>
      <c r="D106" s="152">
        <v>1289120000</v>
      </c>
      <c r="E106" s="152">
        <v>0</v>
      </c>
      <c r="F106" s="152">
        <v>0</v>
      </c>
      <c r="G106" s="152">
        <v>870020000</v>
      </c>
      <c r="H106" s="152"/>
      <c r="I106" s="152"/>
      <c r="J106" s="152"/>
      <c r="K106" s="152"/>
      <c r="L106" s="152"/>
      <c r="M106" s="152"/>
      <c r="N106" s="152">
        <f t="shared" ref="N106:N114" si="20">SUM(O106:S106)</f>
        <v>5677504000</v>
      </c>
      <c r="O106" s="152">
        <v>0</v>
      </c>
      <c r="P106" s="152">
        <v>5677504000</v>
      </c>
      <c r="Q106" s="152">
        <v>0</v>
      </c>
      <c r="R106" s="152">
        <v>0</v>
      </c>
      <c r="S106" s="152">
        <v>0</v>
      </c>
      <c r="T106" s="153">
        <f t="shared" ref="T106:T114" si="21">SUM(C106:J106,N106)</f>
        <v>57481324000</v>
      </c>
      <c r="U106" s="154"/>
      <c r="V106" s="154"/>
      <c r="W106" s="154"/>
      <c r="X106" s="154"/>
      <c r="Y106" s="154"/>
      <c r="Z106" s="154"/>
    </row>
    <row r="107" spans="1:26" ht="15.75" customHeight="1">
      <c r="A107" s="365"/>
      <c r="B107" s="139">
        <v>5</v>
      </c>
      <c r="C107" s="152">
        <v>142319060000</v>
      </c>
      <c r="D107" s="152">
        <v>1475440000</v>
      </c>
      <c r="E107" s="152">
        <v>0</v>
      </c>
      <c r="F107" s="152">
        <v>0</v>
      </c>
      <c r="G107" s="152">
        <v>152520000</v>
      </c>
      <c r="H107" s="152"/>
      <c r="I107" s="152"/>
      <c r="J107" s="152"/>
      <c r="K107" s="152"/>
      <c r="L107" s="152"/>
      <c r="M107" s="152"/>
      <c r="N107" s="152">
        <f t="shared" si="20"/>
        <v>5845063000</v>
      </c>
      <c r="O107" s="152">
        <v>0</v>
      </c>
      <c r="P107" s="152">
        <v>5845063000</v>
      </c>
      <c r="Q107" s="152"/>
      <c r="R107" s="152"/>
      <c r="S107" s="152"/>
      <c r="T107" s="153">
        <f t="shared" si="21"/>
        <v>149792083000</v>
      </c>
      <c r="U107" s="154"/>
      <c r="V107" s="154"/>
      <c r="W107" s="154"/>
      <c r="X107" s="154"/>
      <c r="Y107" s="154"/>
      <c r="Z107" s="154"/>
    </row>
    <row r="108" spans="1:26" ht="15.75" customHeight="1">
      <c r="A108" s="365"/>
      <c r="B108" s="139">
        <v>6</v>
      </c>
      <c r="C108" s="152">
        <v>333127925000</v>
      </c>
      <c r="D108" s="152">
        <v>1825700000</v>
      </c>
      <c r="E108" s="152">
        <v>0</v>
      </c>
      <c r="F108" s="152">
        <v>0</v>
      </c>
      <c r="G108" s="152">
        <v>551340000</v>
      </c>
      <c r="H108" s="152"/>
      <c r="I108" s="152"/>
      <c r="J108" s="152"/>
      <c r="K108" s="152"/>
      <c r="L108" s="152"/>
      <c r="M108" s="152"/>
      <c r="N108" s="152">
        <f t="shared" si="20"/>
        <v>4830511000</v>
      </c>
      <c r="O108" s="152"/>
      <c r="P108" s="152">
        <v>4830511000</v>
      </c>
      <c r="Q108" s="152"/>
      <c r="R108" s="152"/>
      <c r="S108" s="152"/>
      <c r="T108" s="153">
        <f t="shared" si="21"/>
        <v>340335476000</v>
      </c>
      <c r="U108" s="154"/>
      <c r="V108" s="154"/>
      <c r="W108" s="154"/>
      <c r="X108" s="154"/>
      <c r="Y108" s="154"/>
      <c r="Z108" s="154"/>
    </row>
    <row r="109" spans="1:26" ht="15.75" customHeight="1">
      <c r="A109" s="365"/>
      <c r="B109" s="139">
        <v>7</v>
      </c>
      <c r="C109" s="152">
        <v>20116980000</v>
      </c>
      <c r="D109" s="152">
        <v>1429090000</v>
      </c>
      <c r="E109" s="152">
        <v>0</v>
      </c>
      <c r="F109" s="152">
        <v>0</v>
      </c>
      <c r="G109" s="152">
        <v>594360000</v>
      </c>
      <c r="H109" s="152"/>
      <c r="I109" s="152"/>
      <c r="J109" s="152"/>
      <c r="K109" s="152"/>
      <c r="L109" s="152"/>
      <c r="M109" s="152"/>
      <c r="N109" s="152">
        <f>SUM(O109:S109)</f>
        <v>360000000</v>
      </c>
      <c r="O109" s="152"/>
      <c r="P109" s="152">
        <v>360000000</v>
      </c>
      <c r="Q109" s="152"/>
      <c r="R109" s="152"/>
      <c r="S109" s="152"/>
      <c r="T109" s="153">
        <f t="shared" si="21"/>
        <v>22500430000</v>
      </c>
      <c r="U109" s="154"/>
      <c r="V109" s="154"/>
      <c r="W109" s="154"/>
      <c r="X109" s="154"/>
      <c r="Y109" s="154"/>
      <c r="Z109" s="154"/>
    </row>
    <row r="110" spans="1:26" ht="15.75" customHeight="1">
      <c r="A110" s="365"/>
      <c r="B110" s="139">
        <v>8</v>
      </c>
      <c r="C110" s="152">
        <v>9486992000</v>
      </c>
      <c r="D110" s="152">
        <v>175140000</v>
      </c>
      <c r="E110" s="152"/>
      <c r="F110" s="152"/>
      <c r="G110" s="152">
        <v>390260000</v>
      </c>
      <c r="H110" s="152"/>
      <c r="I110" s="152"/>
      <c r="J110" s="152"/>
      <c r="K110" s="152"/>
      <c r="L110" s="152"/>
      <c r="M110" s="152"/>
      <c r="N110" s="152">
        <f t="shared" si="20"/>
        <v>0</v>
      </c>
      <c r="O110" s="152"/>
      <c r="P110" s="152">
        <v>0</v>
      </c>
      <c r="Q110" s="152"/>
      <c r="R110" s="152"/>
      <c r="S110" s="152"/>
      <c r="T110" s="153">
        <f t="shared" si="21"/>
        <v>10052392000</v>
      </c>
      <c r="U110" s="154"/>
      <c r="V110" s="154"/>
      <c r="W110" s="154"/>
      <c r="X110" s="154"/>
      <c r="Y110" s="154"/>
      <c r="Z110" s="154"/>
    </row>
    <row r="111" spans="1:26" ht="15.75" customHeight="1">
      <c r="A111" s="365"/>
      <c r="B111" s="139">
        <v>9</v>
      </c>
      <c r="C111" s="152">
        <v>22692300000</v>
      </c>
      <c r="D111" s="152">
        <v>27960000</v>
      </c>
      <c r="E111" s="152">
        <v>0</v>
      </c>
      <c r="F111" s="152">
        <v>0</v>
      </c>
      <c r="G111" s="152">
        <v>0</v>
      </c>
      <c r="H111" s="152"/>
      <c r="I111" s="152"/>
      <c r="J111" s="152"/>
      <c r="K111" s="152"/>
      <c r="L111" s="152"/>
      <c r="M111" s="152"/>
      <c r="N111" s="152">
        <f t="shared" si="20"/>
        <v>0</v>
      </c>
      <c r="O111" s="152"/>
      <c r="P111" s="152"/>
      <c r="Q111" s="152"/>
      <c r="R111" s="152"/>
      <c r="S111" s="152"/>
      <c r="T111" s="153">
        <f t="shared" si="21"/>
        <v>22720260000</v>
      </c>
      <c r="U111" s="154"/>
      <c r="V111" s="154"/>
      <c r="W111" s="154"/>
      <c r="X111" s="154"/>
      <c r="Y111" s="154"/>
      <c r="Z111" s="154"/>
    </row>
    <row r="112" spans="1:26" ht="15.75" customHeight="1">
      <c r="A112" s="365"/>
      <c r="B112" s="139">
        <v>10</v>
      </c>
      <c r="C112" s="152">
        <v>34568310000</v>
      </c>
      <c r="D112" s="152">
        <v>0</v>
      </c>
      <c r="E112" s="152">
        <v>0</v>
      </c>
      <c r="F112" s="152">
        <v>0</v>
      </c>
      <c r="G112" s="152">
        <v>0</v>
      </c>
      <c r="H112" s="152"/>
      <c r="I112" s="152"/>
      <c r="J112" s="152"/>
      <c r="K112" s="152"/>
      <c r="L112" s="152"/>
      <c r="M112" s="152"/>
      <c r="N112" s="152">
        <f t="shared" si="20"/>
        <v>0</v>
      </c>
      <c r="O112" s="152">
        <v>0</v>
      </c>
      <c r="P112" s="152"/>
      <c r="Q112" s="152"/>
      <c r="R112" s="152"/>
      <c r="S112" s="152"/>
      <c r="T112" s="153">
        <f>SUM(C112:J112,N112)</f>
        <v>34568310000</v>
      </c>
      <c r="U112" s="154"/>
      <c r="V112" s="154"/>
      <c r="W112" s="154"/>
      <c r="X112" s="154"/>
      <c r="Y112" s="154"/>
      <c r="Z112" s="154"/>
    </row>
    <row r="113" spans="1:26" ht="15.75" customHeight="1">
      <c r="A113" s="365"/>
      <c r="B113" s="139">
        <v>11</v>
      </c>
      <c r="C113" s="152">
        <v>4953702000</v>
      </c>
      <c r="D113" s="152">
        <v>115200000</v>
      </c>
      <c r="E113" s="152">
        <v>0</v>
      </c>
      <c r="F113" s="152">
        <v>0</v>
      </c>
      <c r="G113" s="152">
        <v>0</v>
      </c>
      <c r="H113" s="152"/>
      <c r="I113" s="152"/>
      <c r="J113" s="152"/>
      <c r="K113" s="152"/>
      <c r="L113" s="152"/>
      <c r="M113" s="152"/>
      <c r="N113" s="152">
        <f t="shared" si="20"/>
        <v>0</v>
      </c>
      <c r="O113" s="152">
        <v>0</v>
      </c>
      <c r="P113" s="152">
        <v>0</v>
      </c>
      <c r="Q113" s="152">
        <v>0</v>
      </c>
      <c r="R113" s="152">
        <v>0</v>
      </c>
      <c r="S113" s="152">
        <v>0</v>
      </c>
      <c r="T113" s="153">
        <f t="shared" si="21"/>
        <v>5068902000</v>
      </c>
      <c r="U113" s="154"/>
      <c r="V113" s="154"/>
      <c r="W113" s="154"/>
      <c r="X113" s="154"/>
      <c r="Y113" s="154"/>
      <c r="Z113" s="154"/>
    </row>
    <row r="114" spans="1:26" ht="15.75" customHeight="1">
      <c r="A114" s="365"/>
      <c r="B114" s="139">
        <v>12</v>
      </c>
      <c r="C114" s="152">
        <v>80830120000</v>
      </c>
      <c r="D114" s="152">
        <v>78300000</v>
      </c>
      <c r="E114" s="152">
        <v>0</v>
      </c>
      <c r="F114" s="152">
        <v>0</v>
      </c>
      <c r="G114" s="152">
        <v>53260000</v>
      </c>
      <c r="H114" s="152"/>
      <c r="I114" s="152"/>
      <c r="J114" s="152"/>
      <c r="K114" s="152"/>
      <c r="L114" s="152"/>
      <c r="M114" s="152"/>
      <c r="N114" s="152">
        <f t="shared" si="20"/>
        <v>0</v>
      </c>
      <c r="O114" s="152">
        <v>0</v>
      </c>
      <c r="P114" s="152">
        <v>0</v>
      </c>
      <c r="Q114" s="152">
        <v>0</v>
      </c>
      <c r="R114" s="152">
        <v>0</v>
      </c>
      <c r="S114" s="152">
        <v>0</v>
      </c>
      <c r="T114" s="153">
        <f t="shared" si="21"/>
        <v>80961680000</v>
      </c>
      <c r="U114" s="154"/>
      <c r="V114" s="154"/>
      <c r="W114" s="154"/>
      <c r="X114" s="154"/>
      <c r="Y114" s="154"/>
      <c r="Z114" s="154"/>
    </row>
    <row r="115" spans="1:26" ht="14.25" customHeight="1">
      <c r="A115" s="366"/>
      <c r="B115" s="106" t="s">
        <v>62</v>
      </c>
      <c r="C115" s="155">
        <f t="shared" ref="C115:T115" si="22">SUM(C103:C114)</f>
        <v>728041849000</v>
      </c>
      <c r="D115" s="155">
        <f t="shared" si="22"/>
        <v>10661385000</v>
      </c>
      <c r="E115" s="155">
        <f t="shared" si="22"/>
        <v>0</v>
      </c>
      <c r="F115" s="155">
        <f t="shared" si="22"/>
        <v>720000000</v>
      </c>
      <c r="G115" s="155">
        <f t="shared" si="22"/>
        <v>4213300000</v>
      </c>
      <c r="H115" s="155">
        <f t="shared" si="22"/>
        <v>0</v>
      </c>
      <c r="I115" s="155">
        <f t="shared" si="22"/>
        <v>0</v>
      </c>
      <c r="J115" s="155">
        <f t="shared" si="22"/>
        <v>0</v>
      </c>
      <c r="K115" s="155">
        <f t="shared" si="22"/>
        <v>0</v>
      </c>
      <c r="L115" s="155">
        <f t="shared" si="22"/>
        <v>0</v>
      </c>
      <c r="M115" s="155">
        <f t="shared" si="22"/>
        <v>0</v>
      </c>
      <c r="N115" s="155">
        <f t="shared" si="22"/>
        <v>49101764000</v>
      </c>
      <c r="O115" s="155">
        <f t="shared" si="22"/>
        <v>0</v>
      </c>
      <c r="P115" s="155">
        <f t="shared" si="22"/>
        <v>49101764000</v>
      </c>
      <c r="Q115" s="155">
        <f t="shared" si="22"/>
        <v>0</v>
      </c>
      <c r="R115" s="155">
        <f t="shared" si="22"/>
        <v>0</v>
      </c>
      <c r="S115" s="155">
        <f t="shared" si="22"/>
        <v>0</v>
      </c>
      <c r="T115" s="155">
        <f t="shared" si="22"/>
        <v>792738298000</v>
      </c>
      <c r="U115" s="156"/>
      <c r="V115" s="148"/>
      <c r="W115" s="148"/>
      <c r="X115" s="148"/>
      <c r="Y115" s="148"/>
      <c r="Z115" s="148"/>
    </row>
    <row r="116" spans="1:26" ht="15.75" customHeight="1">
      <c r="A116" s="364">
        <v>2022</v>
      </c>
      <c r="B116" s="139">
        <v>1</v>
      </c>
      <c r="C116" s="152">
        <v>47060780000</v>
      </c>
      <c r="D116" s="152">
        <v>39690000</v>
      </c>
      <c r="E116" s="152"/>
      <c r="F116" s="152"/>
      <c r="G116" s="152">
        <v>1393180000</v>
      </c>
      <c r="H116" s="152"/>
      <c r="I116" s="152"/>
      <c r="J116" s="152"/>
      <c r="K116" s="152"/>
      <c r="L116" s="152"/>
      <c r="M116" s="152"/>
      <c r="N116" s="152">
        <f>SUM(O116:S116)</f>
        <v>4952710000</v>
      </c>
      <c r="O116" s="152"/>
      <c r="P116" s="152">
        <v>4952710000</v>
      </c>
      <c r="Q116" s="152"/>
      <c r="R116" s="152"/>
      <c r="S116" s="152"/>
      <c r="T116" s="152">
        <f>SUM(C116:J116,N116)</f>
        <v>53446360000</v>
      </c>
      <c r="U116" s="99"/>
      <c r="V116" s="99"/>
      <c r="W116" s="99"/>
      <c r="X116" s="99"/>
      <c r="Y116" s="99"/>
      <c r="Z116" s="99"/>
    </row>
    <row r="117" spans="1:26" ht="15.75" customHeight="1">
      <c r="A117" s="365"/>
      <c r="B117" s="139">
        <v>2</v>
      </c>
      <c r="C117" s="152">
        <v>3357100000</v>
      </c>
      <c r="D117" s="152">
        <v>3300000</v>
      </c>
      <c r="E117" s="152"/>
      <c r="F117" s="152"/>
      <c r="G117" s="152">
        <v>1062130000</v>
      </c>
      <c r="H117" s="152"/>
      <c r="I117" s="152"/>
      <c r="J117" s="152"/>
      <c r="K117" s="152"/>
      <c r="L117" s="152"/>
      <c r="M117" s="152"/>
      <c r="N117" s="152">
        <f t="shared" ref="N117:N121" si="23">SUM(O117:S117)</f>
        <v>5710775000</v>
      </c>
      <c r="O117" s="152"/>
      <c r="P117" s="152">
        <v>5710775000</v>
      </c>
      <c r="Q117" s="152"/>
      <c r="R117" s="152"/>
      <c r="S117" s="152"/>
      <c r="T117" s="152">
        <f t="shared" ref="T117:T121" si="24">SUM(C117:J117,N117)</f>
        <v>10133305000</v>
      </c>
      <c r="U117" s="99"/>
      <c r="V117" s="99"/>
      <c r="W117" s="99"/>
      <c r="X117" s="99"/>
      <c r="Y117" s="99"/>
      <c r="Z117" s="99"/>
    </row>
    <row r="118" spans="1:26" ht="15.75" customHeight="1">
      <c r="A118" s="365"/>
      <c r="B118" s="139">
        <v>3</v>
      </c>
      <c r="C118" s="152">
        <v>7340590000</v>
      </c>
      <c r="D118" s="152">
        <v>22500000</v>
      </c>
      <c r="E118" s="152"/>
      <c r="F118" s="152"/>
      <c r="G118" s="152">
        <v>479770000</v>
      </c>
      <c r="H118" s="152"/>
      <c r="I118" s="152"/>
      <c r="J118" s="152"/>
      <c r="K118" s="152"/>
      <c r="L118" s="152"/>
      <c r="M118" s="152"/>
      <c r="N118" s="152">
        <f t="shared" si="23"/>
        <v>3057131000</v>
      </c>
      <c r="O118" s="152"/>
      <c r="P118" s="152">
        <v>3057131000</v>
      </c>
      <c r="Q118" s="152"/>
      <c r="R118" s="152"/>
      <c r="S118" s="152"/>
      <c r="T118" s="152">
        <f t="shared" si="24"/>
        <v>10899991000</v>
      </c>
      <c r="U118" s="99"/>
      <c r="V118" s="99"/>
      <c r="W118" s="99"/>
      <c r="X118" s="99"/>
      <c r="Y118" s="99"/>
      <c r="Z118" s="99"/>
    </row>
    <row r="119" spans="1:26" ht="15.75" customHeight="1">
      <c r="A119" s="365"/>
      <c r="B119" s="139">
        <v>4</v>
      </c>
      <c r="C119" s="152">
        <v>101559390000</v>
      </c>
      <c r="D119" s="152">
        <v>0</v>
      </c>
      <c r="E119" s="152"/>
      <c r="F119" s="152"/>
      <c r="G119" s="152">
        <v>13120000</v>
      </c>
      <c r="H119" s="152"/>
      <c r="I119" s="152"/>
      <c r="J119" s="152"/>
      <c r="K119" s="152"/>
      <c r="L119" s="152"/>
      <c r="M119" s="152"/>
      <c r="N119" s="152">
        <f t="shared" si="23"/>
        <v>486850000</v>
      </c>
      <c r="O119" s="152"/>
      <c r="P119" s="152">
        <v>486850000</v>
      </c>
      <c r="Q119" s="152"/>
      <c r="R119" s="152"/>
      <c r="S119" s="152"/>
      <c r="T119" s="152">
        <f t="shared" si="24"/>
        <v>102059360000</v>
      </c>
      <c r="U119" s="99"/>
      <c r="V119" s="99"/>
      <c r="W119" s="99"/>
      <c r="X119" s="99"/>
      <c r="Y119" s="99"/>
      <c r="Z119" s="99"/>
    </row>
    <row r="120" spans="1:26" ht="15.75" customHeight="1">
      <c r="A120" s="365"/>
      <c r="B120" s="139">
        <v>5</v>
      </c>
      <c r="C120" s="152">
        <v>299191190000</v>
      </c>
      <c r="D120" s="152">
        <v>1904420000</v>
      </c>
      <c r="E120" s="152"/>
      <c r="F120" s="152">
        <v>1502000000</v>
      </c>
      <c r="G120" s="152">
        <v>4929010000</v>
      </c>
      <c r="H120" s="152"/>
      <c r="I120" s="152"/>
      <c r="J120" s="152"/>
      <c r="K120" s="152"/>
      <c r="L120" s="152"/>
      <c r="M120" s="152"/>
      <c r="N120" s="152">
        <f t="shared" si="23"/>
        <v>21815724000</v>
      </c>
      <c r="O120" s="152"/>
      <c r="P120" s="152">
        <v>21815724000</v>
      </c>
      <c r="Q120" s="152"/>
      <c r="R120" s="152"/>
      <c r="S120" s="152"/>
      <c r="T120" s="152">
        <f t="shared" si="24"/>
        <v>329342344000</v>
      </c>
      <c r="U120" s="99"/>
      <c r="V120" s="99"/>
      <c r="W120" s="99"/>
      <c r="X120" s="99"/>
      <c r="Y120" s="99"/>
      <c r="Z120" s="99"/>
    </row>
    <row r="121" spans="1:26" ht="15.75" customHeight="1">
      <c r="A121" s="365"/>
      <c r="B121" s="139">
        <v>6</v>
      </c>
      <c r="C121" s="152">
        <v>207896163800</v>
      </c>
      <c r="D121" s="152">
        <v>7406850000</v>
      </c>
      <c r="E121" s="152"/>
      <c r="F121" s="152"/>
      <c r="G121" s="152">
        <v>804940000</v>
      </c>
      <c r="H121" s="152"/>
      <c r="I121" s="152"/>
      <c r="J121" s="152"/>
      <c r="K121" s="152"/>
      <c r="L121" s="152"/>
      <c r="M121" s="152"/>
      <c r="N121" s="152">
        <f t="shared" si="23"/>
        <v>81900000</v>
      </c>
      <c r="O121" s="152"/>
      <c r="P121" s="152">
        <v>81900000</v>
      </c>
      <c r="Q121" s="152"/>
      <c r="R121" s="152"/>
      <c r="S121" s="152"/>
      <c r="T121" s="152">
        <f t="shared" si="24"/>
        <v>216189853800</v>
      </c>
      <c r="U121" s="99"/>
      <c r="V121" s="99"/>
      <c r="W121" s="99"/>
      <c r="X121" s="99"/>
      <c r="Y121" s="99"/>
      <c r="Z121" s="99"/>
    </row>
    <row r="122" spans="1:26" ht="15.75" customHeight="1">
      <c r="A122" s="365"/>
      <c r="B122" s="157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</row>
    <row r="123" spans="1:26" ht="15.75" customHeight="1">
      <c r="A123" s="365"/>
      <c r="B123" s="157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</row>
    <row r="124" spans="1:26" ht="15.75" customHeight="1">
      <c r="A124" s="365"/>
      <c r="B124" s="157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</row>
    <row r="125" spans="1:26" ht="15.75" customHeight="1">
      <c r="A125" s="365"/>
      <c r="B125" s="157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</row>
    <row r="126" spans="1:26" ht="15.75" customHeight="1">
      <c r="A126" s="365"/>
      <c r="B126" s="157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</row>
    <row r="127" spans="1:26" ht="15.75" customHeight="1">
      <c r="A127" s="365"/>
      <c r="B127" s="157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</row>
    <row r="128" spans="1:26" ht="15.75" customHeight="1">
      <c r="A128" s="366"/>
      <c r="B128" s="157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</row>
    <row r="129" spans="1:26" ht="15.75" customHeight="1">
      <c r="A129" s="99"/>
      <c r="B129" s="157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</row>
    <row r="130" spans="1:26" ht="15.75" customHeight="1">
      <c r="A130" s="99"/>
      <c r="B130" s="157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</row>
    <row r="131" spans="1:26" ht="15.75" customHeight="1">
      <c r="A131" s="99"/>
      <c r="B131" s="157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</row>
    <row r="132" spans="1:26" ht="15.75" customHeight="1">
      <c r="A132" s="99"/>
      <c r="B132" s="157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</row>
    <row r="133" spans="1:26" ht="15.75" customHeight="1">
      <c r="A133" s="99"/>
      <c r="B133" s="157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</row>
    <row r="134" spans="1:26" ht="15.75" customHeight="1">
      <c r="A134" s="99"/>
      <c r="B134" s="157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</row>
    <row r="135" spans="1:26" ht="15.75" customHeight="1">
      <c r="A135" s="99"/>
      <c r="B135" s="157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</row>
    <row r="136" spans="1:26" ht="15.75" customHeight="1">
      <c r="A136" s="99"/>
      <c r="B136" s="157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</row>
    <row r="137" spans="1:26" ht="15.75" customHeight="1">
      <c r="A137" s="99"/>
      <c r="B137" s="157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</row>
    <row r="138" spans="1:26" ht="15.75" customHeight="1">
      <c r="A138" s="99"/>
      <c r="B138" s="157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</row>
    <row r="139" spans="1:26" ht="15.75" customHeight="1">
      <c r="A139" s="99"/>
      <c r="B139" s="157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</row>
    <row r="140" spans="1:26" ht="15.75" customHeight="1">
      <c r="A140" s="99"/>
      <c r="B140" s="157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</row>
    <row r="141" spans="1:26" ht="15.75" customHeight="1">
      <c r="A141" s="99"/>
      <c r="B141" s="157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</row>
    <row r="142" spans="1:26" ht="15.75" customHeight="1">
      <c r="A142" s="99"/>
      <c r="B142" s="157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</row>
    <row r="143" spans="1:26" ht="15.75" customHeight="1">
      <c r="A143" s="99"/>
      <c r="B143" s="157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</row>
    <row r="144" spans="1:26" ht="15.75" customHeight="1">
      <c r="A144" s="99"/>
      <c r="B144" s="157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</row>
    <row r="145" spans="1:26" ht="15.75" customHeight="1">
      <c r="A145" s="99"/>
      <c r="B145" s="157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</row>
    <row r="146" spans="1:26" ht="15.75" customHeight="1">
      <c r="A146" s="99"/>
      <c r="B146" s="157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</row>
    <row r="147" spans="1:26" ht="15.75" customHeight="1">
      <c r="A147" s="99"/>
      <c r="B147" s="157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</row>
    <row r="148" spans="1:26" ht="15.75" customHeight="1">
      <c r="A148" s="99"/>
      <c r="B148" s="157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</row>
    <row r="149" spans="1:26" ht="15.75" customHeight="1">
      <c r="A149" s="99"/>
      <c r="B149" s="157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</row>
    <row r="150" spans="1:26" ht="15.75" customHeight="1">
      <c r="A150" s="99"/>
      <c r="B150" s="157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</row>
    <row r="151" spans="1:26" ht="15.75" customHeight="1">
      <c r="A151" s="99"/>
      <c r="B151" s="157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</row>
    <row r="152" spans="1:26" ht="15.75" customHeight="1">
      <c r="A152" s="99"/>
      <c r="B152" s="157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</row>
    <row r="153" spans="1:26" ht="15.75" customHeight="1">
      <c r="A153" s="99"/>
      <c r="B153" s="157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</row>
    <row r="154" spans="1:26" ht="15.75" customHeight="1">
      <c r="A154" s="99"/>
      <c r="B154" s="157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</row>
    <row r="155" spans="1:26" ht="15.75" customHeight="1">
      <c r="A155" s="99"/>
      <c r="B155" s="157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</row>
    <row r="156" spans="1:26" ht="15.75" customHeight="1">
      <c r="A156" s="99"/>
      <c r="B156" s="157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</row>
    <row r="157" spans="1:26" ht="15.75" customHeight="1">
      <c r="A157" s="99"/>
      <c r="B157" s="157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</row>
    <row r="158" spans="1:26" ht="15.75" customHeight="1">
      <c r="A158" s="99"/>
      <c r="B158" s="157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</row>
    <row r="159" spans="1:26" ht="15.75" customHeight="1">
      <c r="A159" s="99"/>
      <c r="B159" s="157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</row>
    <row r="160" spans="1:26" ht="15.75" customHeight="1">
      <c r="A160" s="99"/>
      <c r="B160" s="157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</row>
    <row r="161" spans="1:26" ht="15.75" customHeight="1">
      <c r="A161" s="99"/>
      <c r="B161" s="157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</row>
    <row r="162" spans="1:26" ht="15.75" customHeight="1">
      <c r="A162" s="99"/>
      <c r="B162" s="157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</row>
    <row r="163" spans="1:26" ht="15.75" customHeight="1">
      <c r="A163" s="99"/>
      <c r="B163" s="157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</row>
    <row r="164" spans="1:26" ht="15.75" customHeight="1">
      <c r="A164" s="99"/>
      <c r="B164" s="157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</row>
    <row r="165" spans="1:26" ht="15.75" customHeight="1">
      <c r="A165" s="99"/>
      <c r="B165" s="157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</row>
    <row r="166" spans="1:26" ht="15.75" customHeight="1">
      <c r="A166" s="99"/>
      <c r="B166" s="157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spans="1:26" ht="15.75" customHeight="1">
      <c r="A167" s="99"/>
      <c r="B167" s="157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spans="1:26" ht="15.75" customHeight="1">
      <c r="A168" s="99"/>
      <c r="B168" s="157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spans="1:26" ht="15.75" customHeight="1">
      <c r="A169" s="99"/>
      <c r="B169" s="157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spans="1:26" ht="15.75" customHeight="1">
      <c r="A170" s="99"/>
      <c r="B170" s="157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spans="1:26" ht="15.75" customHeight="1">
      <c r="A171" s="99"/>
      <c r="B171" s="157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spans="1:26" ht="15.75" customHeight="1">
      <c r="A172" s="99"/>
      <c r="B172" s="157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spans="1:26" ht="15.75" customHeight="1">
      <c r="A173" s="99"/>
      <c r="B173" s="157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spans="1:26" ht="15.75" customHeight="1">
      <c r="A174" s="99"/>
      <c r="B174" s="157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spans="1:26" ht="15.75" customHeight="1">
      <c r="A175" s="99"/>
      <c r="B175" s="157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spans="1:26" ht="15.75" customHeight="1">
      <c r="A176" s="99"/>
      <c r="B176" s="157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spans="1:26" ht="15.75" customHeight="1">
      <c r="A177" s="99"/>
      <c r="B177" s="157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spans="1:26" ht="15.75" customHeight="1">
      <c r="A178" s="99"/>
      <c r="B178" s="157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spans="1:26" ht="15.75" customHeight="1">
      <c r="A179" s="99"/>
      <c r="B179" s="157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spans="1:26" ht="15.75" customHeight="1">
      <c r="A180" s="99"/>
      <c r="B180" s="157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spans="1:26" ht="15.75" customHeight="1">
      <c r="A181" s="99"/>
      <c r="B181" s="157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spans="1:26" ht="15.75" customHeight="1">
      <c r="A182" s="99"/>
      <c r="B182" s="157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spans="1:26" ht="15.75" customHeight="1">
      <c r="A183" s="99"/>
      <c r="B183" s="157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spans="1:26" ht="15.75" customHeight="1">
      <c r="A184" s="99"/>
      <c r="B184" s="157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spans="1:26" ht="15.75" customHeight="1">
      <c r="A185" s="99"/>
      <c r="B185" s="157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spans="1:26" ht="15.75" customHeight="1">
      <c r="A186" s="99"/>
      <c r="B186" s="157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spans="1:26" ht="15.75" customHeight="1">
      <c r="A187" s="99"/>
      <c r="B187" s="157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spans="1:26" ht="15.75" customHeight="1">
      <c r="A188" s="99"/>
      <c r="B188" s="157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spans="1:26" ht="15.75" customHeight="1">
      <c r="A189" s="99"/>
      <c r="B189" s="157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spans="1:26" ht="15.75" customHeight="1">
      <c r="A190" s="99"/>
      <c r="B190" s="157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spans="1:26" ht="15.75" customHeight="1">
      <c r="A191" s="99"/>
      <c r="B191" s="157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spans="1:26" ht="15.75" customHeight="1">
      <c r="A192" s="99"/>
      <c r="B192" s="157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spans="1:26" ht="15.75" customHeight="1">
      <c r="A193" s="99"/>
      <c r="B193" s="157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spans="1:26" ht="15.75" customHeight="1">
      <c r="A194" s="99"/>
      <c r="B194" s="157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spans="1:26" ht="15.75" customHeight="1">
      <c r="A195" s="99"/>
      <c r="B195" s="157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spans="1:26" ht="15.75" customHeight="1">
      <c r="A196" s="99"/>
      <c r="B196" s="157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spans="1:26" ht="15.75" customHeight="1">
      <c r="A197" s="99"/>
      <c r="B197" s="157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spans="1:26" ht="15.75" customHeight="1">
      <c r="A198" s="99"/>
      <c r="B198" s="157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spans="1:26" ht="15.75" customHeight="1">
      <c r="A199" s="99"/>
      <c r="B199" s="157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spans="1:26" ht="15.75" customHeight="1">
      <c r="A200" s="99"/>
      <c r="B200" s="157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spans="1:26" ht="15.75" customHeight="1">
      <c r="A201" s="99"/>
      <c r="B201" s="157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spans="1:26" ht="15.75" customHeight="1">
      <c r="A202" s="99"/>
      <c r="B202" s="157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spans="1:26" ht="15.75" customHeight="1">
      <c r="A203" s="99"/>
      <c r="B203" s="157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spans="1:26" ht="15.75" customHeight="1">
      <c r="A204" s="99"/>
      <c r="B204" s="157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spans="1:26" ht="15.75" customHeight="1">
      <c r="A205" s="99"/>
      <c r="B205" s="157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spans="1:26" ht="15.75" customHeight="1">
      <c r="A206" s="99"/>
      <c r="B206" s="157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spans="1:26" ht="15.75" customHeight="1">
      <c r="A207" s="99"/>
      <c r="B207" s="157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spans="1:26" ht="15.75" customHeight="1">
      <c r="A208" s="99"/>
      <c r="B208" s="157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spans="1:26" ht="15.75" customHeight="1">
      <c r="A209" s="99"/>
      <c r="B209" s="157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spans="1:26" ht="15.75" customHeight="1">
      <c r="A210" s="99"/>
      <c r="B210" s="157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spans="1:26" ht="15.75" customHeight="1">
      <c r="A211" s="99"/>
      <c r="B211" s="157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spans="1:26" ht="15.75" customHeight="1">
      <c r="A212" s="99"/>
      <c r="B212" s="157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spans="1:26" ht="15.75" customHeight="1">
      <c r="A213" s="99"/>
      <c r="B213" s="157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spans="1:26" ht="15.75" customHeight="1">
      <c r="A214" s="99"/>
      <c r="B214" s="157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spans="1:26" ht="15.75" customHeight="1">
      <c r="A215" s="99"/>
      <c r="B215" s="157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spans="1:26" ht="15.75" customHeight="1">
      <c r="A216" s="99"/>
      <c r="B216" s="157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spans="1:26" ht="15.75" customHeight="1">
      <c r="A217" s="99"/>
      <c r="B217" s="157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spans="1:26" ht="15.75" customHeight="1">
      <c r="A218" s="99"/>
      <c r="B218" s="157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spans="1:26" ht="15.75" customHeight="1">
      <c r="A219" s="99"/>
      <c r="B219" s="157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spans="1:26" ht="15.75" customHeight="1">
      <c r="A220" s="99"/>
      <c r="B220" s="157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spans="1:26" ht="15.75" customHeight="1">
      <c r="A221" s="99"/>
      <c r="B221" s="157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spans="1:26" ht="15.75" customHeight="1">
      <c r="A222" s="99"/>
      <c r="B222" s="157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spans="1:26" ht="15.75" customHeight="1">
      <c r="A223" s="99"/>
      <c r="B223" s="157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spans="1:26" ht="15.75" customHeight="1">
      <c r="A224" s="99"/>
      <c r="B224" s="157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spans="1:26" ht="15.75" customHeight="1">
      <c r="A225" s="99"/>
      <c r="B225" s="157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spans="1:26" ht="15.75" customHeight="1">
      <c r="A226" s="99"/>
      <c r="B226" s="157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spans="1:26" ht="15.75" customHeight="1">
      <c r="A227" s="99"/>
      <c r="B227" s="157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spans="1:26" ht="15.75" customHeight="1">
      <c r="A228" s="99"/>
      <c r="B228" s="157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spans="1:26" ht="15.75" customHeight="1">
      <c r="A229" s="99"/>
      <c r="B229" s="157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spans="1:26" ht="15.75" customHeight="1">
      <c r="A230" s="99"/>
      <c r="B230" s="157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spans="1:26" ht="15.75" customHeight="1">
      <c r="A231" s="99"/>
      <c r="B231" s="157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spans="1:26" ht="15.75" customHeight="1">
      <c r="A232" s="99"/>
      <c r="B232" s="157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spans="1:26" ht="15.75" customHeight="1">
      <c r="A233" s="99"/>
      <c r="B233" s="157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spans="1:26" ht="15.75" customHeight="1">
      <c r="A234" s="99"/>
      <c r="B234" s="157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spans="1:26" ht="15.75" customHeight="1">
      <c r="A235" s="99"/>
      <c r="B235" s="157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spans="1:26" ht="15.75" customHeight="1">
      <c r="A236" s="99"/>
      <c r="B236" s="157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spans="1:26" ht="15.75" customHeight="1">
      <c r="A237" s="99"/>
      <c r="B237" s="157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spans="1:26" ht="15.75" customHeight="1">
      <c r="A238" s="99"/>
      <c r="B238" s="157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spans="1:26" ht="15.75" customHeight="1">
      <c r="A239" s="99"/>
      <c r="B239" s="157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spans="1:26" ht="15.75" customHeight="1">
      <c r="A240" s="99"/>
      <c r="B240" s="157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spans="1:26" ht="15.75" customHeight="1">
      <c r="A241" s="99"/>
      <c r="B241" s="157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spans="1:26" ht="15.75" customHeight="1">
      <c r="A242" s="99"/>
      <c r="B242" s="157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spans="1:26" ht="15.75" customHeight="1">
      <c r="A243" s="99"/>
      <c r="B243" s="157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spans="1:26" ht="15.75" customHeight="1">
      <c r="A244" s="99"/>
      <c r="B244" s="157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spans="1:26" ht="15.75" customHeight="1">
      <c r="A245" s="99"/>
      <c r="B245" s="157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spans="1:26" ht="15.75" customHeight="1">
      <c r="A246" s="99"/>
      <c r="B246" s="157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spans="1:26" ht="15.75" customHeight="1">
      <c r="A247" s="99"/>
      <c r="B247" s="157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spans="1:26" ht="15.75" customHeight="1">
      <c r="A248" s="99"/>
      <c r="B248" s="157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spans="1:26" ht="15.75" customHeight="1">
      <c r="A249" s="99"/>
      <c r="B249" s="157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spans="1:26" ht="15.75" customHeight="1">
      <c r="A250" s="99"/>
      <c r="B250" s="157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spans="1:26" ht="15.75" customHeight="1">
      <c r="A251" s="99"/>
      <c r="B251" s="157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spans="1:26" ht="15.75" customHeight="1">
      <c r="A252" s="99"/>
      <c r="B252" s="157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spans="1:26" ht="15.75" customHeight="1">
      <c r="A253" s="99"/>
      <c r="B253" s="157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spans="1:26" ht="15.75" customHeight="1">
      <c r="A254" s="99"/>
      <c r="B254" s="157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spans="1:26" ht="15.75" customHeight="1">
      <c r="A255" s="99"/>
      <c r="B255" s="157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spans="1:26" ht="15.75" customHeight="1">
      <c r="A256" s="99"/>
      <c r="B256" s="157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spans="1:26" ht="15.75" customHeight="1">
      <c r="A257" s="99"/>
      <c r="B257" s="157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spans="1:26" ht="15.75" customHeight="1">
      <c r="A258" s="99"/>
      <c r="B258" s="157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spans="1:26" ht="15.75" customHeight="1">
      <c r="A259" s="99"/>
      <c r="B259" s="157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spans="1:26" ht="15.75" customHeight="1">
      <c r="A260" s="99"/>
      <c r="B260" s="157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spans="1:26" ht="15.75" customHeight="1">
      <c r="A261" s="99"/>
      <c r="B261" s="157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spans="1:26" ht="15.75" customHeight="1">
      <c r="A262" s="99"/>
      <c r="B262" s="157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spans="1:26" ht="15.75" customHeight="1">
      <c r="A263" s="99"/>
      <c r="B263" s="157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spans="1:26" ht="15.75" customHeight="1">
      <c r="A264" s="99"/>
      <c r="B264" s="157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spans="1:26" ht="15.75" customHeight="1">
      <c r="A265" s="99"/>
      <c r="B265" s="157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spans="1:26" ht="15.75" customHeight="1">
      <c r="A266" s="99"/>
      <c r="B266" s="157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spans="1:26" ht="15.75" customHeight="1">
      <c r="A267" s="99"/>
      <c r="B267" s="157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spans="1:26" ht="15.75" customHeight="1">
      <c r="A268" s="99"/>
      <c r="B268" s="157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spans="1:26" ht="15.75" customHeight="1">
      <c r="A269" s="99"/>
      <c r="B269" s="157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spans="1:26" ht="15.75" customHeight="1">
      <c r="A270" s="99"/>
      <c r="B270" s="157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spans="1:26" ht="15.75" customHeight="1">
      <c r="A271" s="99"/>
      <c r="B271" s="157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spans="1:26" ht="15.75" customHeight="1">
      <c r="A272" s="99"/>
      <c r="B272" s="157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spans="1:26" ht="15.75" customHeight="1">
      <c r="A273" s="99"/>
      <c r="B273" s="157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spans="1:26" ht="15.75" customHeight="1">
      <c r="A274" s="99"/>
      <c r="B274" s="157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spans="1:26" ht="15.75" customHeight="1">
      <c r="A275" s="99"/>
      <c r="B275" s="157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spans="1:26" ht="15.75" customHeight="1">
      <c r="A276" s="99"/>
      <c r="B276" s="157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spans="1:26" ht="15.75" customHeight="1">
      <c r="A277" s="99"/>
      <c r="B277" s="157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spans="1:26" ht="15.75" customHeight="1">
      <c r="A278" s="99"/>
      <c r="B278" s="157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spans="1:26" ht="15.75" customHeight="1">
      <c r="A279" s="99"/>
      <c r="B279" s="157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spans="1:26" ht="15.75" customHeight="1">
      <c r="A280" s="99"/>
      <c r="B280" s="157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spans="1:26" ht="15.75" customHeight="1">
      <c r="A281" s="99"/>
      <c r="B281" s="157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spans="1:26" ht="15.75" customHeight="1">
      <c r="A282" s="99"/>
      <c r="B282" s="157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spans="1:26" ht="15.75" customHeight="1">
      <c r="A283" s="99"/>
      <c r="B283" s="157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spans="1:26" ht="15.75" customHeight="1">
      <c r="A284" s="99"/>
      <c r="B284" s="157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spans="1:26" ht="15.75" customHeight="1">
      <c r="A285" s="99"/>
      <c r="B285" s="157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spans="1:26" ht="15.75" customHeight="1">
      <c r="A286" s="99"/>
      <c r="B286" s="157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spans="1:26" ht="15.75" customHeight="1">
      <c r="A287" s="99"/>
      <c r="B287" s="157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spans="1:26" ht="15.75" customHeight="1">
      <c r="A288" s="99"/>
      <c r="B288" s="157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spans="1:26" ht="15.75" customHeight="1">
      <c r="A289" s="99"/>
      <c r="B289" s="157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spans="1:26" ht="15.75" customHeight="1">
      <c r="A290" s="99"/>
      <c r="B290" s="157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spans="1:26" ht="15.75" customHeight="1">
      <c r="A291" s="99"/>
      <c r="B291" s="157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spans="1:26" ht="15.75" customHeight="1">
      <c r="A292" s="99"/>
      <c r="B292" s="157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spans="1:26" ht="15.75" customHeight="1">
      <c r="A293" s="99"/>
      <c r="B293" s="157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spans="1:26" ht="15.75" customHeight="1">
      <c r="A294" s="99"/>
      <c r="B294" s="157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spans="1:26" ht="15.75" customHeight="1">
      <c r="A295" s="99"/>
      <c r="B295" s="157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spans="1:26" ht="15.75" customHeight="1">
      <c r="A296" s="99"/>
      <c r="B296" s="157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spans="1:26" ht="15.75" customHeight="1">
      <c r="A297" s="99"/>
      <c r="B297" s="157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spans="1:26" ht="15.75" customHeight="1">
      <c r="A298" s="99"/>
      <c r="B298" s="157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spans="1:26" ht="15.75" customHeight="1">
      <c r="A299" s="99"/>
      <c r="B299" s="157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spans="1:26" ht="15.75" customHeight="1">
      <c r="A300" s="99"/>
      <c r="B300" s="157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spans="1:26" ht="15.75" customHeight="1">
      <c r="A301" s="99"/>
      <c r="B301" s="157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spans="1:26" ht="15.75" customHeight="1">
      <c r="A302" s="99"/>
      <c r="B302" s="157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spans="1:26" ht="15.75" customHeight="1">
      <c r="A303" s="99"/>
      <c r="B303" s="157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spans="1:26" ht="15.75" customHeight="1">
      <c r="A304" s="99"/>
      <c r="B304" s="157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spans="1:26" ht="15.75" customHeight="1">
      <c r="A305" s="99"/>
      <c r="B305" s="157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spans="1:26" ht="15.75" customHeight="1">
      <c r="A306" s="99"/>
      <c r="B306" s="157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spans="1:26" ht="15.75" customHeight="1">
      <c r="A307" s="99"/>
      <c r="B307" s="157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spans="1:26" ht="15.75" customHeight="1">
      <c r="A308" s="99"/>
      <c r="B308" s="157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spans="1:26" ht="15.75" customHeight="1">
      <c r="A309" s="99"/>
      <c r="B309" s="157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spans="1:26" ht="15.75" customHeight="1">
      <c r="A310" s="99"/>
      <c r="B310" s="157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spans="1:26" ht="15.75" customHeight="1">
      <c r="A311" s="99"/>
      <c r="B311" s="157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spans="1:26" ht="15.75" customHeight="1">
      <c r="A312" s="99"/>
      <c r="B312" s="157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spans="1:26" ht="15.75" customHeight="1">
      <c r="A313" s="99"/>
      <c r="B313" s="157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spans="1:26" ht="15.75" customHeight="1">
      <c r="A314" s="99"/>
      <c r="B314" s="157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spans="1:26" ht="15.75" customHeight="1">
      <c r="A315" s="99"/>
      <c r="B315" s="157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spans="1:26" ht="15.75" customHeight="1">
      <c r="A316" s="99"/>
      <c r="B316" s="157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spans="1:26" ht="15.75" customHeight="1">
      <c r="A317" s="99"/>
      <c r="B317" s="157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spans="1:26" ht="15.75" customHeight="1">
      <c r="A318" s="99"/>
      <c r="B318" s="157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spans="1:26" ht="15.75" customHeight="1">
      <c r="A319" s="99"/>
      <c r="B319" s="157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spans="1:26" ht="15.75" customHeight="1">
      <c r="A320" s="99"/>
      <c r="B320" s="157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spans="1:26" ht="15.75" customHeight="1">
      <c r="A321" s="99"/>
      <c r="B321" s="157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spans="1:26" ht="15.75" customHeight="1">
      <c r="A322" s="99"/>
      <c r="B322" s="157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spans="1:26" ht="15.75" customHeight="1">
      <c r="A323" s="99"/>
      <c r="B323" s="157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spans="1:26" ht="15.75" customHeight="1">
      <c r="A324" s="99"/>
      <c r="B324" s="157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spans="1:26" ht="15.75" customHeight="1">
      <c r="A325" s="99"/>
      <c r="B325" s="157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spans="1:26" ht="15.75" customHeight="1">
      <c r="A326" s="99"/>
      <c r="B326" s="157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spans="1:26" ht="15.75" customHeight="1">
      <c r="A327" s="99"/>
      <c r="B327" s="157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spans="1:26" ht="15.75" customHeight="1">
      <c r="A328" s="99"/>
      <c r="B328" s="157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spans="1:26" ht="15.75" customHeight="1">
      <c r="A329" s="99"/>
      <c r="B329" s="157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spans="1:26" ht="15.75" customHeight="1">
      <c r="A330" s="99"/>
      <c r="B330" s="157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spans="1:26" ht="15.75" customHeight="1">
      <c r="A331" s="99"/>
      <c r="B331" s="157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spans="1:26" ht="15.75" customHeight="1">
      <c r="A332" s="99"/>
      <c r="B332" s="157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spans="1:26" ht="15.75" customHeight="1">
      <c r="A333" s="99"/>
      <c r="B333" s="157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spans="1:26" ht="15.75" customHeight="1">
      <c r="A334" s="99"/>
      <c r="B334" s="157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spans="1:26" ht="15.75" customHeight="1">
      <c r="A335" s="99"/>
      <c r="B335" s="157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spans="1:26" ht="15.75" customHeight="1">
      <c r="A336" s="99"/>
      <c r="B336" s="157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spans="1:26" ht="15.75" customHeight="1">
      <c r="A337" s="99"/>
      <c r="B337" s="157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spans="1:26" ht="15.75" customHeight="1">
      <c r="A338" s="99"/>
      <c r="B338" s="157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spans="1:26" ht="15.75" customHeight="1">
      <c r="A339" s="99"/>
      <c r="B339" s="157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spans="1:26" ht="15.75" customHeight="1">
      <c r="A340" s="99"/>
      <c r="B340" s="157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spans="1:26" ht="15.75" customHeight="1">
      <c r="A341" s="99"/>
      <c r="B341" s="157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spans="1:26" ht="15.75" customHeight="1">
      <c r="A342" s="99"/>
      <c r="B342" s="157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spans="1:26" ht="15.75" customHeight="1">
      <c r="A343" s="99"/>
      <c r="B343" s="157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spans="1:26" ht="15.75" customHeight="1">
      <c r="A344" s="99"/>
      <c r="B344" s="157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spans="1:26" ht="15.75" customHeight="1">
      <c r="A345" s="99"/>
      <c r="B345" s="157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spans="1:26" ht="15.75" customHeight="1">
      <c r="A346" s="99"/>
      <c r="B346" s="157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spans="1:26" ht="15.75" customHeight="1">
      <c r="A347" s="99"/>
      <c r="B347" s="157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spans="1:26" ht="15.75" customHeight="1">
      <c r="A348" s="99"/>
      <c r="B348" s="157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spans="1:26" ht="15.75" customHeight="1">
      <c r="A349" s="99"/>
      <c r="B349" s="157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spans="1:26" ht="15.75" customHeight="1">
      <c r="A350" s="99"/>
      <c r="B350" s="157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spans="1:26" ht="15.75" customHeight="1">
      <c r="A351" s="99"/>
      <c r="B351" s="157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spans="1:26" ht="15.75" customHeight="1">
      <c r="A352" s="99"/>
      <c r="B352" s="157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spans="1:26" ht="15.75" customHeight="1">
      <c r="A353" s="99"/>
      <c r="B353" s="157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spans="1:26" ht="15.75" customHeight="1">
      <c r="A354" s="99"/>
      <c r="B354" s="157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spans="1:26" ht="15.75" customHeight="1">
      <c r="A355" s="99"/>
      <c r="B355" s="157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spans="1:26" ht="15.75" customHeight="1">
      <c r="A356" s="99"/>
      <c r="B356" s="157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spans="1:26" ht="15.75" customHeight="1">
      <c r="A357" s="99"/>
      <c r="B357" s="157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spans="1:26" ht="15.75" customHeight="1">
      <c r="A358" s="99"/>
      <c r="B358" s="157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spans="1:26" ht="15.75" customHeight="1">
      <c r="A359" s="99"/>
      <c r="B359" s="157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spans="1:26" ht="15.75" customHeight="1">
      <c r="A360" s="99"/>
      <c r="B360" s="157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spans="1:26" ht="15.75" customHeight="1">
      <c r="A361" s="99"/>
      <c r="B361" s="157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spans="1:26" ht="15.75" customHeight="1">
      <c r="A362" s="99"/>
      <c r="B362" s="157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spans="1:26" ht="15.75" customHeight="1">
      <c r="A363" s="99"/>
      <c r="B363" s="157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spans="1:26" ht="15.75" customHeight="1">
      <c r="A364" s="99"/>
      <c r="B364" s="157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spans="1:26" ht="15.75" customHeight="1">
      <c r="A365" s="99"/>
      <c r="B365" s="157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spans="1:26" ht="15.75" customHeight="1">
      <c r="A366" s="99"/>
      <c r="B366" s="157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spans="1:26" ht="15.75" customHeight="1">
      <c r="A367" s="99"/>
      <c r="B367" s="157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spans="1:26" ht="15.75" customHeight="1">
      <c r="A368" s="99"/>
      <c r="B368" s="157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spans="1:26" ht="15.75" customHeight="1">
      <c r="A369" s="99"/>
      <c r="B369" s="157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spans="1:26" ht="15.75" customHeight="1">
      <c r="A370" s="99"/>
      <c r="B370" s="157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spans="1:26" ht="15.75" customHeight="1">
      <c r="A371" s="99"/>
      <c r="B371" s="157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</row>
    <row r="372" spans="1:26" ht="15.75" customHeight="1">
      <c r="A372" s="99"/>
      <c r="B372" s="157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</row>
    <row r="373" spans="1:26" ht="15.75" customHeight="1">
      <c r="A373" s="99"/>
      <c r="B373" s="157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</row>
    <row r="374" spans="1:26" ht="15.75" customHeight="1">
      <c r="A374" s="99"/>
      <c r="B374" s="157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</row>
    <row r="375" spans="1:26" ht="15.75" customHeight="1">
      <c r="A375" s="99"/>
      <c r="B375" s="157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</row>
    <row r="376" spans="1:26" ht="15.75" customHeight="1">
      <c r="A376" s="99"/>
      <c r="B376" s="157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</row>
    <row r="377" spans="1:26" ht="15.75" customHeight="1">
      <c r="A377" s="99"/>
      <c r="B377" s="157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</row>
    <row r="378" spans="1:26" ht="15.75" customHeight="1">
      <c r="A378" s="99"/>
      <c r="B378" s="157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</row>
    <row r="379" spans="1:26" ht="15.75" customHeight="1">
      <c r="A379" s="99"/>
      <c r="B379" s="157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</row>
    <row r="380" spans="1:26" ht="15.75" customHeight="1">
      <c r="A380" s="99"/>
      <c r="B380" s="157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</row>
    <row r="381" spans="1:26" ht="15.75" customHeight="1">
      <c r="A381" s="99"/>
      <c r="B381" s="157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</row>
    <row r="382" spans="1:26" ht="15.75" customHeight="1">
      <c r="A382" s="99"/>
      <c r="B382" s="157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</row>
    <row r="383" spans="1:26" ht="15.75" customHeight="1">
      <c r="A383" s="99"/>
      <c r="B383" s="157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</row>
    <row r="384" spans="1:26" ht="15.75" customHeight="1">
      <c r="A384" s="99"/>
      <c r="B384" s="157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</row>
    <row r="385" spans="1:26" ht="15.75" customHeight="1">
      <c r="A385" s="99"/>
      <c r="B385" s="157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</row>
    <row r="386" spans="1:26" ht="15.75" customHeight="1">
      <c r="A386" s="99"/>
      <c r="B386" s="157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</row>
    <row r="387" spans="1:26" ht="15.75" customHeight="1">
      <c r="A387" s="99"/>
      <c r="B387" s="157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</row>
    <row r="388" spans="1:26" ht="15.75" customHeight="1">
      <c r="A388" s="99"/>
      <c r="B388" s="157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</row>
    <row r="389" spans="1:26" ht="15.75" customHeight="1">
      <c r="A389" s="99"/>
      <c r="B389" s="157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</row>
    <row r="390" spans="1:26" ht="15.75" customHeight="1">
      <c r="A390" s="99"/>
      <c r="B390" s="157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</row>
    <row r="391" spans="1:26" ht="15.75" customHeight="1">
      <c r="A391" s="99"/>
      <c r="B391" s="157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</row>
    <row r="392" spans="1:26" ht="15.75" customHeight="1">
      <c r="A392" s="99"/>
      <c r="B392" s="157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</row>
    <row r="393" spans="1:26" ht="15.75" customHeight="1">
      <c r="A393" s="99"/>
      <c r="B393" s="157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</row>
    <row r="394" spans="1:26" ht="15.75" customHeight="1">
      <c r="A394" s="99"/>
      <c r="B394" s="157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</row>
    <row r="395" spans="1:26" ht="15.75" customHeight="1">
      <c r="A395" s="99"/>
      <c r="B395" s="157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</row>
    <row r="396" spans="1:26" ht="15.75" customHeight="1">
      <c r="A396" s="99"/>
      <c r="B396" s="157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</row>
    <row r="397" spans="1:26" ht="15.75" customHeight="1">
      <c r="A397" s="99"/>
      <c r="B397" s="157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</row>
    <row r="398" spans="1:26" ht="15.75" customHeight="1">
      <c r="A398" s="99"/>
      <c r="B398" s="157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</row>
    <row r="399" spans="1:26" ht="15.75" customHeight="1">
      <c r="A399" s="99"/>
      <c r="B399" s="157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</row>
    <row r="400" spans="1:26" ht="15.75" customHeight="1">
      <c r="A400" s="99"/>
      <c r="B400" s="157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</row>
    <row r="401" spans="1:26" ht="15.75" customHeight="1">
      <c r="A401" s="99"/>
      <c r="B401" s="157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</row>
    <row r="402" spans="1:26" ht="15.75" customHeight="1">
      <c r="A402" s="99"/>
      <c r="B402" s="157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</row>
    <row r="403" spans="1:26" ht="15.75" customHeight="1">
      <c r="A403" s="99"/>
      <c r="B403" s="157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</row>
    <row r="404" spans="1:26" ht="15.75" customHeight="1">
      <c r="A404" s="99"/>
      <c r="B404" s="157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</row>
    <row r="405" spans="1:26" ht="15.75" customHeight="1">
      <c r="A405" s="99"/>
      <c r="B405" s="157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</row>
    <row r="406" spans="1:26" ht="15.75" customHeight="1">
      <c r="A406" s="99"/>
      <c r="B406" s="157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</row>
    <row r="407" spans="1:26" ht="15.75" customHeight="1">
      <c r="A407" s="99"/>
      <c r="B407" s="157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</row>
    <row r="408" spans="1:26" ht="15.75" customHeight="1">
      <c r="A408" s="99"/>
      <c r="B408" s="157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</row>
    <row r="409" spans="1:26" ht="15.75" customHeight="1">
      <c r="A409" s="99"/>
      <c r="B409" s="157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</row>
    <row r="410" spans="1:26" ht="15.75" customHeight="1">
      <c r="A410" s="99"/>
      <c r="B410" s="157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</row>
    <row r="411" spans="1:26" ht="15.75" customHeight="1">
      <c r="A411" s="99"/>
      <c r="B411" s="157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</row>
    <row r="412" spans="1:26" ht="15.75" customHeight="1">
      <c r="A412" s="99"/>
      <c r="B412" s="157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</row>
    <row r="413" spans="1:26" ht="15.75" customHeight="1">
      <c r="A413" s="99"/>
      <c r="B413" s="157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</row>
    <row r="414" spans="1:26" ht="15.75" customHeight="1">
      <c r="A414" s="99"/>
      <c r="B414" s="157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</row>
    <row r="415" spans="1:26" ht="15.75" customHeight="1">
      <c r="A415" s="99"/>
      <c r="B415" s="157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</row>
    <row r="416" spans="1:26" ht="15.75" customHeight="1">
      <c r="A416" s="99"/>
      <c r="B416" s="157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</row>
    <row r="417" spans="1:26" ht="15.75" customHeight="1">
      <c r="A417" s="99"/>
      <c r="B417" s="157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</row>
    <row r="418" spans="1:26" ht="15.75" customHeight="1">
      <c r="A418" s="99"/>
      <c r="B418" s="157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</row>
    <row r="419" spans="1:26" ht="15.75" customHeight="1">
      <c r="A419" s="99"/>
      <c r="B419" s="157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</row>
    <row r="420" spans="1:26" ht="15.75" customHeight="1">
      <c r="A420" s="99"/>
      <c r="B420" s="157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</row>
    <row r="421" spans="1:26" ht="15.75" customHeight="1">
      <c r="A421" s="99"/>
      <c r="B421" s="157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</row>
    <row r="422" spans="1:26" ht="15.75" customHeight="1">
      <c r="A422" s="99"/>
      <c r="B422" s="157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</row>
    <row r="423" spans="1:26" ht="15.75" customHeight="1">
      <c r="A423" s="99"/>
      <c r="B423" s="157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</row>
    <row r="424" spans="1:26" ht="15.75" customHeight="1">
      <c r="A424" s="99"/>
      <c r="B424" s="157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</row>
    <row r="425" spans="1:26" ht="15.75" customHeight="1">
      <c r="A425" s="99"/>
      <c r="B425" s="157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</row>
    <row r="426" spans="1:26" ht="15.75" customHeight="1">
      <c r="A426" s="99"/>
      <c r="B426" s="157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</row>
    <row r="427" spans="1:26" ht="15.75" customHeight="1">
      <c r="A427" s="99"/>
      <c r="B427" s="157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</row>
    <row r="428" spans="1:26" ht="15.75" customHeight="1">
      <c r="A428" s="99"/>
      <c r="B428" s="157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</row>
    <row r="429" spans="1:26" ht="15.75" customHeight="1">
      <c r="A429" s="99"/>
      <c r="B429" s="157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</row>
    <row r="430" spans="1:26" ht="15.75" customHeight="1">
      <c r="A430" s="99"/>
      <c r="B430" s="157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</row>
    <row r="431" spans="1:26" ht="15.75" customHeight="1">
      <c r="A431" s="99"/>
      <c r="B431" s="157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</row>
    <row r="432" spans="1:26" ht="15.75" customHeight="1">
      <c r="A432" s="99"/>
      <c r="B432" s="157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</row>
    <row r="433" spans="1:26" ht="15.75" customHeight="1">
      <c r="A433" s="99"/>
      <c r="B433" s="157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</row>
    <row r="434" spans="1:26" ht="15.75" customHeight="1">
      <c r="A434" s="99"/>
      <c r="B434" s="157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</row>
    <row r="435" spans="1:26" ht="15.75" customHeight="1">
      <c r="A435" s="99"/>
      <c r="B435" s="157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</row>
    <row r="436" spans="1:26" ht="15.75" customHeight="1">
      <c r="A436" s="99"/>
      <c r="B436" s="157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</row>
    <row r="437" spans="1:26" ht="15.75" customHeight="1">
      <c r="A437" s="99"/>
      <c r="B437" s="157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</row>
    <row r="438" spans="1:26" ht="15.75" customHeight="1">
      <c r="A438" s="99"/>
      <c r="B438" s="157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</row>
    <row r="439" spans="1:26" ht="15.75" customHeight="1">
      <c r="A439" s="99"/>
      <c r="B439" s="157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</row>
    <row r="440" spans="1:26" ht="15.75" customHeight="1">
      <c r="A440" s="99"/>
      <c r="B440" s="157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</row>
    <row r="441" spans="1:26" ht="15.75" customHeight="1">
      <c r="A441" s="99"/>
      <c r="B441" s="157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</row>
    <row r="442" spans="1:26" ht="15.75" customHeight="1">
      <c r="A442" s="99"/>
      <c r="B442" s="157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</row>
    <row r="443" spans="1:26" ht="15.75" customHeight="1">
      <c r="A443" s="99"/>
      <c r="B443" s="157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</row>
    <row r="444" spans="1:26" ht="15.75" customHeight="1">
      <c r="A444" s="99"/>
      <c r="B444" s="157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</row>
    <row r="445" spans="1:26" ht="15.75" customHeight="1">
      <c r="A445" s="99"/>
      <c r="B445" s="157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</row>
    <row r="446" spans="1:26" ht="15.75" customHeight="1">
      <c r="A446" s="99"/>
      <c r="B446" s="157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</row>
    <row r="447" spans="1:26" ht="15.75" customHeight="1">
      <c r="A447" s="99"/>
      <c r="B447" s="157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</row>
    <row r="448" spans="1:26" ht="15.75" customHeight="1">
      <c r="A448" s="99"/>
      <c r="B448" s="157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</row>
    <row r="449" spans="1:26" ht="15.75" customHeight="1">
      <c r="A449" s="99"/>
      <c r="B449" s="157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</row>
    <row r="450" spans="1:26" ht="15.75" customHeight="1">
      <c r="A450" s="99"/>
      <c r="B450" s="157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</row>
    <row r="451" spans="1:26" ht="15.75" customHeight="1">
      <c r="A451" s="99"/>
      <c r="B451" s="157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</row>
    <row r="452" spans="1:26" ht="15.75" customHeight="1">
      <c r="A452" s="99"/>
      <c r="B452" s="157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</row>
    <row r="453" spans="1:26" ht="15.75" customHeight="1">
      <c r="A453" s="99"/>
      <c r="B453" s="157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</row>
    <row r="454" spans="1:26" ht="15.75" customHeight="1">
      <c r="A454" s="99"/>
      <c r="B454" s="157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</row>
    <row r="455" spans="1:26" ht="15.75" customHeight="1">
      <c r="A455" s="99"/>
      <c r="B455" s="157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</row>
    <row r="456" spans="1:26" ht="15.75" customHeight="1">
      <c r="A456" s="99"/>
      <c r="B456" s="157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</row>
    <row r="457" spans="1:26" ht="15.75" customHeight="1">
      <c r="A457" s="99"/>
      <c r="B457" s="157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</row>
    <row r="458" spans="1:26" ht="15.75" customHeight="1">
      <c r="A458" s="99"/>
      <c r="B458" s="157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</row>
    <row r="459" spans="1:26" ht="15.75" customHeight="1">
      <c r="A459" s="99"/>
      <c r="B459" s="157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</row>
    <row r="460" spans="1:26" ht="15.75" customHeight="1">
      <c r="A460" s="99"/>
      <c r="B460" s="157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</row>
    <row r="461" spans="1:26" ht="15.75" customHeight="1">
      <c r="A461" s="99"/>
      <c r="B461" s="157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</row>
    <row r="462" spans="1:26" ht="15.75" customHeight="1">
      <c r="A462" s="99"/>
      <c r="B462" s="157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</row>
    <row r="463" spans="1:26" ht="15.75" customHeight="1">
      <c r="A463" s="99"/>
      <c r="B463" s="157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</row>
    <row r="464" spans="1:26" ht="15.75" customHeight="1">
      <c r="A464" s="99"/>
      <c r="B464" s="157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</row>
    <row r="465" spans="1:26" ht="15.75" customHeight="1">
      <c r="A465" s="99"/>
      <c r="B465" s="157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</row>
    <row r="466" spans="1:26" ht="15.75" customHeight="1">
      <c r="A466" s="99"/>
      <c r="B466" s="157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</row>
    <row r="467" spans="1:26" ht="15.75" customHeight="1">
      <c r="A467" s="99"/>
      <c r="B467" s="157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</row>
    <row r="468" spans="1:26" ht="15.75" customHeight="1">
      <c r="A468" s="99"/>
      <c r="B468" s="157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</row>
    <row r="469" spans="1:26" ht="15.75" customHeight="1">
      <c r="A469" s="99"/>
      <c r="B469" s="157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</row>
    <row r="470" spans="1:26" ht="15.75" customHeight="1">
      <c r="A470" s="99"/>
      <c r="B470" s="157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</row>
    <row r="471" spans="1:26" ht="15.75" customHeight="1">
      <c r="A471" s="99"/>
      <c r="B471" s="157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</row>
    <row r="472" spans="1:26" ht="15.75" customHeight="1">
      <c r="A472" s="99"/>
      <c r="B472" s="157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</row>
    <row r="473" spans="1:26" ht="15.75" customHeight="1">
      <c r="A473" s="99"/>
      <c r="B473" s="157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</row>
    <row r="474" spans="1:26" ht="15.75" customHeight="1">
      <c r="A474" s="99"/>
      <c r="B474" s="157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</row>
    <row r="475" spans="1:26" ht="15.75" customHeight="1">
      <c r="A475" s="99"/>
      <c r="B475" s="157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</row>
    <row r="476" spans="1:26" ht="15.75" customHeight="1">
      <c r="A476" s="99"/>
      <c r="B476" s="157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</row>
    <row r="477" spans="1:26" ht="15.75" customHeight="1">
      <c r="A477" s="99"/>
      <c r="B477" s="157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</row>
    <row r="478" spans="1:26" ht="15.75" customHeight="1">
      <c r="A478" s="99"/>
      <c r="B478" s="157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</row>
    <row r="479" spans="1:26" ht="15.75" customHeight="1">
      <c r="A479" s="99"/>
      <c r="B479" s="157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</row>
    <row r="480" spans="1:26" ht="15.75" customHeight="1">
      <c r="A480" s="99"/>
      <c r="B480" s="157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</row>
    <row r="481" spans="1:26" ht="15.75" customHeight="1">
      <c r="A481" s="99"/>
      <c r="B481" s="157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</row>
    <row r="482" spans="1:26" ht="15.75" customHeight="1">
      <c r="A482" s="99"/>
      <c r="B482" s="157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</row>
    <row r="483" spans="1:26" ht="15.75" customHeight="1">
      <c r="A483" s="99"/>
      <c r="B483" s="157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</row>
    <row r="484" spans="1:26" ht="15.75" customHeight="1">
      <c r="A484" s="99"/>
      <c r="B484" s="157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</row>
    <row r="485" spans="1:26" ht="15.75" customHeight="1">
      <c r="A485" s="99"/>
      <c r="B485" s="157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</row>
    <row r="486" spans="1:26" ht="15.75" customHeight="1">
      <c r="A486" s="99"/>
      <c r="B486" s="157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</row>
    <row r="487" spans="1:26" ht="15.75" customHeight="1">
      <c r="A487" s="99"/>
      <c r="B487" s="157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</row>
    <row r="488" spans="1:26" ht="15.75" customHeight="1">
      <c r="A488" s="99"/>
      <c r="B488" s="157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</row>
    <row r="489" spans="1:26" ht="15.75" customHeight="1">
      <c r="A489" s="99"/>
      <c r="B489" s="157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</row>
    <row r="490" spans="1:26" ht="15.75" customHeight="1">
      <c r="A490" s="99"/>
      <c r="B490" s="157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</row>
    <row r="491" spans="1:26" ht="15.75" customHeight="1">
      <c r="A491" s="99"/>
      <c r="B491" s="157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</row>
    <row r="492" spans="1:26" ht="15.75" customHeight="1">
      <c r="A492" s="99"/>
      <c r="B492" s="157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</row>
    <row r="493" spans="1:26" ht="15.75" customHeight="1">
      <c r="A493" s="99"/>
      <c r="B493" s="157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</row>
    <row r="494" spans="1:26" ht="15.75" customHeight="1">
      <c r="A494" s="99"/>
      <c r="B494" s="157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</row>
    <row r="495" spans="1:26" ht="15.75" customHeight="1">
      <c r="A495" s="99"/>
      <c r="B495" s="157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</row>
    <row r="496" spans="1:26" ht="15.75" customHeight="1">
      <c r="A496" s="99"/>
      <c r="B496" s="157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</row>
    <row r="497" spans="1:26" ht="15.75" customHeight="1">
      <c r="A497" s="99"/>
      <c r="B497" s="157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</row>
    <row r="498" spans="1:26" ht="15.75" customHeight="1">
      <c r="A498" s="99"/>
      <c r="B498" s="157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</row>
    <row r="499" spans="1:26" ht="15.75" customHeight="1">
      <c r="A499" s="99"/>
      <c r="B499" s="157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</row>
    <row r="500" spans="1:26" ht="15.75" customHeight="1">
      <c r="A500" s="99"/>
      <c r="B500" s="157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</row>
    <row r="501" spans="1:26" ht="15.75" customHeight="1">
      <c r="A501" s="99"/>
      <c r="B501" s="157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</row>
    <row r="502" spans="1:26" ht="15.75" customHeight="1">
      <c r="A502" s="99"/>
      <c r="B502" s="157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</row>
    <row r="503" spans="1:26" ht="15.75" customHeight="1">
      <c r="A503" s="99"/>
      <c r="B503" s="157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</row>
    <row r="504" spans="1:26" ht="15.75" customHeight="1">
      <c r="A504" s="99"/>
      <c r="B504" s="157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</row>
    <row r="505" spans="1:26" ht="15.75" customHeight="1">
      <c r="A505" s="99"/>
      <c r="B505" s="157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</row>
    <row r="506" spans="1:26" ht="15.75" customHeight="1">
      <c r="A506" s="99"/>
      <c r="B506" s="157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</row>
    <row r="507" spans="1:26" ht="15.75" customHeight="1">
      <c r="A507" s="99"/>
      <c r="B507" s="157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</row>
    <row r="508" spans="1:26" ht="15.75" customHeight="1">
      <c r="A508" s="99"/>
      <c r="B508" s="157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</row>
    <row r="509" spans="1:26" ht="15.75" customHeight="1">
      <c r="A509" s="99"/>
      <c r="B509" s="157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</row>
    <row r="510" spans="1:26" ht="15.75" customHeight="1">
      <c r="A510" s="99"/>
      <c r="B510" s="157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</row>
    <row r="511" spans="1:26" ht="15.75" customHeight="1">
      <c r="A511" s="99"/>
      <c r="B511" s="157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</row>
    <row r="512" spans="1:26" ht="15.75" customHeight="1">
      <c r="A512" s="99"/>
      <c r="B512" s="157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</row>
    <row r="513" spans="1:26" ht="15.75" customHeight="1">
      <c r="A513" s="99"/>
      <c r="B513" s="157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</row>
    <row r="514" spans="1:26" ht="15.75" customHeight="1">
      <c r="A514" s="99"/>
      <c r="B514" s="157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</row>
    <row r="515" spans="1:26" ht="15.75" customHeight="1">
      <c r="A515" s="99"/>
      <c r="B515" s="157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</row>
    <row r="516" spans="1:26" ht="15.75" customHeight="1">
      <c r="A516" s="99"/>
      <c r="B516" s="157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</row>
    <row r="517" spans="1:26" ht="15.75" customHeight="1">
      <c r="A517" s="99"/>
      <c r="B517" s="157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</row>
    <row r="518" spans="1:26" ht="15.75" customHeight="1">
      <c r="A518" s="99"/>
      <c r="B518" s="157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</row>
    <row r="519" spans="1:26" ht="15.75" customHeight="1">
      <c r="A519" s="99"/>
      <c r="B519" s="157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</row>
    <row r="520" spans="1:26" ht="15.75" customHeight="1">
      <c r="A520" s="99"/>
      <c r="B520" s="157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</row>
    <row r="521" spans="1:26" ht="15.75" customHeight="1">
      <c r="A521" s="99"/>
      <c r="B521" s="157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</row>
    <row r="522" spans="1:26" ht="15.75" customHeight="1">
      <c r="A522" s="99"/>
      <c r="B522" s="157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</row>
    <row r="523" spans="1:26" ht="15.75" customHeight="1">
      <c r="A523" s="99"/>
      <c r="B523" s="157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</row>
    <row r="524" spans="1:26" ht="15.75" customHeight="1">
      <c r="A524" s="99"/>
      <c r="B524" s="157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</row>
    <row r="525" spans="1:26" ht="15.75" customHeight="1">
      <c r="A525" s="99"/>
      <c r="B525" s="157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</row>
    <row r="526" spans="1:26" ht="15.75" customHeight="1">
      <c r="A526" s="99"/>
      <c r="B526" s="157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</row>
    <row r="527" spans="1:26" ht="15.75" customHeight="1">
      <c r="A527" s="99"/>
      <c r="B527" s="157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</row>
    <row r="528" spans="1:26" ht="15.75" customHeight="1">
      <c r="A528" s="99"/>
      <c r="B528" s="157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</row>
    <row r="529" spans="1:26" ht="15.75" customHeight="1">
      <c r="A529" s="99"/>
      <c r="B529" s="157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</row>
    <row r="530" spans="1:26" ht="15.75" customHeight="1">
      <c r="A530" s="99"/>
      <c r="B530" s="157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</row>
    <row r="531" spans="1:26" ht="15.75" customHeight="1">
      <c r="A531" s="99"/>
      <c r="B531" s="157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</row>
    <row r="532" spans="1:26" ht="15.75" customHeight="1">
      <c r="A532" s="99"/>
      <c r="B532" s="157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</row>
    <row r="533" spans="1:26" ht="15.75" customHeight="1">
      <c r="A533" s="99"/>
      <c r="B533" s="157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</row>
    <row r="534" spans="1:26" ht="15.75" customHeight="1">
      <c r="A534" s="99"/>
      <c r="B534" s="157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</row>
    <row r="535" spans="1:26" ht="15.75" customHeight="1">
      <c r="A535" s="99"/>
      <c r="B535" s="157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</row>
    <row r="536" spans="1:26" ht="15.75" customHeight="1">
      <c r="A536" s="99"/>
      <c r="B536" s="157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</row>
    <row r="537" spans="1:26" ht="15.75" customHeight="1">
      <c r="A537" s="99"/>
      <c r="B537" s="157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</row>
    <row r="538" spans="1:26" ht="15.75" customHeight="1">
      <c r="A538" s="99"/>
      <c r="B538" s="157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</row>
    <row r="539" spans="1:26" ht="15.75" customHeight="1">
      <c r="A539" s="99"/>
      <c r="B539" s="157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</row>
    <row r="540" spans="1:26" ht="15.75" customHeight="1">
      <c r="A540" s="99"/>
      <c r="B540" s="157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</row>
    <row r="541" spans="1:26" ht="15.75" customHeight="1">
      <c r="A541" s="99"/>
      <c r="B541" s="157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</row>
    <row r="542" spans="1:26" ht="15.75" customHeight="1">
      <c r="A542" s="99"/>
      <c r="B542" s="157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</row>
    <row r="543" spans="1:26" ht="15.75" customHeight="1">
      <c r="A543" s="99"/>
      <c r="B543" s="157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</row>
    <row r="544" spans="1:26" ht="15.75" customHeight="1">
      <c r="A544" s="99"/>
      <c r="B544" s="157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</row>
    <row r="545" spans="1:26" ht="15.75" customHeight="1">
      <c r="A545" s="99"/>
      <c r="B545" s="157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</row>
    <row r="546" spans="1:26" ht="15.75" customHeight="1">
      <c r="A546" s="99"/>
      <c r="B546" s="157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</row>
    <row r="547" spans="1:26" ht="15.75" customHeight="1">
      <c r="A547" s="99"/>
      <c r="B547" s="157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</row>
    <row r="548" spans="1:26" ht="15.75" customHeight="1">
      <c r="A548" s="99"/>
      <c r="B548" s="157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</row>
    <row r="549" spans="1:26" ht="15.75" customHeight="1">
      <c r="A549" s="99"/>
      <c r="B549" s="157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</row>
    <row r="550" spans="1:26" ht="15.75" customHeight="1">
      <c r="A550" s="99"/>
      <c r="B550" s="157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</row>
    <row r="551" spans="1:26" ht="15.75" customHeight="1">
      <c r="A551" s="99"/>
      <c r="B551" s="157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</row>
    <row r="552" spans="1:26" ht="15.75" customHeight="1">
      <c r="A552" s="99"/>
      <c r="B552" s="157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</row>
    <row r="553" spans="1:26" ht="15.75" customHeight="1">
      <c r="A553" s="99"/>
      <c r="B553" s="157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</row>
    <row r="554" spans="1:26" ht="15.75" customHeight="1">
      <c r="A554" s="99"/>
      <c r="B554" s="157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</row>
    <row r="555" spans="1:26" ht="15.75" customHeight="1">
      <c r="A555" s="99"/>
      <c r="B555" s="157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</row>
    <row r="556" spans="1:26" ht="15.75" customHeight="1">
      <c r="A556" s="99"/>
      <c r="B556" s="157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</row>
    <row r="557" spans="1:26" ht="15.75" customHeight="1">
      <c r="A557" s="99"/>
      <c r="B557" s="157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</row>
    <row r="558" spans="1:26" ht="15.75" customHeight="1">
      <c r="A558" s="99"/>
      <c r="B558" s="157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</row>
    <row r="559" spans="1:26" ht="15.75" customHeight="1">
      <c r="A559" s="99"/>
      <c r="B559" s="157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</row>
    <row r="560" spans="1:26" ht="15.75" customHeight="1">
      <c r="A560" s="99"/>
      <c r="B560" s="157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</row>
    <row r="561" spans="1:26" ht="15.75" customHeight="1">
      <c r="A561" s="99"/>
      <c r="B561" s="157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</row>
    <row r="562" spans="1:26" ht="15.75" customHeight="1">
      <c r="A562" s="99"/>
      <c r="B562" s="157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</row>
    <row r="563" spans="1:26" ht="15.75" customHeight="1">
      <c r="A563" s="99"/>
      <c r="B563" s="157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</row>
    <row r="564" spans="1:26" ht="15.75" customHeight="1">
      <c r="A564" s="99"/>
      <c r="B564" s="157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</row>
    <row r="565" spans="1:26" ht="15.75" customHeight="1">
      <c r="A565" s="99"/>
      <c r="B565" s="157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</row>
    <row r="566" spans="1:26" ht="15.75" customHeight="1">
      <c r="A566" s="99"/>
      <c r="B566" s="157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</row>
    <row r="567" spans="1:26" ht="15.75" customHeight="1">
      <c r="A567" s="99"/>
      <c r="B567" s="157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</row>
    <row r="568" spans="1:26" ht="15.75" customHeight="1">
      <c r="A568" s="99"/>
      <c r="B568" s="157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</row>
    <row r="569" spans="1:26" ht="15.75" customHeight="1">
      <c r="A569" s="99"/>
      <c r="B569" s="157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</row>
    <row r="570" spans="1:26" ht="15.75" customHeight="1">
      <c r="A570" s="99"/>
      <c r="B570" s="157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</row>
    <row r="571" spans="1:26" ht="15.75" customHeight="1">
      <c r="A571" s="99"/>
      <c r="B571" s="157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</row>
    <row r="572" spans="1:26" ht="15.75" customHeight="1">
      <c r="A572" s="99"/>
      <c r="B572" s="157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</row>
    <row r="573" spans="1:26" ht="15.75" customHeight="1">
      <c r="A573" s="99"/>
      <c r="B573" s="157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</row>
    <row r="574" spans="1:26" ht="15.75" customHeight="1">
      <c r="A574" s="99"/>
      <c r="B574" s="157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</row>
    <row r="575" spans="1:26" ht="15.75" customHeight="1">
      <c r="A575" s="99"/>
      <c r="B575" s="157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</row>
    <row r="576" spans="1:26" ht="15.75" customHeight="1">
      <c r="A576" s="99"/>
      <c r="B576" s="157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</row>
    <row r="577" spans="1:26" ht="15.75" customHeight="1">
      <c r="A577" s="99"/>
      <c r="B577" s="157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</row>
    <row r="578" spans="1:26" ht="15.75" customHeight="1">
      <c r="A578" s="99"/>
      <c r="B578" s="157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</row>
    <row r="579" spans="1:26" ht="15.75" customHeight="1">
      <c r="A579" s="99"/>
      <c r="B579" s="157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</row>
    <row r="580" spans="1:26" ht="15.75" customHeight="1">
      <c r="A580" s="99"/>
      <c r="B580" s="157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</row>
    <row r="581" spans="1:26" ht="15.75" customHeight="1">
      <c r="A581" s="99"/>
      <c r="B581" s="157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</row>
    <row r="582" spans="1:26" ht="15.75" customHeight="1">
      <c r="A582" s="99"/>
      <c r="B582" s="157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</row>
    <row r="583" spans="1:26" ht="15.75" customHeight="1">
      <c r="A583" s="99"/>
      <c r="B583" s="157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</row>
    <row r="584" spans="1:26" ht="15.75" customHeight="1">
      <c r="A584" s="99"/>
      <c r="B584" s="157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</row>
    <row r="585" spans="1:26" ht="15.75" customHeight="1">
      <c r="A585" s="99"/>
      <c r="B585" s="157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</row>
    <row r="586" spans="1:26" ht="15.75" customHeight="1">
      <c r="A586" s="99"/>
      <c r="B586" s="157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</row>
    <row r="587" spans="1:26" ht="15.75" customHeight="1">
      <c r="A587" s="99"/>
      <c r="B587" s="157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</row>
    <row r="588" spans="1:26" ht="15.75" customHeight="1">
      <c r="A588" s="99"/>
      <c r="B588" s="157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</row>
    <row r="589" spans="1:26" ht="15.75" customHeight="1">
      <c r="A589" s="99"/>
      <c r="B589" s="157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</row>
    <row r="590" spans="1:26" ht="15.75" customHeight="1">
      <c r="A590" s="99"/>
      <c r="B590" s="157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</row>
    <row r="591" spans="1:26" ht="15.75" customHeight="1">
      <c r="A591" s="99"/>
      <c r="B591" s="157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</row>
    <row r="592" spans="1:26" ht="15.75" customHeight="1">
      <c r="A592" s="99"/>
      <c r="B592" s="157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</row>
    <row r="593" spans="1:26" ht="15.75" customHeight="1">
      <c r="A593" s="99"/>
      <c r="B593" s="157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</row>
    <row r="594" spans="1:26" ht="15.75" customHeight="1">
      <c r="A594" s="99"/>
      <c r="B594" s="157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</row>
    <row r="595" spans="1:26" ht="15.75" customHeight="1">
      <c r="A595" s="99"/>
      <c r="B595" s="157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</row>
    <row r="596" spans="1:26" ht="15.75" customHeight="1">
      <c r="A596" s="99"/>
      <c r="B596" s="157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</row>
    <row r="597" spans="1:26" ht="15.75" customHeight="1">
      <c r="A597" s="99"/>
      <c r="B597" s="157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</row>
    <row r="598" spans="1:26" ht="15.75" customHeight="1">
      <c r="A598" s="99"/>
      <c r="B598" s="157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</row>
    <row r="599" spans="1:26" ht="15.75" customHeight="1">
      <c r="A599" s="99"/>
      <c r="B599" s="157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</row>
    <row r="600" spans="1:26" ht="15.75" customHeight="1">
      <c r="A600" s="99"/>
      <c r="B600" s="157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</row>
    <row r="601" spans="1:26" ht="15.75" customHeight="1">
      <c r="A601" s="99"/>
      <c r="B601" s="157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</row>
    <row r="602" spans="1:26" ht="15.75" customHeight="1">
      <c r="A602" s="99"/>
      <c r="B602" s="157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</row>
    <row r="603" spans="1:26" ht="15.75" customHeight="1">
      <c r="A603" s="99"/>
      <c r="B603" s="157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</row>
    <row r="604" spans="1:26" ht="15.75" customHeight="1">
      <c r="A604" s="99"/>
      <c r="B604" s="157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</row>
    <row r="605" spans="1:26" ht="15.75" customHeight="1">
      <c r="A605" s="99"/>
      <c r="B605" s="157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</row>
    <row r="606" spans="1:26" ht="15.75" customHeight="1">
      <c r="A606" s="99"/>
      <c r="B606" s="157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</row>
    <row r="607" spans="1:26" ht="15.75" customHeight="1">
      <c r="A607" s="99"/>
      <c r="B607" s="157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</row>
    <row r="608" spans="1:26" ht="15.75" customHeight="1">
      <c r="A608" s="99"/>
      <c r="B608" s="157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</row>
    <row r="609" spans="1:26" ht="15.75" customHeight="1">
      <c r="A609" s="99"/>
      <c r="B609" s="157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</row>
    <row r="610" spans="1:26" ht="15.75" customHeight="1">
      <c r="A610" s="99"/>
      <c r="B610" s="157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</row>
    <row r="611" spans="1:26" ht="15.75" customHeight="1">
      <c r="A611" s="99"/>
      <c r="B611" s="157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</row>
    <row r="612" spans="1:26" ht="15.75" customHeight="1">
      <c r="A612" s="99"/>
      <c r="B612" s="157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</row>
    <row r="613" spans="1:26" ht="15.75" customHeight="1">
      <c r="A613" s="99"/>
      <c r="B613" s="157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</row>
    <row r="614" spans="1:26" ht="15.75" customHeight="1">
      <c r="A614" s="99"/>
      <c r="B614" s="157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</row>
    <row r="615" spans="1:26" ht="15.75" customHeight="1">
      <c r="A615" s="99"/>
      <c r="B615" s="157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</row>
    <row r="616" spans="1:26" ht="15.75" customHeight="1">
      <c r="A616" s="99"/>
      <c r="B616" s="157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</row>
    <row r="617" spans="1:26" ht="15.75" customHeight="1">
      <c r="A617" s="99"/>
      <c r="B617" s="157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</row>
    <row r="618" spans="1:26" ht="15.75" customHeight="1">
      <c r="A618" s="99"/>
      <c r="B618" s="157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</row>
    <row r="619" spans="1:26" ht="15.75" customHeight="1">
      <c r="A619" s="99"/>
      <c r="B619" s="157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</row>
    <row r="620" spans="1:26" ht="15.75" customHeight="1">
      <c r="A620" s="99"/>
      <c r="B620" s="157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</row>
    <row r="621" spans="1:26" ht="15.75" customHeight="1">
      <c r="A621" s="99"/>
      <c r="B621" s="157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</row>
    <row r="622" spans="1:26" ht="15.75" customHeight="1">
      <c r="A622" s="99"/>
      <c r="B622" s="157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</row>
    <row r="623" spans="1:26" ht="15.75" customHeight="1">
      <c r="A623" s="99"/>
      <c r="B623" s="157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</row>
    <row r="624" spans="1:26" ht="15.75" customHeight="1">
      <c r="A624" s="99"/>
      <c r="B624" s="157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</row>
    <row r="625" spans="1:26" ht="15.75" customHeight="1">
      <c r="A625" s="99"/>
      <c r="B625" s="157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</row>
    <row r="626" spans="1:26" ht="15.75" customHeight="1">
      <c r="A626" s="99"/>
      <c r="B626" s="157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</row>
    <row r="627" spans="1:26" ht="15.75" customHeight="1">
      <c r="A627" s="99"/>
      <c r="B627" s="157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</row>
    <row r="628" spans="1:26" ht="15.75" customHeight="1">
      <c r="A628" s="99"/>
      <c r="B628" s="157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</row>
    <row r="629" spans="1:26" ht="15.75" customHeight="1">
      <c r="A629" s="99"/>
      <c r="B629" s="157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</row>
    <row r="630" spans="1:26" ht="15.75" customHeight="1">
      <c r="A630" s="99"/>
      <c r="B630" s="157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</row>
    <row r="631" spans="1:26" ht="15.75" customHeight="1">
      <c r="A631" s="99"/>
      <c r="B631" s="157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</row>
    <row r="632" spans="1:26" ht="15.75" customHeight="1">
      <c r="A632" s="99"/>
      <c r="B632" s="157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</row>
    <row r="633" spans="1:26" ht="15.75" customHeight="1">
      <c r="A633" s="99"/>
      <c r="B633" s="157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</row>
    <row r="634" spans="1:26" ht="15.75" customHeight="1">
      <c r="A634" s="99"/>
      <c r="B634" s="157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</row>
    <row r="635" spans="1:26" ht="15.75" customHeight="1">
      <c r="A635" s="99"/>
      <c r="B635" s="157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</row>
    <row r="636" spans="1:26" ht="15.75" customHeight="1">
      <c r="A636" s="99"/>
      <c r="B636" s="157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</row>
    <row r="637" spans="1:26" ht="15.75" customHeight="1">
      <c r="A637" s="99"/>
      <c r="B637" s="157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</row>
    <row r="638" spans="1:26" ht="15.75" customHeight="1">
      <c r="A638" s="99"/>
      <c r="B638" s="157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</row>
    <row r="639" spans="1:26" ht="15.75" customHeight="1">
      <c r="A639" s="99"/>
      <c r="B639" s="157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</row>
    <row r="640" spans="1:26" ht="15.75" customHeight="1">
      <c r="A640" s="99"/>
      <c r="B640" s="157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</row>
    <row r="641" spans="1:26" ht="15.75" customHeight="1">
      <c r="A641" s="99"/>
      <c r="B641" s="157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</row>
    <row r="642" spans="1:26" ht="15.75" customHeight="1">
      <c r="A642" s="99"/>
      <c r="B642" s="157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</row>
    <row r="643" spans="1:26" ht="15.75" customHeight="1">
      <c r="A643" s="99"/>
      <c r="B643" s="157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</row>
    <row r="644" spans="1:26" ht="15.75" customHeight="1">
      <c r="A644" s="99"/>
      <c r="B644" s="157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</row>
    <row r="645" spans="1:26" ht="15.75" customHeight="1">
      <c r="A645" s="99"/>
      <c r="B645" s="157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</row>
    <row r="646" spans="1:26" ht="15.75" customHeight="1">
      <c r="A646" s="99"/>
      <c r="B646" s="157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</row>
    <row r="647" spans="1:26" ht="15.75" customHeight="1">
      <c r="A647" s="99"/>
      <c r="B647" s="157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</row>
    <row r="648" spans="1:26" ht="15.75" customHeight="1">
      <c r="A648" s="99"/>
      <c r="B648" s="157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</row>
    <row r="649" spans="1:26" ht="15.75" customHeight="1">
      <c r="A649" s="99"/>
      <c r="B649" s="157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</row>
    <row r="650" spans="1:26" ht="15.75" customHeight="1">
      <c r="A650" s="99"/>
      <c r="B650" s="157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</row>
    <row r="651" spans="1:26" ht="15.75" customHeight="1">
      <c r="A651" s="99"/>
      <c r="B651" s="157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</row>
    <row r="652" spans="1:26" ht="15.75" customHeight="1">
      <c r="A652" s="99"/>
      <c r="B652" s="157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</row>
    <row r="653" spans="1:26" ht="15.75" customHeight="1">
      <c r="A653" s="99"/>
      <c r="B653" s="157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</row>
    <row r="654" spans="1:26" ht="15.75" customHeight="1">
      <c r="A654" s="99"/>
      <c r="B654" s="157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</row>
    <row r="655" spans="1:26" ht="15.75" customHeight="1">
      <c r="A655" s="99"/>
      <c r="B655" s="157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</row>
    <row r="656" spans="1:26" ht="15.75" customHeight="1">
      <c r="A656" s="99"/>
      <c r="B656" s="157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</row>
    <row r="657" spans="1:26" ht="15.75" customHeight="1">
      <c r="A657" s="99"/>
      <c r="B657" s="157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</row>
    <row r="658" spans="1:26" ht="15.75" customHeight="1">
      <c r="A658" s="99"/>
      <c r="B658" s="157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</row>
    <row r="659" spans="1:26" ht="15.75" customHeight="1">
      <c r="A659" s="99"/>
      <c r="B659" s="157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</row>
    <row r="660" spans="1:26" ht="15.75" customHeight="1">
      <c r="A660" s="99"/>
      <c r="B660" s="157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</row>
    <row r="661" spans="1:26" ht="15.75" customHeight="1">
      <c r="A661" s="99"/>
      <c r="B661" s="157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</row>
    <row r="662" spans="1:26" ht="15.75" customHeight="1">
      <c r="A662" s="99"/>
      <c r="B662" s="157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</row>
    <row r="663" spans="1:26" ht="15.75" customHeight="1">
      <c r="A663" s="99"/>
      <c r="B663" s="157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</row>
    <row r="664" spans="1:26" ht="15.75" customHeight="1">
      <c r="A664" s="99"/>
      <c r="B664" s="157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</row>
    <row r="665" spans="1:26" ht="15.75" customHeight="1">
      <c r="A665" s="99"/>
      <c r="B665" s="157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</row>
    <row r="666" spans="1:26" ht="15.75" customHeight="1">
      <c r="A666" s="99"/>
      <c r="B666" s="157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</row>
    <row r="667" spans="1:26" ht="15.75" customHeight="1">
      <c r="A667" s="99"/>
      <c r="B667" s="157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</row>
    <row r="668" spans="1:26" ht="15.75" customHeight="1">
      <c r="A668" s="99"/>
      <c r="B668" s="157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</row>
    <row r="669" spans="1:26" ht="15.75" customHeight="1">
      <c r="A669" s="99"/>
      <c r="B669" s="157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</row>
    <row r="670" spans="1:26" ht="15.75" customHeight="1">
      <c r="A670" s="99"/>
      <c r="B670" s="157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</row>
    <row r="671" spans="1:26" ht="15.75" customHeight="1">
      <c r="A671" s="99"/>
      <c r="B671" s="157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</row>
    <row r="672" spans="1:26" ht="15.75" customHeight="1">
      <c r="A672" s="99"/>
      <c r="B672" s="157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</row>
    <row r="673" spans="1:26" ht="15.75" customHeight="1">
      <c r="A673" s="99"/>
      <c r="B673" s="157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</row>
    <row r="674" spans="1:26" ht="15.75" customHeight="1">
      <c r="A674" s="99"/>
      <c r="B674" s="157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</row>
    <row r="675" spans="1:26" ht="15.75" customHeight="1">
      <c r="A675" s="99"/>
      <c r="B675" s="157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</row>
    <row r="676" spans="1:26" ht="15.75" customHeight="1">
      <c r="A676" s="99"/>
      <c r="B676" s="157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</row>
    <row r="677" spans="1:26" ht="15.75" customHeight="1">
      <c r="A677" s="99"/>
      <c r="B677" s="157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</row>
    <row r="678" spans="1:26" ht="15.75" customHeight="1">
      <c r="A678" s="99"/>
      <c r="B678" s="157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</row>
    <row r="679" spans="1:26" ht="15.75" customHeight="1">
      <c r="A679" s="99"/>
      <c r="B679" s="157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</row>
    <row r="680" spans="1:26" ht="15.75" customHeight="1">
      <c r="A680" s="99"/>
      <c r="B680" s="157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</row>
    <row r="681" spans="1:26" ht="15.75" customHeight="1">
      <c r="A681" s="99"/>
      <c r="B681" s="157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</row>
    <row r="682" spans="1:26" ht="15.75" customHeight="1">
      <c r="A682" s="99"/>
      <c r="B682" s="157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</row>
    <row r="683" spans="1:26" ht="15.75" customHeight="1">
      <c r="A683" s="99"/>
      <c r="B683" s="157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</row>
    <row r="684" spans="1:26" ht="15.75" customHeight="1">
      <c r="A684" s="99"/>
      <c r="B684" s="157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</row>
    <row r="685" spans="1:26" ht="15.75" customHeight="1">
      <c r="A685" s="99"/>
      <c r="B685" s="157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</row>
    <row r="686" spans="1:26" ht="15.75" customHeight="1">
      <c r="A686" s="99"/>
      <c r="B686" s="157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</row>
    <row r="687" spans="1:26" ht="15.75" customHeight="1">
      <c r="A687" s="99"/>
      <c r="B687" s="157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</row>
    <row r="688" spans="1:26" ht="15.75" customHeight="1">
      <c r="A688" s="99"/>
      <c r="B688" s="157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</row>
    <row r="689" spans="1:26" ht="15.75" customHeight="1">
      <c r="A689" s="99"/>
      <c r="B689" s="157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</row>
    <row r="690" spans="1:26" ht="15.75" customHeight="1">
      <c r="A690" s="99"/>
      <c r="B690" s="157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</row>
    <row r="691" spans="1:26" ht="15.75" customHeight="1">
      <c r="A691" s="99"/>
      <c r="B691" s="157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</row>
    <row r="692" spans="1:26" ht="15.75" customHeight="1">
      <c r="A692" s="99"/>
      <c r="B692" s="157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</row>
    <row r="693" spans="1:26" ht="15.75" customHeight="1">
      <c r="A693" s="99"/>
      <c r="B693" s="157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</row>
    <row r="694" spans="1:26" ht="15.75" customHeight="1">
      <c r="A694" s="99"/>
      <c r="B694" s="157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</row>
    <row r="695" spans="1:26" ht="15.75" customHeight="1">
      <c r="A695" s="99"/>
      <c r="B695" s="157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</row>
    <row r="696" spans="1:26" ht="15.75" customHeight="1">
      <c r="A696" s="99"/>
      <c r="B696" s="157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</row>
    <row r="697" spans="1:26" ht="15.75" customHeight="1">
      <c r="A697" s="99"/>
      <c r="B697" s="157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</row>
    <row r="698" spans="1:26" ht="15.75" customHeight="1">
      <c r="A698" s="99"/>
      <c r="B698" s="157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</row>
    <row r="699" spans="1:26" ht="15.75" customHeight="1">
      <c r="A699" s="99"/>
      <c r="B699" s="157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</row>
    <row r="700" spans="1:26" ht="15.75" customHeight="1">
      <c r="A700" s="99"/>
      <c r="B700" s="157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</row>
    <row r="701" spans="1:26" ht="15.75" customHeight="1">
      <c r="A701" s="99"/>
      <c r="B701" s="157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</row>
    <row r="702" spans="1:26" ht="15.75" customHeight="1">
      <c r="A702" s="99"/>
      <c r="B702" s="157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</row>
    <row r="703" spans="1:26" ht="15.75" customHeight="1">
      <c r="A703" s="99"/>
      <c r="B703" s="157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</row>
    <row r="704" spans="1:26" ht="15.75" customHeight="1">
      <c r="A704" s="99"/>
      <c r="B704" s="157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</row>
    <row r="705" spans="1:26" ht="15.75" customHeight="1">
      <c r="A705" s="99"/>
      <c r="B705" s="157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</row>
    <row r="706" spans="1:26" ht="15.75" customHeight="1">
      <c r="A706" s="99"/>
      <c r="B706" s="157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</row>
    <row r="707" spans="1:26" ht="15.75" customHeight="1">
      <c r="A707" s="99"/>
      <c r="B707" s="157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</row>
    <row r="708" spans="1:26" ht="15.75" customHeight="1">
      <c r="A708" s="99"/>
      <c r="B708" s="157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</row>
    <row r="709" spans="1:26" ht="15.75" customHeight="1">
      <c r="A709" s="99"/>
      <c r="B709" s="157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</row>
    <row r="710" spans="1:26" ht="15.75" customHeight="1">
      <c r="A710" s="99"/>
      <c r="B710" s="157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</row>
    <row r="711" spans="1:26" ht="15.75" customHeight="1">
      <c r="A711" s="99"/>
      <c r="B711" s="157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</row>
    <row r="712" spans="1:26" ht="15.75" customHeight="1">
      <c r="A712" s="99"/>
      <c r="B712" s="157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</row>
    <row r="713" spans="1:26" ht="15.75" customHeight="1">
      <c r="A713" s="99"/>
      <c r="B713" s="157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</row>
    <row r="714" spans="1:26" ht="15.75" customHeight="1">
      <c r="A714" s="99"/>
      <c r="B714" s="157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</row>
    <row r="715" spans="1:26" ht="15.75" customHeight="1">
      <c r="A715" s="99"/>
      <c r="B715" s="157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</row>
    <row r="716" spans="1:26" ht="15.75" customHeight="1">
      <c r="A716" s="99"/>
      <c r="B716" s="157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</row>
    <row r="717" spans="1:26" ht="15.75" customHeight="1">
      <c r="A717" s="99"/>
      <c r="B717" s="157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</row>
    <row r="718" spans="1:26" ht="15.75" customHeight="1">
      <c r="A718" s="99"/>
      <c r="B718" s="157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</row>
    <row r="719" spans="1:26" ht="15.75" customHeight="1">
      <c r="A719" s="99"/>
      <c r="B719" s="157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</row>
    <row r="720" spans="1:26" ht="15.75" customHeight="1">
      <c r="A720" s="99"/>
      <c r="B720" s="157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</row>
    <row r="721" spans="1:26" ht="15.75" customHeight="1">
      <c r="A721" s="99"/>
      <c r="B721" s="157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</row>
    <row r="722" spans="1:26" ht="15.75" customHeight="1">
      <c r="A722" s="99"/>
      <c r="B722" s="157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</row>
    <row r="723" spans="1:26" ht="15.75" customHeight="1">
      <c r="A723" s="99"/>
      <c r="B723" s="157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</row>
    <row r="724" spans="1:26" ht="15.75" customHeight="1">
      <c r="A724" s="99"/>
      <c r="B724" s="157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</row>
    <row r="725" spans="1:26" ht="15.75" customHeight="1">
      <c r="A725" s="99"/>
      <c r="B725" s="157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</row>
    <row r="726" spans="1:26" ht="15.75" customHeight="1">
      <c r="A726" s="99"/>
      <c r="B726" s="157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</row>
    <row r="727" spans="1:26" ht="15.75" customHeight="1">
      <c r="A727" s="99"/>
      <c r="B727" s="157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</row>
    <row r="728" spans="1:26" ht="15.75" customHeight="1">
      <c r="A728" s="99"/>
      <c r="B728" s="157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</row>
    <row r="729" spans="1:26" ht="15.75" customHeight="1">
      <c r="A729" s="99"/>
      <c r="B729" s="157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</row>
    <row r="730" spans="1:26" ht="15.75" customHeight="1">
      <c r="A730" s="99"/>
      <c r="B730" s="157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</row>
    <row r="731" spans="1:26" ht="15.75" customHeight="1">
      <c r="A731" s="99"/>
      <c r="B731" s="157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</row>
    <row r="732" spans="1:26" ht="15.75" customHeight="1">
      <c r="A732" s="99"/>
      <c r="B732" s="157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</row>
    <row r="733" spans="1:26" ht="15.75" customHeight="1">
      <c r="A733" s="99"/>
      <c r="B733" s="157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</row>
    <row r="734" spans="1:26" ht="15.75" customHeight="1">
      <c r="A734" s="99"/>
      <c r="B734" s="157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</row>
    <row r="735" spans="1:26" ht="15.75" customHeight="1">
      <c r="A735" s="99"/>
      <c r="B735" s="157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</row>
    <row r="736" spans="1:26" ht="15.75" customHeight="1">
      <c r="A736" s="99"/>
      <c r="B736" s="157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</row>
    <row r="737" spans="1:26" ht="15.75" customHeight="1">
      <c r="A737" s="99"/>
      <c r="B737" s="157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</row>
    <row r="738" spans="1:26" ht="15.75" customHeight="1">
      <c r="A738" s="99"/>
      <c r="B738" s="157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</row>
    <row r="739" spans="1:26" ht="15.75" customHeight="1">
      <c r="A739" s="99"/>
      <c r="B739" s="157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</row>
    <row r="740" spans="1:26" ht="15.75" customHeight="1">
      <c r="A740" s="99"/>
      <c r="B740" s="157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</row>
    <row r="741" spans="1:26" ht="15.75" customHeight="1">
      <c r="A741" s="99"/>
      <c r="B741" s="157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</row>
    <row r="742" spans="1:26" ht="15.75" customHeight="1">
      <c r="A742" s="99"/>
      <c r="B742" s="157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</row>
    <row r="743" spans="1:26" ht="15.75" customHeight="1">
      <c r="A743" s="99"/>
      <c r="B743" s="157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</row>
    <row r="744" spans="1:26" ht="15.75" customHeight="1">
      <c r="A744" s="99"/>
      <c r="B744" s="157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</row>
    <row r="745" spans="1:26" ht="15.75" customHeight="1">
      <c r="A745" s="99"/>
      <c r="B745" s="157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</row>
    <row r="746" spans="1:26" ht="15.75" customHeight="1">
      <c r="A746" s="99"/>
      <c r="B746" s="157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</row>
    <row r="747" spans="1:26" ht="15.75" customHeight="1">
      <c r="A747" s="99"/>
      <c r="B747" s="157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</row>
    <row r="748" spans="1:26" ht="15.75" customHeight="1">
      <c r="A748" s="99"/>
      <c r="B748" s="157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</row>
    <row r="749" spans="1:26" ht="15.75" customHeight="1">
      <c r="A749" s="99"/>
      <c r="B749" s="157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</row>
    <row r="750" spans="1:26" ht="15.75" customHeight="1">
      <c r="A750" s="99"/>
      <c r="B750" s="157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</row>
    <row r="751" spans="1:26" ht="15.75" customHeight="1">
      <c r="A751" s="99"/>
      <c r="B751" s="157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</row>
    <row r="752" spans="1:26" ht="15.75" customHeight="1">
      <c r="A752" s="99"/>
      <c r="B752" s="157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</row>
    <row r="753" spans="1:26" ht="15.75" customHeight="1">
      <c r="A753" s="99"/>
      <c r="B753" s="157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</row>
    <row r="754" spans="1:26" ht="15.75" customHeight="1">
      <c r="A754" s="99"/>
      <c r="B754" s="157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</row>
    <row r="755" spans="1:26" ht="15.75" customHeight="1">
      <c r="A755" s="99"/>
      <c r="B755" s="157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</row>
    <row r="756" spans="1:26" ht="15.75" customHeight="1">
      <c r="A756" s="99"/>
      <c r="B756" s="157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</row>
    <row r="757" spans="1:26" ht="15.75" customHeight="1">
      <c r="A757" s="99"/>
      <c r="B757" s="157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</row>
    <row r="758" spans="1:26" ht="15.75" customHeight="1">
      <c r="A758" s="99"/>
      <c r="B758" s="157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</row>
    <row r="759" spans="1:26" ht="15.75" customHeight="1">
      <c r="A759" s="99"/>
      <c r="B759" s="157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</row>
    <row r="760" spans="1:26" ht="15.75" customHeight="1">
      <c r="A760" s="99"/>
      <c r="B760" s="157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</row>
    <row r="761" spans="1:26" ht="15.75" customHeight="1">
      <c r="A761" s="99"/>
      <c r="B761" s="157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</row>
    <row r="762" spans="1:26" ht="15.75" customHeight="1">
      <c r="A762" s="99"/>
      <c r="B762" s="157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</row>
    <row r="763" spans="1:26" ht="15.75" customHeight="1">
      <c r="A763" s="99"/>
      <c r="B763" s="157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</row>
    <row r="764" spans="1:26" ht="15.75" customHeight="1">
      <c r="A764" s="99"/>
      <c r="B764" s="157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</row>
    <row r="765" spans="1:26" ht="15.75" customHeight="1">
      <c r="A765" s="99"/>
      <c r="B765" s="157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</row>
    <row r="766" spans="1:26" ht="15.75" customHeight="1">
      <c r="A766" s="99"/>
      <c r="B766" s="157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</row>
    <row r="767" spans="1:26" ht="15.75" customHeight="1">
      <c r="A767" s="99"/>
      <c r="B767" s="157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</row>
    <row r="768" spans="1:26" ht="15.75" customHeight="1">
      <c r="A768" s="99"/>
      <c r="B768" s="157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</row>
    <row r="769" spans="1:26" ht="15.75" customHeight="1">
      <c r="A769" s="99"/>
      <c r="B769" s="157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</row>
    <row r="770" spans="1:26" ht="15.75" customHeight="1">
      <c r="A770" s="99"/>
      <c r="B770" s="157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</row>
    <row r="771" spans="1:26" ht="15.75" customHeight="1">
      <c r="A771" s="99"/>
      <c r="B771" s="157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</row>
    <row r="772" spans="1:26" ht="15.75" customHeight="1">
      <c r="A772" s="99"/>
      <c r="B772" s="157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</row>
    <row r="773" spans="1:26" ht="15.75" customHeight="1">
      <c r="A773" s="99"/>
      <c r="B773" s="157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</row>
    <row r="774" spans="1:26" ht="15.75" customHeight="1">
      <c r="A774" s="99"/>
      <c r="B774" s="157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</row>
    <row r="775" spans="1:26" ht="15.75" customHeight="1">
      <c r="A775" s="99"/>
      <c r="B775" s="157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</row>
    <row r="776" spans="1:26" ht="15.75" customHeight="1">
      <c r="A776" s="99"/>
      <c r="B776" s="157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</row>
    <row r="777" spans="1:26" ht="15.75" customHeight="1">
      <c r="A777" s="99"/>
      <c r="B777" s="157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</row>
    <row r="778" spans="1:26" ht="15.75" customHeight="1">
      <c r="A778" s="99"/>
      <c r="B778" s="157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</row>
    <row r="779" spans="1:26" ht="15.75" customHeight="1">
      <c r="A779" s="99"/>
      <c r="B779" s="157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</row>
    <row r="780" spans="1:26" ht="15.75" customHeight="1">
      <c r="A780" s="99"/>
      <c r="B780" s="157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</row>
    <row r="781" spans="1:26" ht="15.75" customHeight="1">
      <c r="A781" s="99"/>
      <c r="B781" s="157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</row>
    <row r="782" spans="1:26" ht="15.75" customHeight="1">
      <c r="A782" s="99"/>
      <c r="B782" s="157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</row>
    <row r="783" spans="1:26" ht="15.75" customHeight="1">
      <c r="A783" s="99"/>
      <c r="B783" s="157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</row>
    <row r="784" spans="1:26" ht="15.75" customHeight="1">
      <c r="A784" s="99"/>
      <c r="B784" s="157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</row>
    <row r="785" spans="1:26" ht="15.75" customHeight="1">
      <c r="A785" s="99"/>
      <c r="B785" s="157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</row>
    <row r="786" spans="1:26" ht="15.75" customHeight="1">
      <c r="A786" s="99"/>
      <c r="B786" s="157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</row>
    <row r="787" spans="1:26" ht="15.75" customHeight="1">
      <c r="A787" s="99"/>
      <c r="B787" s="157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</row>
    <row r="788" spans="1:26" ht="15.75" customHeight="1">
      <c r="A788" s="99"/>
      <c r="B788" s="157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</row>
    <row r="789" spans="1:26" ht="15.75" customHeight="1">
      <c r="A789" s="99"/>
      <c r="B789" s="157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</row>
    <row r="790" spans="1:26" ht="15.75" customHeight="1">
      <c r="A790" s="99"/>
      <c r="B790" s="157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</row>
    <row r="791" spans="1:26" ht="15.75" customHeight="1">
      <c r="A791" s="99"/>
      <c r="B791" s="157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</row>
    <row r="792" spans="1:26" ht="15.75" customHeight="1">
      <c r="A792" s="99"/>
      <c r="B792" s="157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</row>
    <row r="793" spans="1:26" ht="15.75" customHeight="1">
      <c r="A793" s="99"/>
      <c r="B793" s="157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</row>
    <row r="794" spans="1:26" ht="15.75" customHeight="1">
      <c r="A794" s="99"/>
      <c r="B794" s="157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</row>
    <row r="795" spans="1:26" ht="15.75" customHeight="1">
      <c r="A795" s="99"/>
      <c r="B795" s="157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</row>
    <row r="796" spans="1:26" ht="15.75" customHeight="1">
      <c r="A796" s="99"/>
      <c r="B796" s="157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</row>
    <row r="797" spans="1:26" ht="15.75" customHeight="1">
      <c r="A797" s="99"/>
      <c r="B797" s="157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</row>
    <row r="798" spans="1:26" ht="15.75" customHeight="1">
      <c r="A798" s="99"/>
      <c r="B798" s="157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</row>
    <row r="799" spans="1:26" ht="15.75" customHeight="1">
      <c r="A799" s="99"/>
      <c r="B799" s="157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</row>
    <row r="800" spans="1:26" ht="15.75" customHeight="1">
      <c r="A800" s="99"/>
      <c r="B800" s="157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</row>
    <row r="801" spans="1:26" ht="15.75" customHeight="1">
      <c r="A801" s="99"/>
      <c r="B801" s="157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</row>
    <row r="802" spans="1:26" ht="15.75" customHeight="1">
      <c r="A802" s="99"/>
      <c r="B802" s="157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</row>
    <row r="803" spans="1:26" ht="15.75" customHeight="1">
      <c r="A803" s="99"/>
      <c r="B803" s="157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</row>
    <row r="804" spans="1:26" ht="15.75" customHeight="1">
      <c r="A804" s="99"/>
      <c r="B804" s="157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</row>
    <row r="805" spans="1:26" ht="15.75" customHeight="1">
      <c r="A805" s="99"/>
      <c r="B805" s="157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</row>
    <row r="806" spans="1:26" ht="15.75" customHeight="1">
      <c r="A806" s="99"/>
      <c r="B806" s="157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</row>
    <row r="807" spans="1:26" ht="15.75" customHeight="1">
      <c r="A807" s="99"/>
      <c r="B807" s="157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</row>
    <row r="808" spans="1:26" ht="15.75" customHeight="1">
      <c r="A808" s="99"/>
      <c r="B808" s="157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</row>
    <row r="809" spans="1:26" ht="15.75" customHeight="1">
      <c r="A809" s="99"/>
      <c r="B809" s="157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</row>
    <row r="810" spans="1:26" ht="15.75" customHeight="1">
      <c r="A810" s="99"/>
      <c r="B810" s="157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</row>
    <row r="811" spans="1:26" ht="15.75" customHeight="1">
      <c r="A811" s="99"/>
      <c r="B811" s="157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</row>
    <row r="812" spans="1:26" ht="15.75" customHeight="1">
      <c r="A812" s="99"/>
      <c r="B812" s="157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</row>
    <row r="813" spans="1:26" ht="15.75" customHeight="1">
      <c r="A813" s="99"/>
      <c r="B813" s="157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</row>
    <row r="814" spans="1:26" ht="15.75" customHeight="1">
      <c r="A814" s="99"/>
      <c r="B814" s="157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</row>
    <row r="815" spans="1:26" ht="15.75" customHeight="1">
      <c r="A815" s="99"/>
      <c r="B815" s="157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</row>
    <row r="816" spans="1:26" ht="15.75" customHeight="1">
      <c r="A816" s="99"/>
      <c r="B816" s="157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</row>
    <row r="817" spans="1:26" ht="15.75" customHeight="1">
      <c r="A817" s="99"/>
      <c r="B817" s="157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</row>
    <row r="818" spans="1:26" ht="15.75" customHeight="1">
      <c r="A818" s="99"/>
      <c r="B818" s="157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</row>
    <row r="819" spans="1:26" ht="15.75" customHeight="1">
      <c r="A819" s="99"/>
      <c r="B819" s="157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</row>
    <row r="820" spans="1:26" ht="15.75" customHeight="1">
      <c r="A820" s="99"/>
      <c r="B820" s="157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</row>
    <row r="821" spans="1:26" ht="15.75" customHeight="1">
      <c r="A821" s="99"/>
      <c r="B821" s="157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</row>
    <row r="822" spans="1:26" ht="15.75" customHeight="1">
      <c r="A822" s="99"/>
      <c r="B822" s="157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</row>
    <row r="823" spans="1:26" ht="15.75" customHeight="1">
      <c r="A823" s="99"/>
      <c r="B823" s="157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</row>
    <row r="824" spans="1:26" ht="15.75" customHeight="1">
      <c r="A824" s="99"/>
      <c r="B824" s="157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</row>
    <row r="825" spans="1:26" ht="15.75" customHeight="1">
      <c r="A825" s="99"/>
      <c r="B825" s="157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</row>
    <row r="826" spans="1:26" ht="15.75" customHeight="1">
      <c r="A826" s="99"/>
      <c r="B826" s="157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</row>
    <row r="827" spans="1:26" ht="15.75" customHeight="1">
      <c r="A827" s="99"/>
      <c r="B827" s="157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</row>
    <row r="828" spans="1:26" ht="15.75" customHeight="1">
      <c r="A828" s="99"/>
      <c r="B828" s="157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</row>
    <row r="829" spans="1:26" ht="15.75" customHeight="1">
      <c r="A829" s="99"/>
      <c r="B829" s="157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</row>
    <row r="830" spans="1:26" ht="15.75" customHeight="1">
      <c r="A830" s="99"/>
      <c r="B830" s="157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</row>
    <row r="831" spans="1:26" ht="15.75" customHeight="1">
      <c r="A831" s="99"/>
      <c r="B831" s="157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</row>
    <row r="832" spans="1:26" ht="15.75" customHeight="1">
      <c r="A832" s="99"/>
      <c r="B832" s="157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</row>
    <row r="833" spans="1:26" ht="15.75" customHeight="1">
      <c r="A833" s="99"/>
      <c r="B833" s="157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</row>
    <row r="834" spans="1:26" ht="15.75" customHeight="1">
      <c r="A834" s="99"/>
      <c r="B834" s="157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</row>
    <row r="835" spans="1:26" ht="15.75" customHeight="1">
      <c r="A835" s="99"/>
      <c r="B835" s="157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</row>
    <row r="836" spans="1:26" ht="15.75" customHeight="1">
      <c r="A836" s="99"/>
      <c r="B836" s="157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</row>
    <row r="837" spans="1:26" ht="15.75" customHeight="1">
      <c r="A837" s="99"/>
      <c r="B837" s="157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</row>
    <row r="838" spans="1:26" ht="15.75" customHeight="1">
      <c r="A838" s="99"/>
      <c r="B838" s="157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</row>
    <row r="839" spans="1:26" ht="15.75" customHeight="1">
      <c r="A839" s="99"/>
      <c r="B839" s="157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</row>
    <row r="840" spans="1:26" ht="15.75" customHeight="1">
      <c r="A840" s="99"/>
      <c r="B840" s="157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</row>
    <row r="841" spans="1:26" ht="15.75" customHeight="1">
      <c r="A841" s="99"/>
      <c r="B841" s="157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</row>
    <row r="842" spans="1:26" ht="15.75" customHeight="1">
      <c r="A842" s="99"/>
      <c r="B842" s="157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</row>
    <row r="843" spans="1:26" ht="15.75" customHeight="1">
      <c r="A843" s="99"/>
      <c r="B843" s="157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</row>
    <row r="844" spans="1:26" ht="15.75" customHeight="1">
      <c r="A844" s="99"/>
      <c r="B844" s="157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</row>
    <row r="845" spans="1:26" ht="15.75" customHeight="1">
      <c r="A845" s="99"/>
      <c r="B845" s="157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</row>
    <row r="846" spans="1:26" ht="15.75" customHeight="1">
      <c r="A846" s="99"/>
      <c r="B846" s="157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</row>
    <row r="847" spans="1:26" ht="15.75" customHeight="1">
      <c r="A847" s="99"/>
      <c r="B847" s="157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</row>
    <row r="848" spans="1:26" ht="15.75" customHeight="1">
      <c r="A848" s="99"/>
      <c r="B848" s="157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</row>
    <row r="849" spans="1:26" ht="15.75" customHeight="1">
      <c r="A849" s="99"/>
      <c r="B849" s="157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</row>
    <row r="850" spans="1:26" ht="15.75" customHeight="1">
      <c r="A850" s="99"/>
      <c r="B850" s="157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</row>
    <row r="851" spans="1:26" ht="15.75" customHeight="1">
      <c r="A851" s="99"/>
      <c r="B851" s="157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</row>
    <row r="852" spans="1:26" ht="15.75" customHeight="1">
      <c r="A852" s="99"/>
      <c r="B852" s="157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</row>
    <row r="853" spans="1:26" ht="15.75" customHeight="1">
      <c r="A853" s="99"/>
      <c r="B853" s="157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</row>
    <row r="854" spans="1:26" ht="15.75" customHeight="1">
      <c r="A854" s="99"/>
      <c r="B854" s="157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</row>
    <row r="855" spans="1:26" ht="15.75" customHeight="1">
      <c r="A855" s="99"/>
      <c r="B855" s="157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</row>
    <row r="856" spans="1:26" ht="15.75" customHeight="1">
      <c r="A856" s="99"/>
      <c r="B856" s="157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</row>
    <row r="857" spans="1:26" ht="15.75" customHeight="1">
      <c r="A857" s="99"/>
      <c r="B857" s="157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</row>
    <row r="858" spans="1:26" ht="15.75" customHeight="1">
      <c r="A858" s="99"/>
      <c r="B858" s="157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</row>
    <row r="859" spans="1:26" ht="15.75" customHeight="1">
      <c r="A859" s="99"/>
      <c r="B859" s="157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</row>
    <row r="860" spans="1:26" ht="15.75" customHeight="1">
      <c r="A860" s="99"/>
      <c r="B860" s="157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</row>
    <row r="861" spans="1:26" ht="15.75" customHeight="1">
      <c r="A861" s="99"/>
      <c r="B861" s="157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</row>
    <row r="862" spans="1:26" ht="15.75" customHeight="1">
      <c r="A862" s="99"/>
      <c r="B862" s="157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</row>
    <row r="863" spans="1:26" ht="15.75" customHeight="1">
      <c r="A863" s="99"/>
      <c r="B863" s="157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</row>
    <row r="864" spans="1:26" ht="15.75" customHeight="1">
      <c r="A864" s="99"/>
      <c r="B864" s="157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</row>
    <row r="865" spans="1:26" ht="15.75" customHeight="1">
      <c r="A865" s="99"/>
      <c r="B865" s="157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</row>
    <row r="866" spans="1:26" ht="15.75" customHeight="1">
      <c r="A866" s="99"/>
      <c r="B866" s="157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</row>
    <row r="867" spans="1:26" ht="15.75" customHeight="1">
      <c r="A867" s="99"/>
      <c r="B867" s="157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</row>
    <row r="868" spans="1:26" ht="15.75" customHeight="1">
      <c r="A868" s="99"/>
      <c r="B868" s="157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</row>
    <row r="869" spans="1:26" ht="15.75" customHeight="1">
      <c r="A869" s="99"/>
      <c r="B869" s="157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</row>
    <row r="870" spans="1:26" ht="15.75" customHeight="1">
      <c r="A870" s="99"/>
      <c r="B870" s="157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</row>
    <row r="871" spans="1:26" ht="15.75" customHeight="1">
      <c r="A871" s="99"/>
      <c r="B871" s="157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</row>
    <row r="872" spans="1:26" ht="15.75" customHeight="1">
      <c r="A872" s="99"/>
      <c r="B872" s="157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</row>
    <row r="873" spans="1:26" ht="15.75" customHeight="1">
      <c r="A873" s="99"/>
      <c r="B873" s="157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</row>
    <row r="874" spans="1:26" ht="15.75" customHeight="1">
      <c r="A874" s="99"/>
      <c r="B874" s="157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</row>
    <row r="875" spans="1:26" ht="15.75" customHeight="1">
      <c r="A875" s="99"/>
      <c r="B875" s="157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</row>
    <row r="876" spans="1:26" ht="15.75" customHeight="1">
      <c r="A876" s="99"/>
      <c r="B876" s="157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</row>
    <row r="877" spans="1:26" ht="15.75" customHeight="1">
      <c r="A877" s="99"/>
      <c r="B877" s="157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</row>
    <row r="878" spans="1:26" ht="15.75" customHeight="1">
      <c r="A878" s="99"/>
      <c r="B878" s="157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</row>
    <row r="879" spans="1:26" ht="15.75" customHeight="1">
      <c r="A879" s="99"/>
      <c r="B879" s="157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</row>
    <row r="880" spans="1:26" ht="15.75" customHeight="1">
      <c r="A880" s="99"/>
      <c r="B880" s="157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</row>
    <row r="881" spans="1:26" ht="15.75" customHeight="1">
      <c r="A881" s="99"/>
      <c r="B881" s="157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</row>
    <row r="882" spans="1:26" ht="15.75" customHeight="1">
      <c r="A882" s="99"/>
      <c r="B882" s="157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</row>
    <row r="883" spans="1:26" ht="15.75" customHeight="1">
      <c r="A883" s="99"/>
      <c r="B883" s="157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</row>
    <row r="884" spans="1:26" ht="15.75" customHeight="1">
      <c r="A884" s="99"/>
      <c r="B884" s="157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</row>
    <row r="885" spans="1:26" ht="15.75" customHeight="1">
      <c r="A885" s="99"/>
      <c r="B885" s="157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</row>
    <row r="886" spans="1:26" ht="15.75" customHeight="1">
      <c r="A886" s="99"/>
      <c r="B886" s="157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</row>
    <row r="887" spans="1:26" ht="15.75" customHeight="1">
      <c r="A887" s="99"/>
      <c r="B887" s="157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</row>
    <row r="888" spans="1:26" ht="15.75" customHeight="1">
      <c r="A888" s="99"/>
      <c r="B888" s="157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</row>
    <row r="889" spans="1:26" ht="15.75" customHeight="1">
      <c r="A889" s="99"/>
      <c r="B889" s="157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</row>
    <row r="890" spans="1:26" ht="15.75" customHeight="1">
      <c r="A890" s="99"/>
      <c r="B890" s="157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</row>
    <row r="891" spans="1:26" ht="15.75" customHeight="1">
      <c r="A891" s="99"/>
      <c r="B891" s="157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</row>
    <row r="892" spans="1:26" ht="15.75" customHeight="1">
      <c r="A892" s="99"/>
      <c r="B892" s="157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</row>
    <row r="893" spans="1:26" ht="15.75" customHeight="1">
      <c r="A893" s="99"/>
      <c r="B893" s="157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</row>
    <row r="894" spans="1:26" ht="15.75" customHeight="1">
      <c r="A894" s="99"/>
      <c r="B894" s="157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</row>
    <row r="895" spans="1:26" ht="15.75" customHeight="1">
      <c r="A895" s="99"/>
      <c r="B895" s="157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</row>
    <row r="896" spans="1:26" ht="15.75" customHeight="1">
      <c r="A896" s="99"/>
      <c r="B896" s="157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</row>
    <row r="897" spans="1:26" ht="15.75" customHeight="1">
      <c r="A897" s="99"/>
      <c r="B897" s="157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</row>
    <row r="898" spans="1:26" ht="15.75" customHeight="1">
      <c r="A898" s="99"/>
      <c r="B898" s="157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</row>
    <row r="899" spans="1:26" ht="15.75" customHeight="1">
      <c r="A899" s="99"/>
      <c r="B899" s="157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</row>
    <row r="900" spans="1:26" ht="15.75" customHeight="1">
      <c r="A900" s="99"/>
      <c r="B900" s="157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</row>
    <row r="901" spans="1:26" ht="15.75" customHeight="1">
      <c r="A901" s="99"/>
      <c r="B901" s="157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</row>
    <row r="902" spans="1:26" ht="15.75" customHeight="1">
      <c r="A902" s="99"/>
      <c r="B902" s="157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</row>
    <row r="903" spans="1:26" ht="15.75" customHeight="1">
      <c r="A903" s="99"/>
      <c r="B903" s="157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</row>
    <row r="904" spans="1:26" ht="15.75" customHeight="1">
      <c r="A904" s="99"/>
      <c r="B904" s="157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</row>
    <row r="905" spans="1:26" ht="15.75" customHeight="1">
      <c r="A905" s="99"/>
      <c r="B905" s="157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</row>
    <row r="906" spans="1:26" ht="15.75" customHeight="1">
      <c r="A906" s="99"/>
      <c r="B906" s="157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</row>
    <row r="907" spans="1:26" ht="15.75" customHeight="1">
      <c r="A907" s="99"/>
      <c r="B907" s="157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</row>
    <row r="908" spans="1:26" ht="15.75" customHeight="1">
      <c r="A908" s="99"/>
      <c r="B908" s="157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</row>
    <row r="909" spans="1:26" ht="15.75" customHeight="1">
      <c r="A909" s="99"/>
      <c r="B909" s="157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</row>
    <row r="910" spans="1:26" ht="15.75" customHeight="1">
      <c r="A910" s="99"/>
      <c r="B910" s="157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</row>
    <row r="911" spans="1:26" ht="15.75" customHeight="1">
      <c r="A911" s="99"/>
      <c r="B911" s="157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</row>
    <row r="912" spans="1:26" ht="15.75" customHeight="1">
      <c r="A912" s="99"/>
      <c r="B912" s="157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</row>
    <row r="913" spans="1:26" ht="15.75" customHeight="1">
      <c r="A913" s="99"/>
      <c r="B913" s="157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</row>
    <row r="914" spans="1:26" ht="15.75" customHeight="1">
      <c r="A914" s="99"/>
      <c r="B914" s="157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</row>
    <row r="915" spans="1:26" ht="15.75" customHeight="1">
      <c r="A915" s="99"/>
      <c r="B915" s="157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</row>
    <row r="916" spans="1:26" ht="15.75" customHeight="1">
      <c r="A916" s="99"/>
      <c r="B916" s="157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</row>
    <row r="917" spans="1:26" ht="15.75" customHeight="1">
      <c r="A917" s="99"/>
      <c r="B917" s="157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</row>
    <row r="918" spans="1:26" ht="15.75" customHeight="1">
      <c r="A918" s="99"/>
      <c r="B918" s="157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</row>
    <row r="919" spans="1:26" ht="15.75" customHeight="1">
      <c r="A919" s="99"/>
      <c r="B919" s="157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</row>
    <row r="920" spans="1:26" ht="15.75" customHeight="1">
      <c r="A920" s="99"/>
      <c r="B920" s="157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</row>
    <row r="921" spans="1:26" ht="15.75" customHeight="1">
      <c r="A921" s="99"/>
      <c r="B921" s="157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</row>
    <row r="922" spans="1:26" ht="15.75" customHeight="1">
      <c r="A922" s="99"/>
      <c r="B922" s="157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</row>
    <row r="923" spans="1:26" ht="15.75" customHeight="1">
      <c r="A923" s="99"/>
      <c r="B923" s="157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</row>
    <row r="924" spans="1:26" ht="15.75" customHeight="1">
      <c r="A924" s="99"/>
      <c r="B924" s="157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</row>
    <row r="925" spans="1:26" ht="15.75" customHeight="1">
      <c r="A925" s="99"/>
      <c r="B925" s="157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</row>
    <row r="926" spans="1:26" ht="15.75" customHeight="1">
      <c r="A926" s="99"/>
      <c r="B926" s="157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</row>
    <row r="927" spans="1:26" ht="15.75" customHeight="1">
      <c r="A927" s="99"/>
      <c r="B927" s="157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</row>
    <row r="928" spans="1:26" ht="15.75" customHeight="1">
      <c r="A928" s="99"/>
      <c r="B928" s="157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</row>
    <row r="929" spans="1:26" ht="15.75" customHeight="1">
      <c r="A929" s="99"/>
      <c r="B929" s="157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</row>
    <row r="930" spans="1:26" ht="15.75" customHeight="1">
      <c r="A930" s="99"/>
      <c r="B930" s="157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</row>
    <row r="931" spans="1:26" ht="15.75" customHeight="1">
      <c r="A931" s="99"/>
      <c r="B931" s="157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</row>
    <row r="932" spans="1:26" ht="15.75" customHeight="1">
      <c r="A932" s="99"/>
      <c r="B932" s="157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</row>
    <row r="933" spans="1:26" ht="15.75" customHeight="1">
      <c r="A933" s="99"/>
      <c r="B933" s="157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</row>
    <row r="934" spans="1:26" ht="15.75" customHeight="1">
      <c r="A934" s="99"/>
      <c r="B934" s="157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</row>
    <row r="935" spans="1:26" ht="15.75" customHeight="1">
      <c r="A935" s="99"/>
      <c r="B935" s="157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</row>
    <row r="936" spans="1:26" ht="15.75" customHeight="1">
      <c r="A936" s="99"/>
      <c r="B936" s="157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</row>
    <row r="937" spans="1:26" ht="15.75" customHeight="1">
      <c r="A937" s="99"/>
      <c r="B937" s="157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</row>
    <row r="938" spans="1:26" ht="15.75" customHeight="1">
      <c r="A938" s="99"/>
      <c r="B938" s="157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</row>
    <row r="939" spans="1:26" ht="15.75" customHeight="1">
      <c r="A939" s="99"/>
      <c r="B939" s="157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</row>
    <row r="940" spans="1:26" ht="15.75" customHeight="1">
      <c r="A940" s="99"/>
      <c r="B940" s="157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</row>
    <row r="941" spans="1:26" ht="15.75" customHeight="1">
      <c r="A941" s="99"/>
      <c r="B941" s="157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</row>
    <row r="942" spans="1:26" ht="15.75" customHeight="1">
      <c r="A942" s="99"/>
      <c r="B942" s="157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</row>
    <row r="943" spans="1:26" ht="15.75" customHeight="1">
      <c r="A943" s="99"/>
      <c r="B943" s="157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</row>
    <row r="944" spans="1:26" ht="15.75" customHeight="1">
      <c r="A944" s="99"/>
      <c r="B944" s="157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</row>
    <row r="945" spans="1:26" ht="15.75" customHeight="1">
      <c r="A945" s="99"/>
      <c r="B945" s="157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</row>
    <row r="946" spans="1:26" ht="15.75" customHeight="1">
      <c r="A946" s="99"/>
      <c r="B946" s="157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</row>
    <row r="947" spans="1:26" ht="15.75" customHeight="1">
      <c r="A947" s="99"/>
      <c r="B947" s="157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</row>
    <row r="948" spans="1:26" ht="15.75" customHeight="1">
      <c r="A948" s="99"/>
      <c r="B948" s="157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</row>
    <row r="949" spans="1:26" ht="15.75" customHeight="1">
      <c r="A949" s="99"/>
      <c r="B949" s="157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</row>
    <row r="950" spans="1:26" ht="15.75" customHeight="1">
      <c r="A950" s="99"/>
      <c r="B950" s="157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</row>
    <row r="951" spans="1:26" ht="15.75" customHeight="1">
      <c r="A951" s="99"/>
      <c r="B951" s="157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</row>
    <row r="952" spans="1:26" ht="15.75" customHeight="1">
      <c r="A952" s="99"/>
      <c r="B952" s="157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</row>
    <row r="953" spans="1:26" ht="15.75" customHeight="1">
      <c r="A953" s="99"/>
      <c r="B953" s="157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</row>
    <row r="954" spans="1:26" ht="15.75" customHeight="1">
      <c r="A954" s="99"/>
      <c r="B954" s="157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</row>
    <row r="955" spans="1:26" ht="15.75" customHeight="1">
      <c r="A955" s="99"/>
      <c r="B955" s="157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</row>
    <row r="956" spans="1:26" ht="15.75" customHeight="1">
      <c r="A956" s="99"/>
      <c r="B956" s="157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</row>
    <row r="957" spans="1:26" ht="15.75" customHeight="1">
      <c r="A957" s="99"/>
      <c r="B957" s="157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</row>
    <row r="958" spans="1:26" ht="15.75" customHeight="1">
      <c r="A958" s="99"/>
      <c r="B958" s="157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</row>
    <row r="959" spans="1:26" ht="15.75" customHeight="1">
      <c r="A959" s="99"/>
      <c r="B959" s="157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</row>
    <row r="960" spans="1:26" ht="15.75" customHeight="1">
      <c r="A960" s="99"/>
      <c r="B960" s="157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</row>
    <row r="961" spans="1:26" ht="15.75" customHeight="1">
      <c r="A961" s="99"/>
      <c r="B961" s="157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</row>
    <row r="962" spans="1:26" ht="15.75" customHeight="1">
      <c r="A962" s="99"/>
      <c r="B962" s="157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</row>
    <row r="963" spans="1:26" ht="15.75" customHeight="1">
      <c r="A963" s="99"/>
      <c r="B963" s="157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</row>
    <row r="964" spans="1:26" ht="15.75" customHeight="1">
      <c r="A964" s="99"/>
      <c r="B964" s="157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</row>
    <row r="965" spans="1:26" ht="15.75" customHeight="1">
      <c r="A965" s="99"/>
      <c r="B965" s="157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</row>
    <row r="966" spans="1:26" ht="15.75" customHeight="1">
      <c r="A966" s="99"/>
      <c r="B966" s="157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</row>
    <row r="967" spans="1:26" ht="15.75" customHeight="1">
      <c r="A967" s="99"/>
      <c r="B967" s="157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</row>
    <row r="968" spans="1:26" ht="15.75" customHeight="1">
      <c r="A968" s="99"/>
      <c r="B968" s="157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</row>
    <row r="969" spans="1:26" ht="15.75" customHeight="1">
      <c r="A969" s="99"/>
      <c r="B969" s="157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</row>
    <row r="970" spans="1:26" ht="15.75" customHeight="1">
      <c r="A970" s="99"/>
      <c r="B970" s="157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</row>
    <row r="971" spans="1:26" ht="15.75" customHeight="1">
      <c r="A971" s="99"/>
      <c r="B971" s="157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</row>
    <row r="972" spans="1:26" ht="15.75" customHeight="1">
      <c r="A972" s="99"/>
      <c r="B972" s="157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</row>
    <row r="973" spans="1:26" ht="15.75" customHeight="1">
      <c r="A973" s="99"/>
      <c r="B973" s="157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</row>
    <row r="974" spans="1:26" ht="15.75" customHeight="1">
      <c r="A974" s="99"/>
      <c r="B974" s="157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</row>
    <row r="975" spans="1:26" ht="15.75" customHeight="1">
      <c r="A975" s="99"/>
      <c r="B975" s="157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</row>
    <row r="976" spans="1:26" ht="15.75" customHeight="1">
      <c r="A976" s="99"/>
      <c r="B976" s="157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</row>
    <row r="977" spans="1:26" ht="15.75" customHeight="1">
      <c r="A977" s="99"/>
      <c r="B977" s="157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</row>
    <row r="978" spans="1:26" ht="15.75" customHeight="1">
      <c r="A978" s="99"/>
      <c r="B978" s="157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</row>
    <row r="979" spans="1:26" ht="15.75" customHeight="1">
      <c r="A979" s="99"/>
      <c r="B979" s="157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</row>
    <row r="980" spans="1:26" ht="15.75" customHeight="1">
      <c r="A980" s="99"/>
      <c r="B980" s="157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</row>
    <row r="981" spans="1:26" ht="15.75" customHeight="1">
      <c r="A981" s="99"/>
      <c r="B981" s="157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</row>
    <row r="982" spans="1:26" ht="15.75" customHeight="1">
      <c r="A982" s="99"/>
      <c r="B982" s="157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</row>
    <row r="983" spans="1:26" ht="15.75" customHeight="1">
      <c r="A983" s="99"/>
      <c r="B983" s="157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</row>
    <row r="984" spans="1:26" ht="15.75" customHeight="1">
      <c r="A984" s="99"/>
      <c r="B984" s="157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</row>
    <row r="985" spans="1:26" ht="15.75" customHeight="1">
      <c r="A985" s="99"/>
      <c r="B985" s="157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</row>
    <row r="986" spans="1:26" ht="15.75" customHeight="1">
      <c r="A986" s="99"/>
      <c r="B986" s="157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</row>
    <row r="987" spans="1:26" ht="15.75" customHeight="1">
      <c r="A987" s="99"/>
      <c r="B987" s="157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</row>
    <row r="988" spans="1:26" ht="15.75" customHeight="1">
      <c r="A988" s="99"/>
      <c r="B988" s="157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</row>
    <row r="989" spans="1:26" ht="15.75" customHeight="1">
      <c r="A989" s="99"/>
      <c r="B989" s="157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</row>
    <row r="990" spans="1:26" ht="15.75" customHeight="1">
      <c r="A990" s="99"/>
      <c r="B990" s="157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</row>
    <row r="991" spans="1:26" ht="15.75" customHeight="1">
      <c r="A991" s="99"/>
      <c r="B991" s="157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</row>
    <row r="992" spans="1:26" ht="15.75" customHeight="1">
      <c r="A992" s="99"/>
      <c r="B992" s="157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</row>
    <row r="993" spans="1:26" ht="15.75" customHeight="1">
      <c r="A993" s="99"/>
      <c r="B993" s="157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</row>
    <row r="994" spans="1:26" ht="15.75" customHeight="1">
      <c r="A994" s="99"/>
      <c r="B994" s="157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</row>
    <row r="995" spans="1:26" ht="15.75" customHeight="1">
      <c r="A995" s="99"/>
      <c r="B995" s="157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</row>
    <row r="996" spans="1:26" ht="15.75" customHeight="1">
      <c r="A996" s="99"/>
      <c r="B996" s="157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</row>
    <row r="997" spans="1:26" ht="15.75" customHeight="1">
      <c r="A997" s="99"/>
      <c r="B997" s="157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</row>
    <row r="998" spans="1:26" ht="15.75" customHeight="1">
      <c r="A998" s="99"/>
      <c r="B998" s="157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</row>
    <row r="999" spans="1:26" ht="15.75" customHeight="1">
      <c r="A999" s="99"/>
      <c r="B999" s="157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</row>
    <row r="1000" spans="1:26" ht="15.75" customHeight="1">
      <c r="A1000" s="99"/>
      <c r="B1000" s="157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</row>
    <row r="1001" spans="1:26" ht="15.75" customHeight="1">
      <c r="A1001" s="99"/>
      <c r="B1001" s="157"/>
      <c r="C1001" s="99"/>
      <c r="D1001" s="99"/>
      <c r="E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99"/>
      <c r="V1001" s="99"/>
      <c r="W1001" s="99"/>
      <c r="X1001" s="99"/>
      <c r="Y1001" s="99"/>
      <c r="Z1001" s="99"/>
    </row>
    <row r="1002" spans="1:26" ht="15.75" customHeight="1">
      <c r="A1002" s="99"/>
      <c r="B1002" s="157"/>
      <c r="C1002" s="99"/>
      <c r="D1002" s="99"/>
      <c r="E1002" s="99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  <c r="R1002" s="99"/>
      <c r="S1002" s="99"/>
      <c r="T1002" s="99"/>
      <c r="U1002" s="99"/>
      <c r="V1002" s="99"/>
      <c r="W1002" s="99"/>
      <c r="X1002" s="99"/>
      <c r="Y1002" s="99"/>
      <c r="Z1002" s="99"/>
    </row>
    <row r="1003" spans="1:26" ht="15.75" customHeight="1">
      <c r="A1003" s="99"/>
      <c r="B1003" s="157"/>
      <c r="C1003" s="99"/>
      <c r="D1003" s="99"/>
      <c r="E1003" s="99"/>
      <c r="F1003" s="99"/>
      <c r="G1003" s="99"/>
      <c r="H1003" s="99"/>
      <c r="I1003" s="99"/>
      <c r="J1003" s="99"/>
      <c r="K1003" s="99"/>
      <c r="L1003" s="99"/>
      <c r="M1003" s="99"/>
      <c r="N1003" s="99"/>
      <c r="O1003" s="99"/>
      <c r="P1003" s="99"/>
      <c r="Q1003" s="99"/>
      <c r="R1003" s="99"/>
      <c r="S1003" s="99"/>
      <c r="T1003" s="99"/>
      <c r="U1003" s="99"/>
      <c r="V1003" s="99"/>
      <c r="W1003" s="99"/>
      <c r="X1003" s="99"/>
      <c r="Y1003" s="99"/>
      <c r="Z1003" s="99"/>
    </row>
    <row r="1004" spans="1:26" ht="15.75" customHeight="1">
      <c r="A1004" s="99"/>
      <c r="B1004" s="157"/>
      <c r="C1004" s="99"/>
      <c r="D1004" s="99"/>
      <c r="E1004" s="99"/>
      <c r="F1004" s="99"/>
      <c r="G1004" s="99"/>
      <c r="H1004" s="99"/>
      <c r="I1004" s="99"/>
      <c r="J1004" s="99"/>
      <c r="K1004" s="99"/>
      <c r="L1004" s="99"/>
      <c r="M1004" s="99"/>
      <c r="N1004" s="99"/>
      <c r="O1004" s="99"/>
      <c r="P1004" s="99"/>
      <c r="Q1004" s="99"/>
      <c r="R1004" s="99"/>
      <c r="S1004" s="99"/>
      <c r="T1004" s="99"/>
      <c r="U1004" s="99"/>
      <c r="V1004" s="99"/>
      <c r="W1004" s="99"/>
      <c r="X1004" s="99"/>
      <c r="Y1004" s="99"/>
      <c r="Z1004" s="99"/>
    </row>
    <row r="1005" spans="1:26" ht="15.75" customHeight="1">
      <c r="A1005" s="99"/>
      <c r="B1005" s="157"/>
      <c r="C1005" s="99"/>
      <c r="D1005" s="99"/>
      <c r="E1005" s="99"/>
      <c r="F1005" s="99"/>
      <c r="G1005" s="99"/>
      <c r="H1005" s="99"/>
      <c r="I1005" s="99"/>
      <c r="J1005" s="99"/>
      <c r="K1005" s="99"/>
      <c r="L1005" s="99"/>
      <c r="M1005" s="99"/>
      <c r="N1005" s="99"/>
      <c r="O1005" s="99"/>
      <c r="P1005" s="99"/>
      <c r="Q1005" s="99"/>
      <c r="R1005" s="99"/>
      <c r="S1005" s="99"/>
      <c r="T1005" s="99"/>
      <c r="U1005" s="99"/>
      <c r="V1005" s="99"/>
      <c r="W1005" s="99"/>
      <c r="X1005" s="99"/>
      <c r="Y1005" s="99"/>
      <c r="Z1005" s="99"/>
    </row>
    <row r="1006" spans="1:26" ht="15.75" customHeight="1">
      <c r="A1006" s="99"/>
      <c r="B1006" s="157"/>
      <c r="C1006" s="99"/>
      <c r="D1006" s="99"/>
      <c r="E1006" s="99"/>
      <c r="F1006" s="99"/>
      <c r="G1006" s="99"/>
      <c r="H1006" s="99"/>
      <c r="I1006" s="99"/>
      <c r="J1006" s="99"/>
      <c r="K1006" s="99"/>
      <c r="L1006" s="99"/>
      <c r="M1006" s="99"/>
      <c r="N1006" s="99"/>
      <c r="O1006" s="99"/>
      <c r="P1006" s="99"/>
      <c r="Q1006" s="99"/>
      <c r="R1006" s="99"/>
      <c r="S1006" s="99"/>
      <c r="T1006" s="99"/>
      <c r="U1006" s="99"/>
      <c r="V1006" s="99"/>
      <c r="W1006" s="99"/>
      <c r="X1006" s="99"/>
      <c r="Y1006" s="99"/>
      <c r="Z1006" s="99"/>
    </row>
  </sheetData>
  <autoFilter ref="A1:T1" xr:uid="{00000000-0009-0000-0000-000001000000}"/>
  <mergeCells count="10">
    <mergeCell ref="A77:A89"/>
    <mergeCell ref="A90:A102"/>
    <mergeCell ref="A103:A115"/>
    <mergeCell ref="A116:A128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2060"/>
  </sheetPr>
  <dimension ref="A1:BD999"/>
  <sheetViews>
    <sheetView showGridLines="0" workbookViewId="0">
      <pane xSplit="2" ySplit="3" topLeftCell="C44" activePane="bottomRight" state="frozen"/>
      <selection activeCell="E205" sqref="E205"/>
      <selection pane="topRight" activeCell="E205" sqref="E205"/>
      <selection pane="bottomLeft" activeCell="E205" sqref="E205"/>
      <selection pane="bottomRight" activeCell="G71" sqref="G71"/>
    </sheetView>
  </sheetViews>
  <sheetFormatPr defaultColWidth="14.42578125" defaultRowHeight="15" customHeight="1"/>
  <cols>
    <col min="1" max="1" width="4.42578125" style="3" customWidth="1"/>
    <col min="2" max="2" width="6.7109375" style="3" customWidth="1"/>
    <col min="3" max="3" width="10.42578125" style="3" customWidth="1"/>
    <col min="4" max="4" width="6.7109375" style="3" customWidth="1"/>
    <col min="5" max="5" width="9.42578125" style="3" customWidth="1"/>
    <col min="6" max="6" width="6.7109375" style="3" customWidth="1"/>
    <col min="7" max="7" width="12.42578125" style="3" customWidth="1"/>
    <col min="8" max="8" width="13.7109375" style="3" customWidth="1"/>
    <col min="9" max="9" width="13" style="3" customWidth="1"/>
    <col min="10" max="10" width="10.42578125" style="3" customWidth="1"/>
    <col min="11" max="12" width="12.42578125" style="3" customWidth="1"/>
    <col min="13" max="13" width="14.7109375" style="3" customWidth="1"/>
    <col min="14" max="14" width="12.42578125" style="3" customWidth="1"/>
    <col min="15" max="15" width="10.42578125" style="3" customWidth="1"/>
    <col min="16" max="16" width="16.42578125" style="3" customWidth="1"/>
    <col min="17" max="17" width="19" style="3" customWidth="1"/>
    <col min="18" max="18" width="19.42578125" style="3" customWidth="1"/>
    <col min="19" max="20" width="16.42578125" style="3" customWidth="1"/>
    <col min="21" max="21" width="15.42578125" style="3" customWidth="1"/>
    <col min="22" max="22" width="18.42578125" style="3" customWidth="1"/>
    <col min="23" max="23" width="15.140625" style="3" customWidth="1"/>
    <col min="24" max="24" width="15.42578125" style="3" customWidth="1"/>
    <col min="25" max="28" width="16" style="3" customWidth="1"/>
    <col min="29" max="29" width="18.140625" style="3" customWidth="1"/>
    <col min="30" max="34" width="16" style="3" customWidth="1"/>
    <col min="35" max="35" width="18.7109375" style="3" customWidth="1"/>
    <col min="36" max="36" width="19" style="3" customWidth="1"/>
    <col min="37" max="43" width="16" style="3" customWidth="1"/>
    <col min="44" max="45" width="16.42578125" style="3" customWidth="1"/>
    <col min="46" max="46" width="8.42578125" style="3" customWidth="1"/>
    <col min="47" max="48" width="13.42578125" style="3" customWidth="1"/>
    <col min="49" max="49" width="16.42578125" style="3" customWidth="1"/>
    <col min="50" max="50" width="14.140625" style="3" customWidth="1"/>
    <col min="51" max="52" width="15.140625" style="3" customWidth="1"/>
    <col min="53" max="53" width="16" style="3" customWidth="1"/>
    <col min="54" max="54" width="15.42578125" style="3" customWidth="1"/>
    <col min="55" max="56" width="14.140625" style="3" bestFit="1" customWidth="1"/>
    <col min="57" max="16384" width="14.42578125" style="3"/>
  </cols>
  <sheetData>
    <row r="1" spans="1:56" ht="24.75" customHeight="1">
      <c r="A1" s="367" t="s">
        <v>0</v>
      </c>
      <c r="B1" s="341"/>
      <c r="C1" s="158" t="s">
        <v>83</v>
      </c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302"/>
      <c r="AS1" s="302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</row>
    <row r="2" spans="1:56" ht="12.7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59"/>
      <c r="Q2" s="159"/>
      <c r="R2" s="159"/>
      <c r="S2" s="159"/>
      <c r="T2" s="159"/>
      <c r="U2" s="159"/>
      <c r="V2" s="159"/>
      <c r="W2" s="159"/>
      <c r="X2" s="159"/>
      <c r="Y2" s="163"/>
      <c r="Z2" s="163"/>
      <c r="AA2" s="163"/>
      <c r="AB2" s="163"/>
      <c r="AC2" s="164"/>
      <c r="AD2" s="164"/>
      <c r="AE2" s="164"/>
      <c r="AF2" s="164"/>
      <c r="AG2" s="164"/>
      <c r="AH2" s="164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</row>
    <row r="3" spans="1:56" ht="57" customHeight="1">
      <c r="A3" s="165" t="s">
        <v>84</v>
      </c>
      <c r="B3" s="165" t="s">
        <v>85</v>
      </c>
      <c r="C3" s="166" t="s">
        <v>86</v>
      </c>
      <c r="D3" s="166" t="s">
        <v>87</v>
      </c>
      <c r="E3" s="166" t="s">
        <v>88</v>
      </c>
      <c r="F3" s="166" t="s">
        <v>89</v>
      </c>
      <c r="G3" s="167" t="s">
        <v>90</v>
      </c>
      <c r="H3" s="167" t="s">
        <v>91</v>
      </c>
      <c r="I3" s="167" t="s">
        <v>92</v>
      </c>
      <c r="J3" s="167" t="s">
        <v>93</v>
      </c>
      <c r="K3" s="167" t="s">
        <v>94</v>
      </c>
      <c r="L3" s="167" t="s">
        <v>395</v>
      </c>
      <c r="M3" s="167" t="s">
        <v>95</v>
      </c>
      <c r="N3" s="167" t="s">
        <v>96</v>
      </c>
      <c r="O3" s="167" t="s">
        <v>97</v>
      </c>
      <c r="P3" s="166" t="s">
        <v>98</v>
      </c>
      <c r="Q3" s="166" t="s">
        <v>99</v>
      </c>
      <c r="R3" s="166" t="s">
        <v>100</v>
      </c>
      <c r="S3" s="166" t="s">
        <v>101</v>
      </c>
      <c r="T3" s="166" t="s">
        <v>102</v>
      </c>
      <c r="U3" s="166" t="s">
        <v>103</v>
      </c>
      <c r="V3" s="166" t="s">
        <v>104</v>
      </c>
      <c r="W3" s="166" t="s">
        <v>105</v>
      </c>
      <c r="X3" s="166" t="s">
        <v>106</v>
      </c>
      <c r="Y3" s="166" t="s">
        <v>107</v>
      </c>
      <c r="Z3" s="166" t="s">
        <v>108</v>
      </c>
      <c r="AA3" s="166" t="s">
        <v>109</v>
      </c>
      <c r="AB3" s="166" t="s">
        <v>110</v>
      </c>
      <c r="AC3" s="166" t="s">
        <v>111</v>
      </c>
      <c r="AD3" s="166" t="s">
        <v>112</v>
      </c>
      <c r="AE3" s="168" t="s">
        <v>113</v>
      </c>
      <c r="AF3" s="168" t="s">
        <v>114</v>
      </c>
      <c r="AG3" s="168" t="s">
        <v>115</v>
      </c>
      <c r="AH3" s="168" t="s">
        <v>116</v>
      </c>
      <c r="AI3" s="166" t="s">
        <v>117</v>
      </c>
      <c r="AJ3" s="168" t="s">
        <v>118</v>
      </c>
      <c r="AK3" s="168" t="s">
        <v>119</v>
      </c>
      <c r="AL3" s="168" t="s">
        <v>120</v>
      </c>
      <c r="AM3" s="168" t="s">
        <v>121</v>
      </c>
      <c r="AN3" s="168" t="s">
        <v>122</v>
      </c>
      <c r="AO3" s="168" t="s">
        <v>123</v>
      </c>
      <c r="AP3" s="168" t="s">
        <v>124</v>
      </c>
      <c r="AQ3" s="168" t="s">
        <v>125</v>
      </c>
      <c r="AR3" s="166" t="s">
        <v>126</v>
      </c>
      <c r="AS3" s="166" t="s">
        <v>127</v>
      </c>
      <c r="AT3" s="166" t="s">
        <v>128</v>
      </c>
      <c r="AU3" s="166" t="s">
        <v>129</v>
      </c>
      <c r="AV3" s="166" t="s">
        <v>130</v>
      </c>
      <c r="AW3" s="166" t="s">
        <v>131</v>
      </c>
      <c r="AX3" s="166" t="s">
        <v>132</v>
      </c>
      <c r="AY3" s="166" t="s">
        <v>133</v>
      </c>
      <c r="AZ3" s="166" t="s">
        <v>134</v>
      </c>
      <c r="BA3" s="166" t="s">
        <v>135</v>
      </c>
      <c r="BB3" s="166" t="s">
        <v>136</v>
      </c>
      <c r="BC3" s="166" t="s">
        <v>137</v>
      </c>
      <c r="BD3" s="166" t="s">
        <v>138</v>
      </c>
    </row>
    <row r="4" spans="1:56" ht="12.75" hidden="1" customHeight="1">
      <c r="A4" s="165">
        <v>2007</v>
      </c>
      <c r="B4" s="165">
        <v>1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9">
        <v>21824691600</v>
      </c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1"/>
      <c r="AD4" s="171"/>
      <c r="AE4" s="171"/>
      <c r="AF4" s="171"/>
      <c r="AG4" s="171"/>
      <c r="AH4" s="171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</row>
    <row r="5" spans="1:56" ht="12.75" hidden="1" customHeight="1">
      <c r="A5" s="165">
        <v>2007</v>
      </c>
      <c r="B5" s="165">
        <v>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9">
        <v>24518225616.349998</v>
      </c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1"/>
      <c r="AD5" s="171"/>
      <c r="AE5" s="171"/>
      <c r="AF5" s="171"/>
      <c r="AG5" s="171"/>
      <c r="AH5" s="171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</row>
    <row r="6" spans="1:56" ht="12.75" hidden="1" customHeight="1">
      <c r="A6" s="165">
        <v>2007</v>
      </c>
      <c r="B6" s="165">
        <v>3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9">
        <v>26246026163.290001</v>
      </c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73"/>
      <c r="AD6" s="173"/>
      <c r="AE6" s="173"/>
      <c r="AF6" s="173"/>
      <c r="AG6" s="173"/>
      <c r="AH6" s="173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</row>
    <row r="7" spans="1:56" ht="12.75" hidden="1" customHeight="1">
      <c r="A7" s="165">
        <v>2007</v>
      </c>
      <c r="B7" s="165">
        <v>4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9">
        <v>28377917634.459999</v>
      </c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73"/>
      <c r="AD7" s="173"/>
      <c r="AE7" s="173"/>
      <c r="AF7" s="173"/>
      <c r="AG7" s="173"/>
      <c r="AH7" s="173"/>
      <c r="AI7" s="169"/>
      <c r="AJ7" s="169"/>
      <c r="AK7" s="169"/>
      <c r="AL7" s="169"/>
      <c r="AM7" s="174">
        <v>0</v>
      </c>
      <c r="AN7" s="169"/>
      <c r="AO7" s="169"/>
      <c r="AP7" s="169"/>
      <c r="AQ7" s="169"/>
      <c r="AR7" s="169"/>
      <c r="AS7" s="169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</row>
    <row r="8" spans="1:56" ht="12.75" hidden="1" customHeight="1">
      <c r="A8" s="165">
        <v>2008</v>
      </c>
      <c r="B8" s="165">
        <v>1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9">
        <v>30318013433.589996</v>
      </c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73"/>
      <c r="AD8" s="173"/>
      <c r="AE8" s="173"/>
      <c r="AF8" s="173"/>
      <c r="AG8" s="173"/>
      <c r="AH8" s="173"/>
      <c r="AI8" s="169"/>
      <c r="AJ8" s="169"/>
      <c r="AK8" s="169"/>
      <c r="AL8" s="169"/>
      <c r="AM8" s="174">
        <v>0</v>
      </c>
      <c r="AN8" s="169"/>
      <c r="AO8" s="169"/>
      <c r="AP8" s="169"/>
      <c r="AQ8" s="169"/>
      <c r="AR8" s="169"/>
      <c r="AS8" s="169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</row>
    <row r="9" spans="1:56" ht="12.75" hidden="1" customHeight="1">
      <c r="A9" s="165">
        <v>2008</v>
      </c>
      <c r="B9" s="165">
        <v>2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9">
        <v>34930913383.82</v>
      </c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73"/>
      <c r="AD9" s="173"/>
      <c r="AE9" s="173"/>
      <c r="AF9" s="173"/>
      <c r="AG9" s="173"/>
      <c r="AH9" s="173"/>
      <c r="AI9" s="169"/>
      <c r="AJ9" s="169"/>
      <c r="AK9" s="169"/>
      <c r="AL9" s="169"/>
      <c r="AM9" s="174">
        <v>0</v>
      </c>
      <c r="AN9" s="169"/>
      <c r="AO9" s="169"/>
      <c r="AP9" s="169"/>
      <c r="AQ9" s="169"/>
      <c r="AR9" s="169"/>
      <c r="AS9" s="169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</row>
    <row r="10" spans="1:56" ht="12.75" hidden="1" customHeight="1">
      <c r="A10" s="165">
        <v>2008</v>
      </c>
      <c r="B10" s="165">
        <v>3</v>
      </c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9">
        <v>35036949787.629997</v>
      </c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73"/>
      <c r="AD10" s="173"/>
      <c r="AE10" s="173"/>
      <c r="AF10" s="173"/>
      <c r="AG10" s="173"/>
      <c r="AH10" s="173"/>
      <c r="AI10" s="169"/>
      <c r="AJ10" s="169"/>
      <c r="AK10" s="169"/>
      <c r="AL10" s="169"/>
      <c r="AM10" s="174">
        <v>0</v>
      </c>
      <c r="AN10" s="169"/>
      <c r="AO10" s="169"/>
      <c r="AP10" s="169"/>
      <c r="AQ10" s="169"/>
      <c r="AR10" s="169"/>
      <c r="AS10" s="169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</row>
    <row r="11" spans="1:56" ht="12.75" hidden="1" customHeight="1">
      <c r="A11" s="165">
        <v>2008</v>
      </c>
      <c r="B11" s="165">
        <v>4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9">
        <v>34330234662.020004</v>
      </c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73"/>
      <c r="AD11" s="173"/>
      <c r="AE11" s="173"/>
      <c r="AF11" s="173"/>
      <c r="AG11" s="173"/>
      <c r="AH11" s="173"/>
      <c r="AI11" s="169"/>
      <c r="AJ11" s="169"/>
      <c r="AK11" s="169"/>
      <c r="AL11" s="175">
        <v>130000000</v>
      </c>
      <c r="AM11" s="174">
        <v>0</v>
      </c>
      <c r="AN11" s="169"/>
      <c r="AO11" s="169"/>
      <c r="AP11" s="169"/>
      <c r="AQ11" s="169"/>
      <c r="AR11" s="169"/>
      <c r="AS11" s="169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</row>
    <row r="12" spans="1:56" ht="12.75" hidden="1" customHeight="1">
      <c r="A12" s="165">
        <v>2009</v>
      </c>
      <c r="B12" s="165">
        <v>1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9">
        <v>34903885806.07</v>
      </c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73"/>
      <c r="AD12" s="173"/>
      <c r="AE12" s="173"/>
      <c r="AF12" s="173"/>
      <c r="AG12" s="173"/>
      <c r="AH12" s="173"/>
      <c r="AI12" s="173"/>
      <c r="AJ12" s="173"/>
      <c r="AK12" s="173"/>
      <c r="AL12" s="175">
        <v>130000000</v>
      </c>
      <c r="AM12" s="174">
        <v>0</v>
      </c>
      <c r="AN12" s="173"/>
      <c r="AO12" s="173"/>
      <c r="AP12" s="173"/>
      <c r="AQ12" s="173"/>
      <c r="AR12" s="169"/>
      <c r="AS12" s="169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</row>
    <row r="13" spans="1:56" ht="12.75" hidden="1" customHeight="1">
      <c r="A13" s="165">
        <v>2009</v>
      </c>
      <c r="B13" s="165">
        <v>2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9">
        <v>38025778866.419991</v>
      </c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73"/>
      <c r="AD13" s="173"/>
      <c r="AE13" s="173"/>
      <c r="AF13" s="173"/>
      <c r="AG13" s="173"/>
      <c r="AH13" s="173"/>
      <c r="AI13" s="173"/>
      <c r="AJ13" s="173"/>
      <c r="AK13" s="173"/>
      <c r="AL13" s="175">
        <v>130000000</v>
      </c>
      <c r="AM13" s="174">
        <v>0</v>
      </c>
      <c r="AN13" s="173"/>
      <c r="AO13" s="173"/>
      <c r="AP13" s="173"/>
      <c r="AQ13" s="173"/>
      <c r="AR13" s="169"/>
      <c r="AS13" s="169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</row>
    <row r="14" spans="1:56" ht="12.75" hidden="1" customHeight="1">
      <c r="A14" s="165">
        <v>2009</v>
      </c>
      <c r="B14" s="165">
        <v>3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9">
        <v>39207893870.309998</v>
      </c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73"/>
      <c r="AD14" s="173"/>
      <c r="AE14" s="173"/>
      <c r="AF14" s="173"/>
      <c r="AG14" s="173"/>
      <c r="AH14" s="173"/>
      <c r="AI14" s="173"/>
      <c r="AJ14" s="173"/>
      <c r="AK14" s="173"/>
      <c r="AL14" s="175">
        <v>130000000</v>
      </c>
      <c r="AM14" s="174">
        <v>0</v>
      </c>
      <c r="AN14" s="173"/>
      <c r="AO14" s="173"/>
      <c r="AP14" s="173"/>
      <c r="AQ14" s="173"/>
      <c r="AR14" s="169"/>
      <c r="AS14" s="169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</row>
    <row r="15" spans="1:56" ht="12.75" hidden="1" customHeight="1">
      <c r="A15" s="165">
        <v>2009</v>
      </c>
      <c r="B15" s="165">
        <v>4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9">
        <v>41055727871.139999</v>
      </c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73"/>
      <c r="AD15" s="173"/>
      <c r="AE15" s="173"/>
      <c r="AF15" s="173"/>
      <c r="AG15" s="173"/>
      <c r="AH15" s="173"/>
      <c r="AI15" s="169"/>
      <c r="AJ15" s="169"/>
      <c r="AK15" s="169"/>
      <c r="AL15" s="175">
        <v>130000000</v>
      </c>
      <c r="AM15" s="174">
        <v>0</v>
      </c>
      <c r="AN15" s="169"/>
      <c r="AO15" s="169"/>
      <c r="AP15" s="169"/>
      <c r="AQ15" s="169"/>
      <c r="AR15" s="169"/>
      <c r="AS15" s="169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</row>
    <row r="16" spans="1:56" ht="12.75" hidden="1" customHeight="1">
      <c r="A16" s="165">
        <v>2010</v>
      </c>
      <c r="B16" s="165">
        <v>1</v>
      </c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9">
        <v>39600000000</v>
      </c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73"/>
      <c r="AD16" s="173"/>
      <c r="AE16" s="173"/>
      <c r="AF16" s="173"/>
      <c r="AG16" s="173"/>
      <c r="AH16" s="173"/>
      <c r="AI16" s="169"/>
      <c r="AJ16" s="169"/>
      <c r="AK16" s="169"/>
      <c r="AL16" s="175">
        <v>130000000</v>
      </c>
      <c r="AM16" s="174">
        <v>0</v>
      </c>
      <c r="AN16" s="169"/>
      <c r="AO16" s="169"/>
      <c r="AP16" s="169"/>
      <c r="AQ16" s="169"/>
      <c r="AR16" s="169"/>
      <c r="AS16" s="169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</row>
    <row r="17" spans="1:56" ht="12.75" hidden="1" customHeight="1">
      <c r="A17" s="165">
        <v>2010</v>
      </c>
      <c r="B17" s="165">
        <v>2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9">
        <v>43500000000</v>
      </c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73"/>
      <c r="AD17" s="173"/>
      <c r="AE17" s="173"/>
      <c r="AF17" s="173"/>
      <c r="AG17" s="173"/>
      <c r="AH17" s="173"/>
      <c r="AI17" s="169"/>
      <c r="AJ17" s="169"/>
      <c r="AK17" s="169"/>
      <c r="AL17" s="175">
        <v>130000000</v>
      </c>
      <c r="AM17" s="174">
        <v>0</v>
      </c>
      <c r="AN17" s="169"/>
      <c r="AO17" s="169"/>
      <c r="AP17" s="169"/>
      <c r="AQ17" s="169"/>
      <c r="AR17" s="169"/>
      <c r="AS17" s="169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</row>
    <row r="18" spans="1:56" ht="12.75" customHeight="1">
      <c r="A18" s="176">
        <v>2010</v>
      </c>
      <c r="B18" s="176">
        <v>3</v>
      </c>
      <c r="C18" s="176">
        <v>16</v>
      </c>
      <c r="D18" s="176">
        <v>15</v>
      </c>
      <c r="E18" s="176">
        <v>1</v>
      </c>
      <c r="F18" s="176"/>
      <c r="G18" s="176">
        <v>8</v>
      </c>
      <c r="H18" s="176">
        <v>6</v>
      </c>
      <c r="I18" s="176">
        <v>1998</v>
      </c>
      <c r="J18" s="176">
        <v>136</v>
      </c>
      <c r="K18" s="176"/>
      <c r="L18" s="176">
        <f>J18+K18</f>
        <v>136</v>
      </c>
      <c r="M18" s="176"/>
      <c r="N18" s="176"/>
      <c r="O18" s="176">
        <v>10</v>
      </c>
      <c r="P18" s="177">
        <v>46034040387.900002</v>
      </c>
      <c r="Q18" s="177">
        <v>26296943468.990005</v>
      </c>
      <c r="R18" s="177">
        <v>977701001.52999997</v>
      </c>
      <c r="S18" s="177">
        <v>3879893760.3699999</v>
      </c>
      <c r="T18" s="177">
        <v>9912285547.7499981</v>
      </c>
      <c r="U18" s="177"/>
      <c r="V18" s="177">
        <v>4312473605.4099998</v>
      </c>
      <c r="W18" s="177">
        <v>121740151.38</v>
      </c>
      <c r="X18" s="177"/>
      <c r="Y18" s="178">
        <v>29301965533.320004</v>
      </c>
      <c r="Z18" s="178">
        <v>787584846.42999995</v>
      </c>
      <c r="AA18" s="178">
        <v>932171303.43999994</v>
      </c>
      <c r="AB18" s="178">
        <v>693208000.36000001</v>
      </c>
      <c r="AC18" s="179">
        <v>26777412265.759995</v>
      </c>
      <c r="AD18" s="179">
        <v>10754635621.119999</v>
      </c>
      <c r="AE18" s="179">
        <v>4508345910.4899998</v>
      </c>
      <c r="AF18" s="179"/>
      <c r="AG18" s="179">
        <v>3390407085.3600001</v>
      </c>
      <c r="AH18" s="179">
        <v>8072096882.789999</v>
      </c>
      <c r="AI18" s="177">
        <v>16732074853.23</v>
      </c>
      <c r="AJ18" s="177">
        <v>16732074853.23</v>
      </c>
      <c r="AK18" s="174">
        <v>0</v>
      </c>
      <c r="AL18" s="175">
        <v>130000000</v>
      </c>
      <c r="AM18" s="174">
        <v>0</v>
      </c>
      <c r="AN18" s="177">
        <v>0</v>
      </c>
      <c r="AO18" s="174">
        <v>0</v>
      </c>
      <c r="AP18" s="177">
        <v>882142303.09000003</v>
      </c>
      <c r="AQ18" s="177">
        <v>4540527599.3299999</v>
      </c>
      <c r="AR18" s="177">
        <v>22951698271.850002</v>
      </c>
      <c r="AS18" s="177">
        <f>BB18+BC18</f>
        <v>4919503665.4799995</v>
      </c>
      <c r="AT18" s="180">
        <v>0.33526824188346643</v>
      </c>
      <c r="AU18" s="180">
        <v>7.5197690732142455E-2</v>
      </c>
      <c r="AV18" s="180">
        <v>0.21540921169234625</v>
      </c>
      <c r="AW18" s="181">
        <v>14199919537.18</v>
      </c>
      <c r="AX18" s="182">
        <v>109856968.69000001</v>
      </c>
      <c r="AY18" s="183">
        <v>-24785966.43</v>
      </c>
      <c r="AZ18" s="181">
        <v>85071002.26000002</v>
      </c>
      <c r="BA18" s="184">
        <f>AW18+AZ18</f>
        <v>14284990539.440001</v>
      </c>
      <c r="BB18" s="181">
        <v>4758952700.4799995</v>
      </c>
      <c r="BC18" s="181">
        <v>160550965</v>
      </c>
      <c r="BD18" s="185"/>
    </row>
    <row r="19" spans="1:56" ht="12.75" customHeight="1">
      <c r="A19" s="186">
        <v>2010</v>
      </c>
      <c r="B19" s="186">
        <v>4</v>
      </c>
      <c r="C19" s="186">
        <v>17</v>
      </c>
      <c r="D19" s="186">
        <v>16</v>
      </c>
      <c r="E19" s="176">
        <v>1</v>
      </c>
      <c r="F19" s="186"/>
      <c r="G19" s="186">
        <v>9</v>
      </c>
      <c r="H19" s="186">
        <v>6</v>
      </c>
      <c r="I19" s="186">
        <v>2061</v>
      </c>
      <c r="J19" s="186">
        <v>129</v>
      </c>
      <c r="K19" s="186"/>
      <c r="L19" s="176">
        <f t="shared" ref="L19:L64" si="0">J19+K19</f>
        <v>129</v>
      </c>
      <c r="M19" s="186"/>
      <c r="N19" s="186"/>
      <c r="O19" s="186">
        <v>12</v>
      </c>
      <c r="P19" s="174">
        <v>56763922950.199997</v>
      </c>
      <c r="Q19" s="174">
        <v>30717779618.830002</v>
      </c>
      <c r="R19" s="174">
        <v>1788975279.5300002</v>
      </c>
      <c r="S19" s="174">
        <v>3886504220.48</v>
      </c>
      <c r="T19" s="174">
        <v>15333943485.610001</v>
      </c>
      <c r="U19" s="174"/>
      <c r="V19" s="174">
        <v>6220111980.9800005</v>
      </c>
      <c r="W19" s="175">
        <v>94904131.150000006</v>
      </c>
      <c r="X19" s="174">
        <v>13962430343.110001</v>
      </c>
      <c r="Y19" s="187">
        <v>31621586695.77</v>
      </c>
      <c r="Z19" s="187">
        <v>344408433.32999998</v>
      </c>
      <c r="AA19" s="187">
        <v>862367720.89999998</v>
      </c>
      <c r="AB19" s="187">
        <v>1215637767.3700001</v>
      </c>
      <c r="AC19" s="188">
        <v>29174772968.459999</v>
      </c>
      <c r="AD19" s="188"/>
      <c r="AE19" s="188"/>
      <c r="AF19" s="188"/>
      <c r="AG19" s="188"/>
      <c r="AH19" s="188"/>
      <c r="AI19" s="174">
        <v>25142336258.07</v>
      </c>
      <c r="AJ19" s="174">
        <v>25142336258.07</v>
      </c>
      <c r="AK19" s="174">
        <v>0</v>
      </c>
      <c r="AL19" s="175">
        <v>130000000</v>
      </c>
      <c r="AM19" s="174">
        <v>0</v>
      </c>
      <c r="AN19" s="174">
        <v>2606990826.0999999</v>
      </c>
      <c r="AO19" s="174">
        <v>0</v>
      </c>
      <c r="AP19" s="174">
        <v>884010174.08000004</v>
      </c>
      <c r="AQ19" s="174">
        <v>3332667104.8400002</v>
      </c>
      <c r="AR19" s="174">
        <v>23820000000</v>
      </c>
      <c r="AS19" s="174">
        <v>8871981429.9300003</v>
      </c>
      <c r="AT19" s="189">
        <v>0.33833639756988299</v>
      </c>
      <c r="AU19" s="189">
        <v>9.2609300775627179E-2</v>
      </c>
      <c r="AV19" s="189">
        <v>0.18932304874500924</v>
      </c>
      <c r="AW19" s="174">
        <v>19929589732.029999</v>
      </c>
      <c r="AX19" s="174">
        <v>178133554.59</v>
      </c>
      <c r="AY19" s="174">
        <v>-46919442.799999997</v>
      </c>
      <c r="AZ19" s="174">
        <v>225052997.38999999</v>
      </c>
      <c r="BA19" s="190">
        <v>20154642729.419998</v>
      </c>
      <c r="BB19" s="190">
        <v>6775047182.3800001</v>
      </c>
      <c r="BC19" s="191">
        <v>44002033</v>
      </c>
      <c r="BD19" s="191"/>
    </row>
    <row r="20" spans="1:56" ht="12.75" customHeight="1">
      <c r="A20" s="186">
        <v>2011</v>
      </c>
      <c r="B20" s="186">
        <v>1</v>
      </c>
      <c r="C20" s="186">
        <v>17</v>
      </c>
      <c r="D20" s="186">
        <v>16</v>
      </c>
      <c r="E20" s="176">
        <v>1</v>
      </c>
      <c r="F20" s="186"/>
      <c r="G20" s="186">
        <v>9</v>
      </c>
      <c r="H20" s="186">
        <v>7</v>
      </c>
      <c r="I20" s="186">
        <v>1592</v>
      </c>
      <c r="J20" s="186">
        <v>139</v>
      </c>
      <c r="K20" s="186"/>
      <c r="L20" s="176">
        <f t="shared" si="0"/>
        <v>139</v>
      </c>
      <c r="M20" s="186"/>
      <c r="N20" s="186"/>
      <c r="O20" s="186">
        <v>12</v>
      </c>
      <c r="P20" s="174">
        <v>58426509821.230003</v>
      </c>
      <c r="Q20" s="174">
        <v>32765698744.580002</v>
      </c>
      <c r="R20" s="174">
        <v>1612822009.7800002</v>
      </c>
      <c r="S20" s="174">
        <v>5295665855.54</v>
      </c>
      <c r="T20" s="174">
        <v>13515503401.17</v>
      </c>
      <c r="U20" s="174"/>
      <c r="V20" s="174">
        <v>6219337745.0700006</v>
      </c>
      <c r="W20" s="174">
        <v>96228838.099999994</v>
      </c>
      <c r="X20" s="174">
        <v>15408994932.010002</v>
      </c>
      <c r="Y20" s="187">
        <v>32018159056.009998</v>
      </c>
      <c r="Z20" s="187">
        <v>1327293335.03</v>
      </c>
      <c r="AA20" s="187">
        <v>998938783.15999997</v>
      </c>
      <c r="AB20" s="187">
        <v>741731772.20000005</v>
      </c>
      <c r="AC20" s="188">
        <v>28930423451.900002</v>
      </c>
      <c r="AD20" s="188">
        <v>12059712301.16</v>
      </c>
      <c r="AE20" s="188">
        <v>5065064079.8800001</v>
      </c>
      <c r="AF20" s="188"/>
      <c r="AG20" s="188">
        <v>3705773221.0799999</v>
      </c>
      <c r="AH20" s="188">
        <v>7935510489.4499998</v>
      </c>
      <c r="AI20" s="174">
        <v>26408350763.599998</v>
      </c>
      <c r="AJ20" s="174">
        <v>26408350763.599998</v>
      </c>
      <c r="AK20" s="174">
        <v>0</v>
      </c>
      <c r="AL20" s="175">
        <v>130000000</v>
      </c>
      <c r="AM20" s="174">
        <v>0</v>
      </c>
      <c r="AN20" s="174">
        <v>2606990826.1100001</v>
      </c>
      <c r="AO20" s="174">
        <v>0</v>
      </c>
      <c r="AP20" s="174">
        <v>884010174.05999994</v>
      </c>
      <c r="AQ20" s="174">
        <v>4098681612.5900006</v>
      </c>
      <c r="AR20" s="174">
        <v>8946928193.1599998</v>
      </c>
      <c r="AS20" s="174">
        <v>2120604830.3099999</v>
      </c>
      <c r="AT20" s="189">
        <v>0.33150732163591945</v>
      </c>
      <c r="AU20" s="189">
        <v>3.5038713423068892E-2</v>
      </c>
      <c r="AV20" s="189">
        <v>7.684891557458165E-2</v>
      </c>
      <c r="AW20" s="174">
        <v>6166772377.04</v>
      </c>
      <c r="AX20" s="174">
        <v>36035711.57</v>
      </c>
      <c r="AY20" s="174">
        <v>-16528397.25</v>
      </c>
      <c r="AZ20" s="174">
        <v>52564108.82</v>
      </c>
      <c r="BA20" s="190">
        <v>6219336485.8599997</v>
      </c>
      <c r="BB20" s="190">
        <v>2039424564.78</v>
      </c>
      <c r="BC20" s="191">
        <v>22331016</v>
      </c>
      <c r="BD20" s="191"/>
    </row>
    <row r="21" spans="1:56" ht="12.75" customHeight="1">
      <c r="A21" s="186">
        <v>2011</v>
      </c>
      <c r="B21" s="186">
        <v>2</v>
      </c>
      <c r="C21" s="186">
        <v>17</v>
      </c>
      <c r="D21" s="186">
        <v>16</v>
      </c>
      <c r="E21" s="176">
        <v>1</v>
      </c>
      <c r="F21" s="186"/>
      <c r="G21" s="186">
        <v>9</v>
      </c>
      <c r="H21" s="186">
        <v>7</v>
      </c>
      <c r="I21" s="186">
        <v>1992</v>
      </c>
      <c r="J21" s="186">
        <v>149</v>
      </c>
      <c r="K21" s="186"/>
      <c r="L21" s="176">
        <f t="shared" si="0"/>
        <v>149</v>
      </c>
      <c r="M21" s="186"/>
      <c r="N21" s="186"/>
      <c r="O21" s="186">
        <v>12</v>
      </c>
      <c r="P21" s="174">
        <v>72247174661.919998</v>
      </c>
      <c r="Q21" s="174">
        <v>41603731155.82</v>
      </c>
      <c r="R21" s="174">
        <v>2190062645.4499998</v>
      </c>
      <c r="S21" s="174">
        <v>5602548058.9700003</v>
      </c>
      <c r="T21" s="174">
        <v>14160216862.34</v>
      </c>
      <c r="U21" s="174"/>
      <c r="V21" s="174">
        <v>10278207183.470001</v>
      </c>
      <c r="W21" s="174">
        <v>90626449.609999999</v>
      </c>
      <c r="X21" s="174">
        <v>17346347074.659996</v>
      </c>
      <c r="Y21" s="187">
        <v>37687651032.879997</v>
      </c>
      <c r="Z21" s="187">
        <v>1825082294.71</v>
      </c>
      <c r="AA21" s="187">
        <v>532277555.11000001</v>
      </c>
      <c r="AB21" s="187">
        <v>813112032.41999984</v>
      </c>
      <c r="AC21" s="188">
        <v>34276966288.459999</v>
      </c>
      <c r="AD21" s="188">
        <v>17368549325.099998</v>
      </c>
      <c r="AE21" s="188">
        <v>4919710298.6499996</v>
      </c>
      <c r="AF21" s="188"/>
      <c r="AG21" s="188">
        <v>3855465701.7800002</v>
      </c>
      <c r="AH21" s="188"/>
      <c r="AI21" s="174">
        <v>34559523629.190002</v>
      </c>
      <c r="AJ21" s="174">
        <v>34559523629.190002</v>
      </c>
      <c r="AK21" s="174">
        <v>0</v>
      </c>
      <c r="AL21" s="175">
        <v>130000000</v>
      </c>
      <c r="AM21" s="174">
        <v>0</v>
      </c>
      <c r="AN21" s="174">
        <v>2358782297.5100002</v>
      </c>
      <c r="AO21" s="174">
        <v>0</v>
      </c>
      <c r="AP21" s="174">
        <v>884010174.05999994</v>
      </c>
      <c r="AQ21" s="174">
        <v>5755047006.6599998</v>
      </c>
      <c r="AR21" s="174">
        <v>24257516011.77</v>
      </c>
      <c r="AS21" s="174">
        <v>4360205218.3000002</v>
      </c>
      <c r="AT21" s="189">
        <v>0.31825383558273934</v>
      </c>
      <c r="AU21" s="189">
        <v>6.1127980695383992E-2</v>
      </c>
      <c r="AV21" s="189">
        <v>0.12888474937727629</v>
      </c>
      <c r="AW21" s="174">
        <v>13340975281.459999</v>
      </c>
      <c r="AX21" s="174">
        <v>101821837.63</v>
      </c>
      <c r="AY21" s="174">
        <v>-44868151.369999997</v>
      </c>
      <c r="AZ21" s="174">
        <v>146689989</v>
      </c>
      <c r="BA21" s="190">
        <v>13487665270.459999</v>
      </c>
      <c r="BB21" s="190">
        <v>4244207366.3800001</v>
      </c>
      <c r="BC21" s="191">
        <v>48293839</v>
      </c>
      <c r="BD21" s="191"/>
    </row>
    <row r="22" spans="1:56" ht="12.75" customHeight="1">
      <c r="A22" s="186">
        <v>2011</v>
      </c>
      <c r="B22" s="186">
        <v>3</v>
      </c>
      <c r="C22" s="186">
        <v>17</v>
      </c>
      <c r="D22" s="186">
        <v>16</v>
      </c>
      <c r="E22" s="176">
        <v>1</v>
      </c>
      <c r="F22" s="186"/>
      <c r="G22" s="186">
        <v>8</v>
      </c>
      <c r="H22" s="186">
        <v>8</v>
      </c>
      <c r="I22" s="186">
        <v>2080</v>
      </c>
      <c r="J22" s="186">
        <v>152</v>
      </c>
      <c r="K22" s="186"/>
      <c r="L22" s="176">
        <f t="shared" si="0"/>
        <v>152</v>
      </c>
      <c r="M22" s="186"/>
      <c r="N22" s="186"/>
      <c r="O22" s="186">
        <v>12</v>
      </c>
      <c r="P22" s="174">
        <v>77898465677.410004</v>
      </c>
      <c r="Q22" s="174">
        <v>39137117866.419998</v>
      </c>
      <c r="R22" s="174">
        <v>2277017507.1699996</v>
      </c>
      <c r="S22" s="174">
        <v>6026049563.5600004</v>
      </c>
      <c r="T22" s="174">
        <v>18271330308.369999</v>
      </c>
      <c r="U22" s="174"/>
      <c r="V22" s="174">
        <v>13708548777.910002</v>
      </c>
      <c r="W22" s="174">
        <v>90523748.870000005</v>
      </c>
      <c r="X22" s="174">
        <v>22690615786.430008</v>
      </c>
      <c r="Y22" s="187">
        <v>39557719057.32</v>
      </c>
      <c r="Z22" s="187">
        <v>2021254001.22</v>
      </c>
      <c r="AA22" s="187">
        <v>1807502423.5</v>
      </c>
      <c r="AB22" s="187">
        <v>940353654.19000006</v>
      </c>
      <c r="AC22" s="188">
        <v>34758072803.760002</v>
      </c>
      <c r="AD22" s="188">
        <v>17933508391.470001</v>
      </c>
      <c r="AE22" s="188">
        <v>5127798334.3999996</v>
      </c>
      <c r="AF22" s="188"/>
      <c r="AG22" s="188">
        <v>3578367592.0900002</v>
      </c>
      <c r="AH22" s="188"/>
      <c r="AI22" s="174">
        <v>38340746620.080002</v>
      </c>
      <c r="AJ22" s="174">
        <v>38340746620.080002</v>
      </c>
      <c r="AK22" s="174">
        <v>0</v>
      </c>
      <c r="AL22" s="175">
        <v>130000000</v>
      </c>
      <c r="AM22" s="174">
        <v>0</v>
      </c>
      <c r="AN22" s="174">
        <v>2358782297.5100002</v>
      </c>
      <c r="AO22" s="174">
        <v>0</v>
      </c>
      <c r="AP22" s="174">
        <v>825095435.04999995</v>
      </c>
      <c r="AQ22" s="174">
        <v>8186269997.6999989</v>
      </c>
      <c r="AR22" s="174">
        <v>36054665750.670006</v>
      </c>
      <c r="AS22" s="174">
        <v>6710384986.7599993</v>
      </c>
      <c r="AT22" s="189">
        <v>0.32779724005565142</v>
      </c>
      <c r="AU22" s="189">
        <v>7.8101590363847978E-2</v>
      </c>
      <c r="AV22" s="189">
        <v>0.16085829663734924</v>
      </c>
      <c r="AW22" s="174">
        <v>30534794668.810001</v>
      </c>
      <c r="AX22" s="174">
        <v>171400348.02000001</v>
      </c>
      <c r="AY22" s="174">
        <v>-70899904.400000006</v>
      </c>
      <c r="AZ22" s="174">
        <v>242300252.42000002</v>
      </c>
      <c r="BA22" s="190">
        <v>30777094921.23</v>
      </c>
      <c r="BB22" s="190">
        <v>10001951417.75</v>
      </c>
      <c r="BC22" s="191">
        <v>86695354.359999999</v>
      </c>
      <c r="BD22" s="191"/>
    </row>
    <row r="23" spans="1:56" ht="12.75" customHeight="1">
      <c r="A23" s="186">
        <v>2011</v>
      </c>
      <c r="B23" s="186">
        <v>4</v>
      </c>
      <c r="C23" s="186">
        <v>17</v>
      </c>
      <c r="D23" s="186">
        <v>16</v>
      </c>
      <c r="E23" s="176">
        <v>1</v>
      </c>
      <c r="F23" s="186"/>
      <c r="G23" s="186">
        <v>8</v>
      </c>
      <c r="H23" s="186">
        <v>9</v>
      </c>
      <c r="I23" s="186">
        <v>2057</v>
      </c>
      <c r="J23" s="186">
        <v>188</v>
      </c>
      <c r="K23" s="186"/>
      <c r="L23" s="176">
        <f t="shared" si="0"/>
        <v>188</v>
      </c>
      <c r="M23" s="186"/>
      <c r="N23" s="186"/>
      <c r="O23" s="186">
        <v>13</v>
      </c>
      <c r="P23" s="174">
        <v>81233460039.429993</v>
      </c>
      <c r="Q23" s="174">
        <v>39164022359.910004</v>
      </c>
      <c r="R23" s="174">
        <v>3473152424.3500004</v>
      </c>
      <c r="S23" s="174">
        <v>7179499776.4799995</v>
      </c>
      <c r="T23" s="174">
        <v>20865428151.619999</v>
      </c>
      <c r="U23" s="174"/>
      <c r="V23" s="174">
        <v>13365688288.970001</v>
      </c>
      <c r="W23" s="174">
        <v>97099555.959999993</v>
      </c>
      <c r="X23" s="174">
        <v>23729963572.229988</v>
      </c>
      <c r="Y23" s="187">
        <v>41137426058.870003</v>
      </c>
      <c r="Z23" s="187">
        <v>1723813563.3099999</v>
      </c>
      <c r="AA23" s="187">
        <v>1837092274.5</v>
      </c>
      <c r="AB23" s="187">
        <v>1158529708.29</v>
      </c>
      <c r="AC23" s="188">
        <v>36169470092.199997</v>
      </c>
      <c r="AD23" s="188">
        <v>18248194592.98</v>
      </c>
      <c r="AE23" s="188">
        <v>5770183494.4099998</v>
      </c>
      <c r="AF23" s="188"/>
      <c r="AG23" s="188">
        <v>8950742200.1499996</v>
      </c>
      <c r="AH23" s="188"/>
      <c r="AI23" s="174">
        <v>40043305768.730003</v>
      </c>
      <c r="AJ23" s="174">
        <v>40043305768.730003</v>
      </c>
      <c r="AK23" s="174">
        <v>0</v>
      </c>
      <c r="AL23" s="175">
        <v>130000000</v>
      </c>
      <c r="AM23" s="174">
        <v>0</v>
      </c>
      <c r="AN23" s="174">
        <v>1975442270.77</v>
      </c>
      <c r="AO23" s="174">
        <v>0</v>
      </c>
      <c r="AP23" s="174">
        <v>902027174.05999994</v>
      </c>
      <c r="AQ23" s="174">
        <v>10350829149.699999</v>
      </c>
      <c r="AR23" s="174">
        <v>47968890582.290001</v>
      </c>
      <c r="AS23" s="174">
        <v>10309400087.92</v>
      </c>
      <c r="AT23" s="189">
        <v>0.32559946823056607</v>
      </c>
      <c r="AU23" s="189">
        <v>0.10281344436862189</v>
      </c>
      <c r="AV23" s="189">
        <v>0.20847030251209409</v>
      </c>
      <c r="AW23" s="174">
        <v>30532286993.810001</v>
      </c>
      <c r="AX23" s="174">
        <v>415532507.18000001</v>
      </c>
      <c r="AY23" s="174">
        <v>-194272104.30000001</v>
      </c>
      <c r="AZ23" s="174">
        <v>609804611.48000002</v>
      </c>
      <c r="BA23" s="190">
        <v>31142091605.290001</v>
      </c>
      <c r="BB23" s="190">
        <v>10001951417.75</v>
      </c>
      <c r="BC23" s="191">
        <v>137897048.52000001</v>
      </c>
      <c r="BD23" s="191"/>
    </row>
    <row r="24" spans="1:56" ht="12.75" customHeight="1">
      <c r="A24" s="186">
        <v>2012</v>
      </c>
      <c r="B24" s="186">
        <v>1</v>
      </c>
      <c r="C24" s="186">
        <v>18</v>
      </c>
      <c r="D24" s="186">
        <v>17</v>
      </c>
      <c r="E24" s="176">
        <v>1</v>
      </c>
      <c r="F24" s="186"/>
      <c r="G24" s="186">
        <v>10</v>
      </c>
      <c r="H24" s="186">
        <v>9</v>
      </c>
      <c r="I24" s="186">
        <v>2079</v>
      </c>
      <c r="J24" s="186">
        <v>190</v>
      </c>
      <c r="K24" s="186"/>
      <c r="L24" s="176">
        <f t="shared" si="0"/>
        <v>190</v>
      </c>
      <c r="M24" s="186"/>
      <c r="N24" s="186"/>
      <c r="O24" s="186">
        <v>15</v>
      </c>
      <c r="P24" s="174">
        <v>80848072117.220001</v>
      </c>
      <c r="Q24" s="174">
        <v>37558517897.68</v>
      </c>
      <c r="R24" s="174">
        <v>3903447415.0100002</v>
      </c>
      <c r="S24" s="174">
        <v>8493255698.9099998</v>
      </c>
      <c r="T24" s="174">
        <v>21584987221.93</v>
      </c>
      <c r="U24" s="174"/>
      <c r="V24" s="174">
        <v>14002034238.130001</v>
      </c>
      <c r="W24" s="174">
        <v>116194179.5</v>
      </c>
      <c r="X24" s="174">
        <v>24749100757.060001</v>
      </c>
      <c r="Y24" s="192">
        <v>41834659879.849998</v>
      </c>
      <c r="Z24" s="192">
        <v>2161880891.3600001</v>
      </c>
      <c r="AA24" s="192">
        <v>2271633370.4400001</v>
      </c>
      <c r="AB24" s="192">
        <v>1155071491.4200001</v>
      </c>
      <c r="AC24" s="188">
        <v>36042900338.540001</v>
      </c>
      <c r="AD24" s="188">
        <v>17361560964.779999</v>
      </c>
      <c r="AE24" s="188">
        <v>6309077647.4899998</v>
      </c>
      <c r="AF24" s="188"/>
      <c r="AG24" s="188">
        <v>10364508794.98</v>
      </c>
      <c r="AH24" s="188"/>
      <c r="AI24" s="174">
        <v>39013412237.68</v>
      </c>
      <c r="AJ24" s="174">
        <v>39013412237.68</v>
      </c>
      <c r="AK24" s="174">
        <v>0</v>
      </c>
      <c r="AL24" s="175">
        <v>130000000</v>
      </c>
      <c r="AM24" s="174">
        <v>0</v>
      </c>
      <c r="AN24" s="174">
        <v>1975442270.77</v>
      </c>
      <c r="AO24" s="174">
        <v>0</v>
      </c>
      <c r="AP24" s="174">
        <v>2023959174.0599999</v>
      </c>
      <c r="AQ24" s="174">
        <v>8783822591.8599987</v>
      </c>
      <c r="AR24" s="174">
        <v>17767333048.189999</v>
      </c>
      <c r="AS24" s="174">
        <v>3542264224.1999998</v>
      </c>
      <c r="AT24" s="189">
        <v>0.29546973124809239</v>
      </c>
      <c r="AU24" s="189">
        <v>2.7199701569572819E-2</v>
      </c>
      <c r="AV24" s="189">
        <v>5.5696528311946804E-2</v>
      </c>
      <c r="AW24" s="174">
        <v>9927096401.2000008</v>
      </c>
      <c r="AX24" s="174">
        <v>96460376.640000001</v>
      </c>
      <c r="AY24" s="174">
        <v>-30617164.449999999</v>
      </c>
      <c r="AZ24" s="174">
        <v>127077541.09</v>
      </c>
      <c r="BA24" s="190">
        <v>10054173942.290001</v>
      </c>
      <c r="BB24" s="190">
        <v>2910215954.98</v>
      </c>
      <c r="BC24" s="191">
        <v>60488117.670000002</v>
      </c>
      <c r="BD24" s="191"/>
    </row>
    <row r="25" spans="1:56" ht="12.75" customHeight="1">
      <c r="A25" s="186">
        <v>2012</v>
      </c>
      <c r="B25" s="186">
        <v>2</v>
      </c>
      <c r="C25" s="186">
        <v>17</v>
      </c>
      <c r="D25" s="186">
        <v>16</v>
      </c>
      <c r="E25" s="176">
        <v>1</v>
      </c>
      <c r="F25" s="186"/>
      <c r="G25" s="186">
        <v>13</v>
      </c>
      <c r="H25" s="186">
        <v>9</v>
      </c>
      <c r="I25" s="186">
        <v>2180</v>
      </c>
      <c r="J25" s="186">
        <v>191</v>
      </c>
      <c r="K25" s="186"/>
      <c r="L25" s="176">
        <f t="shared" si="0"/>
        <v>191</v>
      </c>
      <c r="M25" s="186"/>
      <c r="N25" s="186"/>
      <c r="O25" s="186">
        <v>15</v>
      </c>
      <c r="P25" s="174">
        <v>97653412878.639999</v>
      </c>
      <c r="Q25" s="174">
        <v>44219661009.849998</v>
      </c>
      <c r="R25" s="174">
        <v>3630464336.3000002</v>
      </c>
      <c r="S25" s="174">
        <v>11616346370.360001</v>
      </c>
      <c r="T25" s="174">
        <v>25600000247.66</v>
      </c>
      <c r="U25" s="174"/>
      <c r="V25" s="174">
        <v>13952328140.349995</v>
      </c>
      <c r="W25" s="174">
        <v>159787348.05000001</v>
      </c>
      <c r="X25" s="174">
        <v>30901925354.57</v>
      </c>
      <c r="Y25" s="192">
        <v>51798134046.800003</v>
      </c>
      <c r="Z25" s="192">
        <v>1203608098.1900001</v>
      </c>
      <c r="AA25" s="192">
        <v>1735986626.75</v>
      </c>
      <c r="AB25" s="192">
        <v>2803954337.5099998</v>
      </c>
      <c r="AC25" s="188">
        <v>46014005872.870003</v>
      </c>
      <c r="AD25" s="188">
        <v>27294961529.150002</v>
      </c>
      <c r="AE25" s="188">
        <v>6731816402.8800001</v>
      </c>
      <c r="AF25" s="188"/>
      <c r="AG25" s="188">
        <v>10661410871.93</v>
      </c>
      <c r="AH25" s="188"/>
      <c r="AI25" s="174">
        <v>45855278832.209999</v>
      </c>
      <c r="AJ25" s="174">
        <v>45855278832.209999</v>
      </c>
      <c r="AK25" s="174">
        <v>0</v>
      </c>
      <c r="AL25" s="175">
        <v>230600000</v>
      </c>
      <c r="AM25" s="174">
        <v>0</v>
      </c>
      <c r="AN25" s="174">
        <v>1975442270.77</v>
      </c>
      <c r="AO25" s="174">
        <v>0</v>
      </c>
      <c r="AP25" s="174">
        <v>2367565174.0599999</v>
      </c>
      <c r="AQ25" s="174">
        <v>7508615129.1999989</v>
      </c>
      <c r="AR25" s="174">
        <v>41865181325.799995</v>
      </c>
      <c r="AS25" s="174">
        <v>9226923747.6400013</v>
      </c>
      <c r="AT25" s="189">
        <v>0.29904038135693151</v>
      </c>
      <c r="AU25" s="189">
        <v>3.6918370389091397E-2</v>
      </c>
      <c r="AV25" s="189">
        <v>7.7649176097850964E-2</v>
      </c>
      <c r="AW25" s="174">
        <v>21252144366.110001</v>
      </c>
      <c r="AX25" s="174">
        <v>334339521.68000001</v>
      </c>
      <c r="AY25" s="174">
        <v>-141225903.59999999</v>
      </c>
      <c r="AZ25" s="174">
        <v>475565425.27999997</v>
      </c>
      <c r="BA25" s="190">
        <v>21727709791.389999</v>
      </c>
      <c r="BB25" s="190">
        <v>6394775793.9899998</v>
      </c>
      <c r="BC25" s="191">
        <v>102686828.04000001</v>
      </c>
      <c r="BD25" s="191"/>
    </row>
    <row r="26" spans="1:56" ht="12.75" customHeight="1">
      <c r="A26" s="186">
        <v>2012</v>
      </c>
      <c r="B26" s="186">
        <v>3</v>
      </c>
      <c r="C26" s="186">
        <v>18</v>
      </c>
      <c r="D26" s="186">
        <v>17</v>
      </c>
      <c r="E26" s="176">
        <v>1</v>
      </c>
      <c r="F26" s="186"/>
      <c r="G26" s="186">
        <v>13</v>
      </c>
      <c r="H26" s="186">
        <v>9</v>
      </c>
      <c r="I26" s="186">
        <v>2436</v>
      </c>
      <c r="J26" s="186">
        <v>219</v>
      </c>
      <c r="K26" s="186"/>
      <c r="L26" s="176">
        <f t="shared" si="0"/>
        <v>219</v>
      </c>
      <c r="M26" s="186"/>
      <c r="N26" s="186"/>
      <c r="O26" s="186">
        <v>15</v>
      </c>
      <c r="P26" s="174">
        <v>100798332802.14</v>
      </c>
      <c r="Q26" s="174">
        <v>47012121386.260002</v>
      </c>
      <c r="R26" s="174">
        <v>3455311372.8200002</v>
      </c>
      <c r="S26" s="174">
        <v>10938934221.01</v>
      </c>
      <c r="T26" s="174">
        <v>26392606675.59</v>
      </c>
      <c r="U26" s="174"/>
      <c r="V26" s="174">
        <v>14257433940.069998</v>
      </c>
      <c r="W26" s="174">
        <v>162057757.24000001</v>
      </c>
      <c r="X26" s="174">
        <v>30450326531.729996</v>
      </c>
      <c r="Y26" s="192">
        <v>51398887738.360001</v>
      </c>
      <c r="Z26" s="192">
        <v>1585165010.02</v>
      </c>
      <c r="AA26" s="192">
        <v>397140601.82999998</v>
      </c>
      <c r="AB26" s="192">
        <v>2468144617.3800001</v>
      </c>
      <c r="AC26" s="188">
        <v>46878354736.790001</v>
      </c>
      <c r="AD26" s="188">
        <v>27358339656.02</v>
      </c>
      <c r="AE26" s="188">
        <v>7524137302.21</v>
      </c>
      <c r="AF26" s="188"/>
      <c r="AG26" s="188">
        <v>10639059096.459999</v>
      </c>
      <c r="AH26" s="188"/>
      <c r="AI26" s="174">
        <v>49399445063.870003</v>
      </c>
      <c r="AJ26" s="174">
        <v>49399445063.870003</v>
      </c>
      <c r="AK26" s="174">
        <v>0</v>
      </c>
      <c r="AL26" s="175">
        <v>130000000</v>
      </c>
      <c r="AM26" s="174">
        <v>0</v>
      </c>
      <c r="AN26" s="174">
        <v>1975442270.77</v>
      </c>
      <c r="AO26" s="174">
        <v>0</v>
      </c>
      <c r="AP26" s="174">
        <v>2383669918.27</v>
      </c>
      <c r="AQ26" s="174">
        <v>9028648723.289999</v>
      </c>
      <c r="AR26" s="174">
        <v>59918505212.360001</v>
      </c>
      <c r="AS26" s="174">
        <v>12998996777.720001</v>
      </c>
      <c r="AT26" s="189">
        <v>0.29698742619971252</v>
      </c>
      <c r="AU26" s="189">
        <v>5.3353140995736285E-2</v>
      </c>
      <c r="AV26" s="189">
        <v>0.11104375570643266</v>
      </c>
      <c r="AW26" s="174">
        <v>33922199677.599998</v>
      </c>
      <c r="AX26" s="174">
        <v>419195819.31999999</v>
      </c>
      <c r="AY26" s="174">
        <v>-162417127.05000001</v>
      </c>
      <c r="AZ26" s="174">
        <v>581612946.37</v>
      </c>
      <c r="BA26" s="190">
        <v>34503812623.970001</v>
      </c>
      <c r="BB26" s="190">
        <v>10098792777.73</v>
      </c>
      <c r="BC26" s="191">
        <v>148405727.54000002</v>
      </c>
      <c r="BD26" s="191"/>
    </row>
    <row r="27" spans="1:56" ht="12.75" customHeight="1">
      <c r="A27" s="186">
        <v>2012</v>
      </c>
      <c r="B27" s="186">
        <v>4</v>
      </c>
      <c r="C27" s="186">
        <v>18</v>
      </c>
      <c r="D27" s="186">
        <v>17</v>
      </c>
      <c r="E27" s="176">
        <v>1</v>
      </c>
      <c r="F27" s="186"/>
      <c r="G27" s="186">
        <v>17</v>
      </c>
      <c r="H27" s="186">
        <v>9</v>
      </c>
      <c r="I27" s="186">
        <v>2357</v>
      </c>
      <c r="J27" s="186">
        <v>213</v>
      </c>
      <c r="K27" s="186"/>
      <c r="L27" s="176">
        <f t="shared" si="0"/>
        <v>213</v>
      </c>
      <c r="M27" s="186"/>
      <c r="N27" s="186"/>
      <c r="O27" s="186">
        <v>18</v>
      </c>
      <c r="P27" s="174">
        <v>107600000000</v>
      </c>
      <c r="Q27" s="174">
        <v>51870369342.18</v>
      </c>
      <c r="R27" s="174">
        <v>2934359349.7499995</v>
      </c>
      <c r="S27" s="174">
        <v>9754813558.1199989</v>
      </c>
      <c r="T27" s="174">
        <v>28292412873.139999</v>
      </c>
      <c r="U27" s="174"/>
      <c r="V27" s="174">
        <v>15401476170.130003</v>
      </c>
      <c r="W27" s="174">
        <v>135262449.75</v>
      </c>
      <c r="X27" s="174">
        <v>30957450965.77</v>
      </c>
      <c r="Y27" s="192">
        <v>53747629121.300003</v>
      </c>
      <c r="Z27" s="192">
        <v>1095591365.9400001</v>
      </c>
      <c r="AA27" s="192">
        <v>927293723.75999999</v>
      </c>
      <c r="AB27" s="192">
        <v>2815747535.3099999</v>
      </c>
      <c r="AC27" s="188">
        <v>48781198834.870003</v>
      </c>
      <c r="AD27" s="188">
        <v>27578098288.169998</v>
      </c>
      <c r="AE27" s="188">
        <v>7354849114.0600004</v>
      </c>
      <c r="AF27" s="188"/>
      <c r="AG27" s="188">
        <v>12492342651.84</v>
      </c>
      <c r="AH27" s="188"/>
      <c r="AI27" s="174">
        <v>53603473373.860001</v>
      </c>
      <c r="AJ27" s="174">
        <v>53603473373.860001</v>
      </c>
      <c r="AK27" s="174">
        <v>0</v>
      </c>
      <c r="AL27" s="175">
        <v>130000000</v>
      </c>
      <c r="AM27" s="174">
        <v>0</v>
      </c>
      <c r="AN27" s="174">
        <v>3104307563.77</v>
      </c>
      <c r="AO27" s="174">
        <v>0</v>
      </c>
      <c r="AP27" s="174">
        <v>2765114088.5</v>
      </c>
      <c r="AQ27" s="174">
        <v>7522367570.960001</v>
      </c>
      <c r="AR27" s="174">
        <v>79003584099.780014</v>
      </c>
      <c r="AS27" s="174">
        <v>19825554702.190002</v>
      </c>
      <c r="AT27" s="189">
        <v>0.34938464924870566</v>
      </c>
      <c r="AU27" s="189">
        <v>4.9293371688568684E-2</v>
      </c>
      <c r="AV27" s="189">
        <v>9.9636788366966336E-2</v>
      </c>
      <c r="AW27" s="174">
        <v>47536600073.449997</v>
      </c>
      <c r="AX27" s="174">
        <v>750846089.00999999</v>
      </c>
      <c r="AY27" s="174">
        <v>-278663042.95999998</v>
      </c>
      <c r="AZ27" s="174">
        <v>1029509131.97</v>
      </c>
      <c r="BA27" s="190">
        <v>48566109205.419998</v>
      </c>
      <c r="BB27" s="190">
        <v>16748285527.620001</v>
      </c>
      <c r="BC27" s="191">
        <v>219967502.48999998</v>
      </c>
      <c r="BD27" s="191"/>
    </row>
    <row r="28" spans="1:56" ht="12.75" customHeight="1">
      <c r="A28" s="186">
        <v>2013</v>
      </c>
      <c r="B28" s="186">
        <v>1</v>
      </c>
      <c r="C28" s="186">
        <v>17</v>
      </c>
      <c r="D28" s="186">
        <v>16</v>
      </c>
      <c r="E28" s="176">
        <v>1</v>
      </c>
      <c r="F28" s="186"/>
      <c r="G28" s="186">
        <v>18</v>
      </c>
      <c r="H28" s="186">
        <v>10</v>
      </c>
      <c r="I28" s="186">
        <v>2438</v>
      </c>
      <c r="J28" s="186">
        <v>219</v>
      </c>
      <c r="K28" s="186"/>
      <c r="L28" s="176">
        <f t="shared" si="0"/>
        <v>219</v>
      </c>
      <c r="M28" s="186"/>
      <c r="N28" s="186"/>
      <c r="O28" s="186">
        <v>15</v>
      </c>
      <c r="P28" s="174">
        <v>104838900000</v>
      </c>
      <c r="Q28" s="174">
        <v>47659291641.400002</v>
      </c>
      <c r="R28" s="174">
        <v>3766466609.0700006</v>
      </c>
      <c r="S28" s="174">
        <v>12900231546.51</v>
      </c>
      <c r="T28" s="174">
        <v>25950447863.349998</v>
      </c>
      <c r="U28" s="174"/>
      <c r="V28" s="174">
        <v>14747263921.08</v>
      </c>
      <c r="W28" s="174">
        <v>146722116.02000001</v>
      </c>
      <c r="X28" s="174">
        <v>34525324641.18</v>
      </c>
      <c r="Y28" s="192">
        <v>51507003551.440002</v>
      </c>
      <c r="Z28" s="192">
        <v>1156640815.22</v>
      </c>
      <c r="AA28" s="192">
        <v>1203455323.8900001</v>
      </c>
      <c r="AB28" s="192">
        <v>3482859179.0500002</v>
      </c>
      <c r="AC28" s="188">
        <v>45623068018.07</v>
      </c>
      <c r="AD28" s="188">
        <v>23830618549.889999</v>
      </c>
      <c r="AE28" s="188">
        <v>7572787801.8999996</v>
      </c>
      <c r="AF28" s="188"/>
      <c r="AG28" s="188">
        <v>12522602926.280001</v>
      </c>
      <c r="AH28" s="188"/>
      <c r="AI28" s="174">
        <v>53329046216.32</v>
      </c>
      <c r="AJ28" s="174">
        <v>53329046216.32</v>
      </c>
      <c r="AK28" s="174">
        <v>0</v>
      </c>
      <c r="AL28" s="175">
        <v>130000000</v>
      </c>
      <c r="AM28" s="174">
        <v>0</v>
      </c>
      <c r="AN28" s="174">
        <v>3104307563.77</v>
      </c>
      <c r="AO28" s="174">
        <v>0</v>
      </c>
      <c r="AP28" s="174">
        <v>2765114087.5100002</v>
      </c>
      <c r="AQ28" s="174">
        <v>7047940414.6700001</v>
      </c>
      <c r="AR28" s="174">
        <v>15859931248.299999</v>
      </c>
      <c r="AS28" s="174">
        <v>6581701840.1900005</v>
      </c>
      <c r="AT28" s="189">
        <v>0.45149357112630906</v>
      </c>
      <c r="AU28" s="189">
        <v>1.6528939935106048E-2</v>
      </c>
      <c r="AV28" s="189">
        <v>3.2837436464018974E-2</v>
      </c>
      <c r="AW28" s="174">
        <v>13927547394.969999</v>
      </c>
      <c r="AX28" s="174">
        <v>231728811.00999999</v>
      </c>
      <c r="AY28" s="174">
        <v>-138314741.21000001</v>
      </c>
      <c r="AZ28" s="174">
        <v>370043552.22000003</v>
      </c>
      <c r="BA28" s="190">
        <v>14297590947.189999</v>
      </c>
      <c r="BB28" s="190">
        <v>6413192675.9399996</v>
      </c>
      <c r="BC28" s="191">
        <v>42077719.310000002</v>
      </c>
      <c r="BD28" s="191"/>
    </row>
    <row r="29" spans="1:56" ht="12.75" customHeight="1">
      <c r="A29" s="186">
        <v>2013</v>
      </c>
      <c r="B29" s="186">
        <v>2</v>
      </c>
      <c r="C29" s="186">
        <v>17</v>
      </c>
      <c r="D29" s="186">
        <v>16</v>
      </c>
      <c r="E29" s="176">
        <v>1</v>
      </c>
      <c r="F29" s="186"/>
      <c r="G29" s="186">
        <v>20</v>
      </c>
      <c r="H29" s="186">
        <v>13</v>
      </c>
      <c r="I29" s="186">
        <v>3227</v>
      </c>
      <c r="J29" s="186">
        <v>276</v>
      </c>
      <c r="K29" s="186">
        <v>2</v>
      </c>
      <c r="L29" s="176">
        <f t="shared" si="0"/>
        <v>278</v>
      </c>
      <c r="M29" s="186"/>
      <c r="N29" s="186"/>
      <c r="O29" s="186">
        <v>15</v>
      </c>
      <c r="P29" s="174">
        <v>113216400000</v>
      </c>
      <c r="Q29" s="174">
        <v>57588681106.190002</v>
      </c>
      <c r="R29" s="174">
        <v>4639415306.4399996</v>
      </c>
      <c r="S29" s="174">
        <v>13787915158.08</v>
      </c>
      <c r="T29" s="174">
        <v>25022477921.73</v>
      </c>
      <c r="U29" s="174"/>
      <c r="V29" s="174">
        <v>14391350052.190001</v>
      </c>
      <c r="W29" s="174">
        <v>208576258.13</v>
      </c>
      <c r="X29" s="174">
        <v>33194560087.699997</v>
      </c>
      <c r="Y29" s="192">
        <v>60056308966.519997</v>
      </c>
      <c r="Z29" s="192">
        <v>2383817221.1799998</v>
      </c>
      <c r="AA29" s="192">
        <v>660443535.55999994</v>
      </c>
      <c r="AB29" s="192">
        <v>2881492559.4400005</v>
      </c>
      <c r="AC29" s="188">
        <v>54064060436.470001</v>
      </c>
      <c r="AD29" s="188">
        <v>30650555836.75</v>
      </c>
      <c r="AE29" s="188">
        <v>7928026894.8299999</v>
      </c>
      <c r="AF29" s="188"/>
      <c r="AG29" s="188">
        <v>14506096517.129999</v>
      </c>
      <c r="AH29" s="188"/>
      <c r="AI29" s="174">
        <v>53161820270.480003</v>
      </c>
      <c r="AJ29" s="174">
        <v>53161820270.480003</v>
      </c>
      <c r="AK29" s="174">
        <v>0</v>
      </c>
      <c r="AL29" s="175">
        <v>130000000</v>
      </c>
      <c r="AM29" s="174">
        <v>0</v>
      </c>
      <c r="AN29" s="174">
        <v>3104307563.77</v>
      </c>
      <c r="AO29" s="174">
        <v>0</v>
      </c>
      <c r="AP29" s="174">
        <v>2860506758.7800002</v>
      </c>
      <c r="AQ29" s="174">
        <v>6335321796.3400002</v>
      </c>
      <c r="AR29" s="174">
        <v>42416479660.159996</v>
      </c>
      <c r="AS29" s="174">
        <v>11781200000</v>
      </c>
      <c r="AT29" s="189">
        <v>0.42702629864446001</v>
      </c>
      <c r="AU29" s="189">
        <v>2.0756036136796489E-2</v>
      </c>
      <c r="AV29" s="189">
        <v>4.250095652269871E-2</v>
      </c>
      <c r="AW29" s="174">
        <v>27377779851.16</v>
      </c>
      <c r="AX29" s="174">
        <v>454259868.74000001</v>
      </c>
      <c r="AY29" s="174">
        <v>190157417.71000001</v>
      </c>
      <c r="AZ29" s="174">
        <v>264102451.03</v>
      </c>
      <c r="BA29" s="190">
        <v>27641882302.189999</v>
      </c>
      <c r="BB29" s="190">
        <v>11682500333.459999</v>
      </c>
      <c r="BC29" s="191">
        <v>121310353.61</v>
      </c>
      <c r="BD29" s="191"/>
    </row>
    <row r="30" spans="1:56" ht="12.75" customHeight="1">
      <c r="A30" s="186">
        <v>2013</v>
      </c>
      <c r="B30" s="186">
        <v>3</v>
      </c>
      <c r="C30" s="186">
        <v>17</v>
      </c>
      <c r="D30" s="186">
        <v>16</v>
      </c>
      <c r="E30" s="176">
        <v>1</v>
      </c>
      <c r="F30" s="186"/>
      <c r="G30" s="186">
        <v>19</v>
      </c>
      <c r="H30" s="186">
        <v>11</v>
      </c>
      <c r="I30" s="186">
        <v>3143</v>
      </c>
      <c r="J30" s="186">
        <v>276</v>
      </c>
      <c r="K30" s="186">
        <v>6</v>
      </c>
      <c r="L30" s="176">
        <f t="shared" si="0"/>
        <v>282</v>
      </c>
      <c r="M30" s="186"/>
      <c r="N30" s="186"/>
      <c r="O30" s="186">
        <v>15</v>
      </c>
      <c r="P30" s="174">
        <v>122642000000</v>
      </c>
      <c r="Q30" s="174">
        <v>65114655991.669998</v>
      </c>
      <c r="R30" s="174">
        <v>4689794931.8099995</v>
      </c>
      <c r="S30" s="174">
        <v>15272156983.01</v>
      </c>
      <c r="T30" s="174">
        <v>24344817655.009998</v>
      </c>
      <c r="U30" s="174"/>
      <c r="V30" s="174">
        <v>14918644356.139999</v>
      </c>
      <c r="W30" s="174">
        <v>197432616.66000003</v>
      </c>
      <c r="X30" s="174">
        <v>35374790515.160004</v>
      </c>
      <c r="Y30" s="192">
        <v>67442325011.480003</v>
      </c>
      <c r="Z30" s="192">
        <v>2350246851.77</v>
      </c>
      <c r="AA30" s="192">
        <v>3163587735.2800002</v>
      </c>
      <c r="AB30" s="192">
        <v>2977480259.6700001</v>
      </c>
      <c r="AC30" s="188">
        <v>58852318163.510002</v>
      </c>
      <c r="AD30" s="188">
        <v>33578373070.296997</v>
      </c>
      <c r="AE30" s="188">
        <v>8845906353.1859989</v>
      </c>
      <c r="AF30" s="188"/>
      <c r="AG30" s="188">
        <v>15473051591.950001</v>
      </c>
      <c r="AH30" s="188"/>
      <c r="AI30" s="174">
        <v>55229902345.742996</v>
      </c>
      <c r="AJ30" s="174">
        <v>55229902345.742996</v>
      </c>
      <c r="AK30" s="174">
        <v>0</v>
      </c>
      <c r="AL30" s="175">
        <v>130000000</v>
      </c>
      <c r="AM30" s="174">
        <v>0</v>
      </c>
      <c r="AN30" s="174">
        <v>3104307563.7799997</v>
      </c>
      <c r="AO30" s="174">
        <v>0</v>
      </c>
      <c r="AP30" s="174">
        <v>3360506758.7799997</v>
      </c>
      <c r="AQ30" s="174">
        <v>7451860018.1230011</v>
      </c>
      <c r="AR30" s="174">
        <v>67292494784.849998</v>
      </c>
      <c r="AS30" s="174">
        <v>22923128833.91</v>
      </c>
      <c r="AT30" s="189">
        <v>0.41115919987020355</v>
      </c>
      <c r="AU30" s="189">
        <v>2.868138886102848E-2</v>
      </c>
      <c r="AV30" s="189">
        <v>6.2410176010317599E-2</v>
      </c>
      <c r="AW30" s="174">
        <v>41916476655.220001</v>
      </c>
      <c r="AX30" s="174">
        <v>651731677.71000004</v>
      </c>
      <c r="AY30" s="174">
        <v>244604571.24000001</v>
      </c>
      <c r="AZ30" s="174">
        <v>407127106.47000003</v>
      </c>
      <c r="BA30" s="190">
        <v>42323603761.690002</v>
      </c>
      <c r="BB30" s="190">
        <v>17205508009.639999</v>
      </c>
      <c r="BC30" s="191">
        <v>196231048.64000002</v>
      </c>
      <c r="BD30" s="191"/>
    </row>
    <row r="31" spans="1:56" ht="12.75" customHeight="1">
      <c r="A31" s="186">
        <v>2013</v>
      </c>
      <c r="B31" s="186">
        <v>4</v>
      </c>
      <c r="C31" s="186">
        <v>17</v>
      </c>
      <c r="D31" s="186">
        <v>16</v>
      </c>
      <c r="E31" s="176">
        <v>1</v>
      </c>
      <c r="F31" s="186"/>
      <c r="G31" s="186">
        <v>20</v>
      </c>
      <c r="H31" s="186">
        <v>14</v>
      </c>
      <c r="I31" s="186">
        <v>3187</v>
      </c>
      <c r="J31" s="186">
        <v>323</v>
      </c>
      <c r="K31" s="186"/>
      <c r="L31" s="176">
        <f t="shared" si="0"/>
        <v>323</v>
      </c>
      <c r="M31" s="186"/>
      <c r="N31" s="186"/>
      <c r="O31" s="186">
        <v>15</v>
      </c>
      <c r="P31" s="174">
        <v>126403300000</v>
      </c>
      <c r="Q31" s="174">
        <v>74791852175.802002</v>
      </c>
      <c r="R31" s="174">
        <v>4385304222.4800005</v>
      </c>
      <c r="S31" s="174">
        <v>16781392932.91</v>
      </c>
      <c r="T31" s="174">
        <v>16436371269.959999</v>
      </c>
      <c r="U31" s="174"/>
      <c r="V31" s="174">
        <v>15630251964.060001</v>
      </c>
      <c r="W31" s="174">
        <v>178173048</v>
      </c>
      <c r="X31" s="174">
        <v>36443003285.608002</v>
      </c>
      <c r="Y31" s="192">
        <v>65129425898.779999</v>
      </c>
      <c r="Z31" s="192">
        <v>2732300208.9499998</v>
      </c>
      <c r="AA31" s="192">
        <v>214438205.84999999</v>
      </c>
      <c r="AB31" s="192">
        <v>1572505181.48</v>
      </c>
      <c r="AC31" s="188">
        <v>60413621049.209999</v>
      </c>
      <c r="AD31" s="188">
        <v>32280927253.09</v>
      </c>
      <c r="AE31" s="188">
        <v>8608279039.1000004</v>
      </c>
      <c r="AF31" s="188"/>
      <c r="AG31" s="188">
        <v>18083386052.599998</v>
      </c>
      <c r="AH31" s="188"/>
      <c r="AI31" s="174">
        <v>61295433303.980003</v>
      </c>
      <c r="AJ31" s="174">
        <v>61295433303.980003</v>
      </c>
      <c r="AK31" s="174">
        <v>-1243016000</v>
      </c>
      <c r="AL31" s="175">
        <v>130000000</v>
      </c>
      <c r="AM31" s="174">
        <v>0</v>
      </c>
      <c r="AN31" s="174">
        <v>3104307563.77</v>
      </c>
      <c r="AO31" s="174">
        <v>0</v>
      </c>
      <c r="AP31" s="174">
        <v>1652027174.0599999</v>
      </c>
      <c r="AQ31" s="174">
        <v>7318886561.0799999</v>
      </c>
      <c r="AR31" s="174">
        <v>93897441411.800003</v>
      </c>
      <c r="AS31" s="174">
        <v>30373964403.82</v>
      </c>
      <c r="AT31" s="189">
        <v>0.42193985448310706</v>
      </c>
      <c r="AU31" s="189">
        <v>2.5596186816695597E-2</v>
      </c>
      <c r="AV31" s="189">
        <v>5.4705785562224669E-2</v>
      </c>
      <c r="AW31" s="174">
        <v>61535056133.400002</v>
      </c>
      <c r="AX31" s="174">
        <v>961055004.74000001</v>
      </c>
      <c r="AY31" s="174">
        <v>-367004387.35000002</v>
      </c>
      <c r="AZ31" s="174">
        <v>1328059392.0900002</v>
      </c>
      <c r="BA31" s="190">
        <v>62863115525.490005</v>
      </c>
      <c r="BB31" s="190">
        <v>26265132684.240002</v>
      </c>
      <c r="BC31" s="193">
        <v>259321132.94</v>
      </c>
      <c r="BD31" s="193"/>
    </row>
    <row r="32" spans="1:56" ht="12.75" customHeight="1">
      <c r="A32" s="186">
        <v>2014</v>
      </c>
      <c r="B32" s="186">
        <v>1</v>
      </c>
      <c r="C32" s="186">
        <v>17</v>
      </c>
      <c r="D32" s="186">
        <v>16</v>
      </c>
      <c r="E32" s="176">
        <v>1</v>
      </c>
      <c r="F32" s="186"/>
      <c r="G32" s="186">
        <v>22</v>
      </c>
      <c r="H32" s="186">
        <v>16</v>
      </c>
      <c r="I32" s="186">
        <v>3171</v>
      </c>
      <c r="J32" s="186">
        <v>254</v>
      </c>
      <c r="K32" s="186"/>
      <c r="L32" s="176">
        <f t="shared" si="0"/>
        <v>254</v>
      </c>
      <c r="M32" s="186"/>
      <c r="N32" s="186"/>
      <c r="O32" s="186">
        <v>15</v>
      </c>
      <c r="P32" s="174">
        <v>124969431952.81</v>
      </c>
      <c r="Q32" s="174">
        <v>54005726018.68</v>
      </c>
      <c r="R32" s="174">
        <v>6427690515.46</v>
      </c>
      <c r="S32" s="174">
        <v>17379101447.619999</v>
      </c>
      <c r="T32" s="174">
        <v>34755406342.479996</v>
      </c>
      <c r="U32" s="174"/>
      <c r="V32" s="174">
        <v>15481251191.120001</v>
      </c>
      <c r="W32" s="174">
        <v>190910613.47</v>
      </c>
      <c r="X32" s="174">
        <v>37760075962.76001</v>
      </c>
      <c r="Y32" s="192">
        <v>65322657569.43</v>
      </c>
      <c r="Z32" s="192">
        <v>3872752671.6999998</v>
      </c>
      <c r="AA32" s="192">
        <v>372364567</v>
      </c>
      <c r="AB32" s="192">
        <v>2429241219.2399998</v>
      </c>
      <c r="AC32" s="188">
        <v>58525496428.07</v>
      </c>
      <c r="AD32" s="188">
        <v>29671803901.510002</v>
      </c>
      <c r="AE32" s="188">
        <v>8856004019.2999992</v>
      </c>
      <c r="AF32" s="188"/>
      <c r="AG32" s="188">
        <v>18351327713.07</v>
      </c>
      <c r="AH32" s="188"/>
      <c r="AI32" s="174">
        <v>59646774383.376999</v>
      </c>
      <c r="AJ32" s="174">
        <v>59646774383.376999</v>
      </c>
      <c r="AK32" s="174">
        <v>-1243016000</v>
      </c>
      <c r="AL32" s="175">
        <v>130000000</v>
      </c>
      <c r="AM32" s="174">
        <v>0</v>
      </c>
      <c r="AN32" s="174">
        <v>3148909503.7399998</v>
      </c>
      <c r="AO32" s="174">
        <v>0</v>
      </c>
      <c r="AP32" s="174">
        <v>857425234.09000003</v>
      </c>
      <c r="AQ32" s="174">
        <v>4920227640.4770002</v>
      </c>
      <c r="AR32" s="174">
        <v>23706649007.870003</v>
      </c>
      <c r="AS32" s="174">
        <v>8389698474.2600002</v>
      </c>
      <c r="AT32" s="189">
        <v>0.47053474016826941</v>
      </c>
      <c r="AU32" s="189">
        <v>3.1902783047707385E-3</v>
      </c>
      <c r="AV32" s="189">
        <v>6.6308445041212338E-3</v>
      </c>
      <c r="AW32" s="174">
        <v>17165003290.48</v>
      </c>
      <c r="AX32" s="174">
        <v>426925447.38</v>
      </c>
      <c r="AY32" s="174">
        <v>-184201411.03999999</v>
      </c>
      <c r="AZ32" s="174">
        <v>611126858.41999996</v>
      </c>
      <c r="BA32" s="190">
        <v>17776130148.899998</v>
      </c>
      <c r="BB32" s="190">
        <v>8235276708.8500004</v>
      </c>
      <c r="BC32" s="191">
        <v>129010071.96000001</v>
      </c>
      <c r="BD32" s="191"/>
    </row>
    <row r="33" spans="1:56" ht="12.75" customHeight="1">
      <c r="A33" s="186">
        <v>2014</v>
      </c>
      <c r="B33" s="186">
        <v>2</v>
      </c>
      <c r="C33" s="186">
        <v>17</v>
      </c>
      <c r="D33" s="186">
        <v>16</v>
      </c>
      <c r="E33" s="176">
        <v>1</v>
      </c>
      <c r="F33" s="186"/>
      <c r="G33" s="186">
        <v>24</v>
      </c>
      <c r="H33" s="186">
        <v>17</v>
      </c>
      <c r="I33" s="186">
        <v>3399</v>
      </c>
      <c r="J33" s="186">
        <v>340</v>
      </c>
      <c r="K33" s="186">
        <v>7</v>
      </c>
      <c r="L33" s="176">
        <f t="shared" si="0"/>
        <v>347</v>
      </c>
      <c r="M33" s="186"/>
      <c r="N33" s="186"/>
      <c r="O33" s="186">
        <v>15</v>
      </c>
      <c r="P33" s="174">
        <v>136738762097.57001</v>
      </c>
      <c r="Q33" s="174">
        <v>66706024885.93</v>
      </c>
      <c r="R33" s="174">
        <v>6526637262.8400002</v>
      </c>
      <c r="S33" s="174">
        <v>21086095067.850002</v>
      </c>
      <c r="T33" s="174">
        <v>29561332794.530003</v>
      </c>
      <c r="U33" s="174"/>
      <c r="V33" s="174">
        <v>15062310705.359999</v>
      </c>
      <c r="W33" s="174">
        <v>307287062.70999998</v>
      </c>
      <c r="X33" s="174">
        <v>42032219744.400009</v>
      </c>
      <c r="Y33" s="192">
        <v>75448210971.059998</v>
      </c>
      <c r="Z33" s="192">
        <v>4867048850.6599998</v>
      </c>
      <c r="AA33" s="192">
        <v>178500000</v>
      </c>
      <c r="AB33" s="192">
        <v>5010671594.3400002</v>
      </c>
      <c r="AC33" s="188">
        <v>67412064878.410004</v>
      </c>
      <c r="AD33" s="188">
        <v>37898760446.489998</v>
      </c>
      <c r="AE33" s="188">
        <v>8879193688.0100002</v>
      </c>
      <c r="AF33" s="188"/>
      <c r="AG33" s="188">
        <v>19013327172.049999</v>
      </c>
      <c r="AH33" s="188"/>
      <c r="AI33" s="174">
        <v>61290551126.510002</v>
      </c>
      <c r="AJ33" s="174">
        <v>61290551126.510002</v>
      </c>
      <c r="AK33" s="174">
        <v>-1243016000</v>
      </c>
      <c r="AL33" s="175">
        <v>130000000</v>
      </c>
      <c r="AM33" s="174">
        <v>0</v>
      </c>
      <c r="AN33" s="174">
        <v>3104307563.77</v>
      </c>
      <c r="AO33" s="174">
        <v>0</v>
      </c>
      <c r="AP33" s="174">
        <v>1502027174.0599999</v>
      </c>
      <c r="AQ33" s="174">
        <v>5964004383.6099997</v>
      </c>
      <c r="AR33" s="174">
        <v>57775305507.379997</v>
      </c>
      <c r="AS33" s="174">
        <v>15678156045.599998</v>
      </c>
      <c r="AT33" s="189">
        <v>0.44905979777701954</v>
      </c>
      <c r="AU33" s="189">
        <v>1.6439101964152561E-2</v>
      </c>
      <c r="AV33" s="189">
        <v>3.4882236646411699E-2</v>
      </c>
      <c r="AW33" s="174">
        <v>33745415320.68</v>
      </c>
      <c r="AX33" s="174">
        <v>699935132.24000001</v>
      </c>
      <c r="AY33" s="174">
        <v>-249443124.13999999</v>
      </c>
      <c r="AZ33" s="174">
        <v>949378256.38</v>
      </c>
      <c r="BA33" s="190">
        <v>34694793577.059998</v>
      </c>
      <c r="BB33" s="190">
        <v>15303882278.99</v>
      </c>
      <c r="BC33" s="191">
        <v>276154708.64000005</v>
      </c>
      <c r="BD33" s="191"/>
    </row>
    <row r="34" spans="1:56" ht="12.75" customHeight="1">
      <c r="A34" s="186">
        <v>2014</v>
      </c>
      <c r="B34" s="186">
        <v>3</v>
      </c>
      <c r="C34" s="186">
        <v>17</v>
      </c>
      <c r="D34" s="186">
        <v>16</v>
      </c>
      <c r="E34" s="176">
        <v>1</v>
      </c>
      <c r="F34" s="186"/>
      <c r="G34" s="186">
        <v>26</v>
      </c>
      <c r="H34" s="186">
        <v>19</v>
      </c>
      <c r="I34" s="186">
        <v>3431</v>
      </c>
      <c r="J34" s="186">
        <v>354</v>
      </c>
      <c r="K34" s="186">
        <v>8</v>
      </c>
      <c r="L34" s="176">
        <f t="shared" si="0"/>
        <v>362</v>
      </c>
      <c r="M34" s="186"/>
      <c r="N34" s="186"/>
      <c r="O34" s="186">
        <v>15</v>
      </c>
      <c r="P34" s="174">
        <v>135134731344.42999</v>
      </c>
      <c r="Q34" s="174">
        <v>56533646139.900002</v>
      </c>
      <c r="R34" s="174">
        <v>5573786519.7399998</v>
      </c>
      <c r="S34" s="174">
        <v>18462066709.220001</v>
      </c>
      <c r="T34" s="174">
        <v>39809793996.580002</v>
      </c>
      <c r="U34" s="174"/>
      <c r="V34" s="174">
        <v>17143961735.240002</v>
      </c>
      <c r="W34" s="174">
        <v>301639411.70999998</v>
      </c>
      <c r="X34" s="174">
        <v>40543438418.809998</v>
      </c>
      <c r="Y34" s="192">
        <v>73000807357.559998</v>
      </c>
      <c r="Z34" s="192">
        <v>2819339444.6399999</v>
      </c>
      <c r="AA34" s="192">
        <v>178500000</v>
      </c>
      <c r="AB34" s="192">
        <v>2957830144.0500002</v>
      </c>
      <c r="AC34" s="188">
        <v>66914097199.010002</v>
      </c>
      <c r="AD34" s="188">
        <v>35289955197.040001</v>
      </c>
      <c r="AE34" s="188">
        <v>10053845349.25</v>
      </c>
      <c r="AF34" s="188"/>
      <c r="AG34" s="188">
        <v>19676422138.32</v>
      </c>
      <c r="AH34" s="188"/>
      <c r="AI34" s="174">
        <v>62133923986.870003</v>
      </c>
      <c r="AJ34" s="174">
        <v>62133923986.870003</v>
      </c>
      <c r="AK34" s="174">
        <v>-1243016000</v>
      </c>
      <c r="AL34" s="175">
        <v>130000000</v>
      </c>
      <c r="AM34" s="174">
        <v>0</v>
      </c>
      <c r="AN34" s="174">
        <v>4323665493.7700005</v>
      </c>
      <c r="AO34" s="174">
        <v>0</v>
      </c>
      <c r="AP34" s="174">
        <v>1502027174.0599999</v>
      </c>
      <c r="AQ34" s="174">
        <v>5588019313.9700003</v>
      </c>
      <c r="AR34" s="174">
        <v>81556080031.189987</v>
      </c>
      <c r="AS34" s="174">
        <v>23391395387.079998</v>
      </c>
      <c r="AT34" s="189">
        <v>0.42356640024062026</v>
      </c>
      <c r="AU34" s="189">
        <v>7.592121915211106E-3</v>
      </c>
      <c r="AV34" s="189">
        <v>1.641043233264217E-2</v>
      </c>
      <c r="AW34" s="174">
        <v>53609455785.25</v>
      </c>
      <c r="AX34" s="174">
        <v>996901200.44000006</v>
      </c>
      <c r="AY34" s="174">
        <v>-224043001.27000001</v>
      </c>
      <c r="AZ34" s="174">
        <v>1220944201.71</v>
      </c>
      <c r="BA34" s="190">
        <v>54830399986.959999</v>
      </c>
      <c r="BB34" s="190">
        <v>22740551611.66</v>
      </c>
      <c r="BC34" s="191">
        <v>483763534.56999999</v>
      </c>
      <c r="BD34" s="191"/>
    </row>
    <row r="35" spans="1:56" ht="12.75" customHeight="1">
      <c r="A35" s="186">
        <v>2014</v>
      </c>
      <c r="B35" s="186">
        <v>4</v>
      </c>
      <c r="C35" s="186">
        <v>17</v>
      </c>
      <c r="D35" s="186">
        <v>16</v>
      </c>
      <c r="E35" s="176">
        <v>1</v>
      </c>
      <c r="F35" s="186"/>
      <c r="G35" s="186">
        <v>24</v>
      </c>
      <c r="H35" s="186">
        <v>17</v>
      </c>
      <c r="I35" s="186">
        <v>3171</v>
      </c>
      <c r="J35" s="186">
        <v>431</v>
      </c>
      <c r="K35" s="186"/>
      <c r="L35" s="176">
        <f t="shared" si="0"/>
        <v>431</v>
      </c>
      <c r="M35" s="186"/>
      <c r="N35" s="186"/>
      <c r="O35" s="186">
        <v>15</v>
      </c>
      <c r="P35" s="174">
        <v>152522862260.29001</v>
      </c>
      <c r="Q35" s="174">
        <v>75530936989.600006</v>
      </c>
      <c r="R35" s="174">
        <v>5777327549.7600002</v>
      </c>
      <c r="S35" s="174">
        <v>20727021444.239998</v>
      </c>
      <c r="T35" s="174">
        <v>27737914829.089996</v>
      </c>
      <c r="U35" s="174"/>
      <c r="V35" s="174">
        <v>25282465476.279999</v>
      </c>
      <c r="W35" s="174">
        <v>296247274.31</v>
      </c>
      <c r="X35" s="174">
        <v>50915404606.430008</v>
      </c>
      <c r="Y35" s="192">
        <v>77733086149.369995</v>
      </c>
      <c r="Z35" s="192">
        <v>3999274531.1999998</v>
      </c>
      <c r="AA35" s="192">
        <v>4194500000</v>
      </c>
      <c r="AB35" s="192">
        <v>3265422685.1299996</v>
      </c>
      <c r="AC35" s="188">
        <v>66113588930</v>
      </c>
      <c r="AD35" s="188">
        <v>34543373707.610001</v>
      </c>
      <c r="AE35" s="188">
        <v>10825099702.310001</v>
      </c>
      <c r="AF35" s="188"/>
      <c r="AG35" s="188">
        <v>18883974455.869999</v>
      </c>
      <c r="AH35" s="188"/>
      <c r="AI35" s="174">
        <v>74804989100.550003</v>
      </c>
      <c r="AJ35" s="174">
        <v>74804989100.550003</v>
      </c>
      <c r="AK35" s="174">
        <v>-1243016000</v>
      </c>
      <c r="AL35" s="174">
        <v>130000000</v>
      </c>
      <c r="AM35" s="174">
        <v>0</v>
      </c>
      <c r="AN35" s="174">
        <v>7712522306.4899998</v>
      </c>
      <c r="AO35" s="174">
        <v>0</v>
      </c>
      <c r="AP35" s="174">
        <v>3077425234.0900002</v>
      </c>
      <c r="AQ35" s="174">
        <v>4394829554.8999996</v>
      </c>
      <c r="AR35" s="174">
        <v>108746682801.75999</v>
      </c>
      <c r="AS35" s="174">
        <v>32348602261.91</v>
      </c>
      <c r="AT35" s="189">
        <v>0.42985850329976089</v>
      </c>
      <c r="AU35" s="189">
        <v>1.5840872434821171E-2</v>
      </c>
      <c r="AV35" s="189">
        <v>3.3275766124206289E-2</v>
      </c>
      <c r="AW35" s="174">
        <v>71476216280.600006</v>
      </c>
      <c r="AX35" s="174">
        <v>1419398420.6300001</v>
      </c>
      <c r="AY35" s="174">
        <v>-375008361.23000002</v>
      </c>
      <c r="AZ35" s="174">
        <v>1794406781.8600001</v>
      </c>
      <c r="BA35" s="190">
        <v>73270623062.460007</v>
      </c>
      <c r="BB35" s="190">
        <v>30860588735.400002</v>
      </c>
      <c r="BC35" s="191">
        <v>635411630.06999993</v>
      </c>
      <c r="BD35" s="191"/>
    </row>
    <row r="36" spans="1:56" ht="12.75" customHeight="1">
      <c r="A36" s="186">
        <v>2015</v>
      </c>
      <c r="B36" s="186">
        <v>1</v>
      </c>
      <c r="C36" s="186">
        <v>18</v>
      </c>
      <c r="D36" s="186">
        <v>16</v>
      </c>
      <c r="E36" s="176">
        <v>1</v>
      </c>
      <c r="F36" s="186">
        <v>1</v>
      </c>
      <c r="G36" s="186">
        <v>33</v>
      </c>
      <c r="H36" s="186">
        <v>21</v>
      </c>
      <c r="I36" s="186">
        <v>3210</v>
      </c>
      <c r="J36" s="186">
        <v>431</v>
      </c>
      <c r="K36" s="186"/>
      <c r="L36" s="176">
        <f t="shared" si="0"/>
        <v>431</v>
      </c>
      <c r="M36" s="186"/>
      <c r="N36" s="186"/>
      <c r="O36" s="186">
        <v>15</v>
      </c>
      <c r="P36" s="174">
        <v>170198613823.19</v>
      </c>
      <c r="Q36" s="174">
        <v>66727125937.290001</v>
      </c>
      <c r="R36" s="174">
        <v>5549473931.2299995</v>
      </c>
      <c r="S36" s="174">
        <v>20306816674.57</v>
      </c>
      <c r="T36" s="174">
        <v>37135201146.010002</v>
      </c>
      <c r="U36" s="174"/>
      <c r="V36" s="174">
        <v>27477715193.040001</v>
      </c>
      <c r="W36" s="175">
        <v>287030716.23000002</v>
      </c>
      <c r="X36" s="174">
        <v>53244636086.579994</v>
      </c>
      <c r="Y36" s="192">
        <v>79381833127.549988</v>
      </c>
      <c r="Z36" s="192">
        <v>4521968552.8100004</v>
      </c>
      <c r="AA36" s="192">
        <v>488000000</v>
      </c>
      <c r="AB36" s="192">
        <v>4361843527.2399998</v>
      </c>
      <c r="AC36" s="188">
        <v>69814895736.959991</v>
      </c>
      <c r="AD36" s="188">
        <v>30835137280.860001</v>
      </c>
      <c r="AE36" s="188">
        <v>9808618063.0799999</v>
      </c>
      <c r="AF36" s="188"/>
      <c r="AG36" s="188">
        <v>20120820345.720001</v>
      </c>
      <c r="AH36" s="188"/>
      <c r="AI36" s="174">
        <v>90816780695.639999</v>
      </c>
      <c r="AJ36" s="174">
        <v>90816780695.639999</v>
      </c>
      <c r="AK36" s="174">
        <v>-1243016000</v>
      </c>
      <c r="AL36" s="174">
        <v>130000000</v>
      </c>
      <c r="AM36" s="174">
        <v>0</v>
      </c>
      <c r="AN36" s="174">
        <v>8057063424.3999996</v>
      </c>
      <c r="AO36" s="174">
        <v>0</v>
      </c>
      <c r="AP36" s="174">
        <v>2654366177.1700001</v>
      </c>
      <c r="AQ36" s="174">
        <v>4658207349.9899998</v>
      </c>
      <c r="AR36" s="174">
        <v>35195132178.599998</v>
      </c>
      <c r="AS36" s="174">
        <v>9737456066.0100002</v>
      </c>
      <c r="AT36" s="189">
        <v>0.51493256353503114</v>
      </c>
      <c r="AU36" s="189">
        <v>9.364965078302423E-3</v>
      </c>
      <c r="AV36" s="189">
        <v>1.8248056141768904E-2</v>
      </c>
      <c r="AW36" s="174">
        <v>17570448603.16</v>
      </c>
      <c r="AX36" s="174">
        <v>509078592.57999998</v>
      </c>
      <c r="AY36" s="174">
        <v>-122307128.11</v>
      </c>
      <c r="AZ36" s="174">
        <v>631385720.68999994</v>
      </c>
      <c r="BA36" s="190">
        <v>18201834323.849998</v>
      </c>
      <c r="BB36" s="190">
        <v>9153850417.4200001</v>
      </c>
      <c r="BC36" s="191">
        <v>218866792</v>
      </c>
      <c r="BD36" s="191"/>
    </row>
    <row r="37" spans="1:56" ht="12.75" customHeight="1">
      <c r="A37" s="186">
        <v>2015</v>
      </c>
      <c r="B37" s="186">
        <v>2</v>
      </c>
      <c r="C37" s="186">
        <v>17</v>
      </c>
      <c r="D37" s="186">
        <v>15</v>
      </c>
      <c r="E37" s="176">
        <v>1</v>
      </c>
      <c r="F37" s="186">
        <v>1</v>
      </c>
      <c r="G37" s="186">
        <v>33</v>
      </c>
      <c r="H37" s="186">
        <v>23</v>
      </c>
      <c r="I37" s="186">
        <v>3210</v>
      </c>
      <c r="J37" s="186">
        <v>481</v>
      </c>
      <c r="K37" s="186"/>
      <c r="L37" s="176">
        <f t="shared" si="0"/>
        <v>481</v>
      </c>
      <c r="M37" s="186"/>
      <c r="N37" s="186"/>
      <c r="O37" s="186">
        <v>15</v>
      </c>
      <c r="P37" s="174">
        <v>170606183139.39001</v>
      </c>
      <c r="Q37" s="174">
        <v>83390875431.630005</v>
      </c>
      <c r="R37" s="174">
        <v>5206430330.6499996</v>
      </c>
      <c r="S37" s="194">
        <v>17359938538.130001</v>
      </c>
      <c r="T37" s="174">
        <v>22728599256.260002</v>
      </c>
      <c r="U37" s="174"/>
      <c r="V37" s="174">
        <v>27399772761.630001</v>
      </c>
      <c r="W37" s="174">
        <v>360182858.16000003</v>
      </c>
      <c r="X37" s="174">
        <v>51260029789.200012</v>
      </c>
      <c r="Y37" s="174">
        <v>81392786533.529999</v>
      </c>
      <c r="Z37" s="174">
        <v>4111109215.0900002</v>
      </c>
      <c r="AA37" s="174">
        <v>0</v>
      </c>
      <c r="AB37" s="174">
        <v>2775751790.8600001</v>
      </c>
      <c r="AC37" s="188">
        <v>74237330588.369995</v>
      </c>
      <c r="AD37" s="188">
        <v>36647241530.339996</v>
      </c>
      <c r="AE37" s="188">
        <v>9758345532.4699993</v>
      </c>
      <c r="AF37" s="188"/>
      <c r="AG37" s="188">
        <v>19167545953.970001</v>
      </c>
      <c r="AH37" s="188"/>
      <c r="AI37" s="174">
        <v>89213396605.860001</v>
      </c>
      <c r="AJ37" s="174">
        <v>89213396605.860001</v>
      </c>
      <c r="AK37" s="175">
        <v>-1243016000</v>
      </c>
      <c r="AL37" s="175">
        <v>130000000</v>
      </c>
      <c r="AM37" s="174">
        <v>0</v>
      </c>
      <c r="AN37" s="174">
        <v>7666334166.5200005</v>
      </c>
      <c r="AO37" s="174">
        <v>0</v>
      </c>
      <c r="AP37" s="175">
        <v>2902027174.0599999</v>
      </c>
      <c r="AQ37" s="174">
        <v>5509822260.2099991</v>
      </c>
      <c r="AR37" s="174">
        <v>65984120438.049995</v>
      </c>
      <c r="AS37" s="174">
        <v>20436624120.110001</v>
      </c>
      <c r="AT37" s="189">
        <v>0.48605259587451211</v>
      </c>
      <c r="AU37" s="189">
        <v>1.5781740012041419E-2</v>
      </c>
      <c r="AV37" s="189">
        <v>2.9875506324212164E-2</v>
      </c>
      <c r="AW37" s="174">
        <v>36234424737.800003</v>
      </c>
      <c r="AX37" s="174">
        <v>791684997.99000001</v>
      </c>
      <c r="AY37" s="174">
        <v>-97696513.129999995</v>
      </c>
      <c r="AZ37" s="174">
        <v>889381511.12</v>
      </c>
      <c r="BA37" s="190">
        <v>37123806248.920006</v>
      </c>
      <c r="BB37" s="190">
        <v>17578555307.330002</v>
      </c>
      <c r="BC37" s="195">
        <v>465567088.70000005</v>
      </c>
      <c r="BD37" s="195">
        <v>465567088.73000002</v>
      </c>
    </row>
    <row r="38" spans="1:56" ht="12.75" customHeight="1">
      <c r="A38" s="186">
        <v>2015</v>
      </c>
      <c r="B38" s="186">
        <v>3</v>
      </c>
      <c r="C38" s="186">
        <v>17</v>
      </c>
      <c r="D38" s="186">
        <v>15</v>
      </c>
      <c r="E38" s="176">
        <v>1</v>
      </c>
      <c r="F38" s="186">
        <v>1</v>
      </c>
      <c r="G38" s="186">
        <v>34</v>
      </c>
      <c r="H38" s="186">
        <v>24</v>
      </c>
      <c r="I38" s="186">
        <v>3340</v>
      </c>
      <c r="J38" s="186">
        <v>481</v>
      </c>
      <c r="K38" s="186"/>
      <c r="L38" s="176">
        <f t="shared" si="0"/>
        <v>481</v>
      </c>
      <c r="M38" s="186"/>
      <c r="N38" s="186">
        <v>42</v>
      </c>
      <c r="O38" s="186">
        <v>15</v>
      </c>
      <c r="P38" s="174">
        <v>169593718686.07001</v>
      </c>
      <c r="Q38" s="174">
        <v>81075492933.449997</v>
      </c>
      <c r="R38" s="174">
        <v>4439683661.5899992</v>
      </c>
      <c r="S38" s="196">
        <v>18407068532.790001</v>
      </c>
      <c r="T38" s="197">
        <v>39723574138.029999</v>
      </c>
      <c r="U38" s="174"/>
      <c r="V38" s="174">
        <v>27000812169.499996</v>
      </c>
      <c r="W38" s="175">
        <v>541225909.04999995</v>
      </c>
      <c r="X38" s="174">
        <v>51125399688.110016</v>
      </c>
      <c r="Y38" s="174">
        <v>79461538440.080002</v>
      </c>
      <c r="Z38" s="174">
        <v>2037135243.27</v>
      </c>
      <c r="AA38" s="174">
        <v>83200000</v>
      </c>
      <c r="AB38" s="174">
        <v>3389786015.9100003</v>
      </c>
      <c r="AC38" s="188">
        <v>73841962708.820007</v>
      </c>
      <c r="AD38" s="188">
        <v>33600395087.630001</v>
      </c>
      <c r="AE38" s="188">
        <v>10183190404.51</v>
      </c>
      <c r="AF38" s="188"/>
      <c r="AG38" s="188">
        <v>21111830228.810001</v>
      </c>
      <c r="AH38" s="188"/>
      <c r="AI38" s="174">
        <v>90132180245.990005</v>
      </c>
      <c r="AJ38" s="174">
        <v>90132180245.990005</v>
      </c>
      <c r="AK38" s="174">
        <v>-1243016000</v>
      </c>
      <c r="AL38" s="175">
        <v>130000000</v>
      </c>
      <c r="AM38" s="174">
        <v>0</v>
      </c>
      <c r="AN38" s="174">
        <v>7666334166.5200005</v>
      </c>
      <c r="AO38" s="174">
        <v>0</v>
      </c>
      <c r="AP38" s="175">
        <v>3539527174.0599999</v>
      </c>
      <c r="AQ38" s="174">
        <v>4656105900.3400002</v>
      </c>
      <c r="AR38" s="174">
        <v>89103866982.899994</v>
      </c>
      <c r="AS38" s="174">
        <v>27806177043.900002</v>
      </c>
      <c r="AT38" s="189">
        <v>0.46647143342257463</v>
      </c>
      <c r="AU38" s="189">
        <v>2.3499465000791198E-2</v>
      </c>
      <c r="AV38" s="189">
        <v>4.4576040438532472E-2</v>
      </c>
      <c r="AW38" s="174">
        <v>51875636880.330002</v>
      </c>
      <c r="AX38" s="174">
        <v>1283729094.6099999</v>
      </c>
      <c r="AY38" s="174">
        <v>-193429145.13</v>
      </c>
      <c r="AZ38" s="174">
        <v>1477158239.7399998</v>
      </c>
      <c r="BA38" s="190">
        <v>53352795120.07</v>
      </c>
      <c r="BB38" s="190">
        <v>24195942323.029999</v>
      </c>
      <c r="BC38" s="198">
        <v>691612493.73000002</v>
      </c>
      <c r="BD38" s="198">
        <v>0</v>
      </c>
    </row>
    <row r="39" spans="1:56" ht="12.75" customHeight="1">
      <c r="A39" s="186">
        <v>2015</v>
      </c>
      <c r="B39" s="186">
        <v>4</v>
      </c>
      <c r="C39" s="186">
        <v>17</v>
      </c>
      <c r="D39" s="186">
        <v>15</v>
      </c>
      <c r="E39" s="176">
        <v>1</v>
      </c>
      <c r="F39" s="186">
        <v>1</v>
      </c>
      <c r="G39" s="186">
        <v>37</v>
      </c>
      <c r="H39" s="186">
        <v>27</v>
      </c>
      <c r="I39" s="186">
        <v>3340</v>
      </c>
      <c r="J39" s="186">
        <v>481</v>
      </c>
      <c r="K39" s="186"/>
      <c r="L39" s="176">
        <f t="shared" si="0"/>
        <v>481</v>
      </c>
      <c r="M39" s="186"/>
      <c r="N39" s="186">
        <v>42</v>
      </c>
      <c r="O39" s="186">
        <v>15</v>
      </c>
      <c r="P39" s="174">
        <v>173200104364.26999</v>
      </c>
      <c r="Q39" s="174">
        <v>79933068839.440018</v>
      </c>
      <c r="R39" s="174">
        <v>4600627430.6300001</v>
      </c>
      <c r="S39" s="196">
        <v>14856253790.139999</v>
      </c>
      <c r="T39" s="197">
        <v>32887811135.560001</v>
      </c>
      <c r="U39" s="199"/>
      <c r="V39" s="174">
        <v>24930203050.730003</v>
      </c>
      <c r="W39" s="174">
        <v>610724049.59000003</v>
      </c>
      <c r="X39" s="174">
        <v>64758713454.629974</v>
      </c>
      <c r="Y39" s="174">
        <v>78944276914.240005</v>
      </c>
      <c r="Z39" s="175">
        <v>2139408868.0699999</v>
      </c>
      <c r="AA39" s="163">
        <v>134200000</v>
      </c>
      <c r="AB39" s="174">
        <v>3599649903.1099997</v>
      </c>
      <c r="AC39" s="188">
        <v>72830932766.619995</v>
      </c>
      <c r="AD39" s="175">
        <v>32345499005.950001</v>
      </c>
      <c r="AE39" s="175">
        <v>9266209979.0200005</v>
      </c>
      <c r="AF39" s="175"/>
      <c r="AG39" s="175">
        <v>21863005188.07</v>
      </c>
      <c r="AH39" s="197"/>
      <c r="AI39" s="174">
        <v>94255827450.029999</v>
      </c>
      <c r="AJ39" s="174">
        <v>94255827450.029999</v>
      </c>
      <c r="AK39" s="174">
        <v>-1243016000</v>
      </c>
      <c r="AL39" s="174">
        <v>880000000</v>
      </c>
      <c r="AM39" s="174">
        <v>0</v>
      </c>
      <c r="AN39" s="174">
        <v>8057063424.3999996</v>
      </c>
      <c r="AO39" s="174">
        <v>0</v>
      </c>
      <c r="AP39" s="174">
        <v>1261297916.1800001</v>
      </c>
      <c r="AQ39" s="174">
        <v>7594753104.3799992</v>
      </c>
      <c r="AR39" s="174">
        <v>113866158798.21001</v>
      </c>
      <c r="AS39" s="174">
        <v>36574757539.699997</v>
      </c>
      <c r="AT39" s="189">
        <v>0.45643862196534551</v>
      </c>
      <c r="AU39" s="189">
        <v>4.1485404413345063E-2</v>
      </c>
      <c r="AV39" s="189">
        <v>7.7125082901727968E-2</v>
      </c>
      <c r="AW39" s="174">
        <v>70438534302.410004</v>
      </c>
      <c r="AX39" s="200">
        <v>1628021134.6199999</v>
      </c>
      <c r="AY39" s="174">
        <v>-158184010.31</v>
      </c>
      <c r="AZ39" s="174">
        <v>1786205144.9299998</v>
      </c>
      <c r="BA39" s="190">
        <v>72224739447.339996</v>
      </c>
      <c r="BB39" s="201">
        <v>32023014496.599998</v>
      </c>
      <c r="BC39" s="198">
        <v>943146048.54999995</v>
      </c>
      <c r="BD39" s="198">
        <v>0</v>
      </c>
    </row>
    <row r="40" spans="1:56" ht="12.75" customHeight="1">
      <c r="A40" s="186">
        <v>2016</v>
      </c>
      <c r="B40" s="186">
        <v>1</v>
      </c>
      <c r="C40" s="186">
        <v>17</v>
      </c>
      <c r="D40" s="186">
        <v>15</v>
      </c>
      <c r="E40" s="176">
        <v>1</v>
      </c>
      <c r="F40" s="186">
        <v>1</v>
      </c>
      <c r="G40" s="186">
        <v>40</v>
      </c>
      <c r="H40" s="186">
        <v>31</v>
      </c>
      <c r="I40" s="186">
        <v>3091</v>
      </c>
      <c r="J40" s="186"/>
      <c r="K40" s="186"/>
      <c r="L40" s="176"/>
      <c r="M40" s="186"/>
      <c r="N40" s="186">
        <v>42</v>
      </c>
      <c r="O40" s="186">
        <v>15</v>
      </c>
      <c r="P40" s="174">
        <v>188883056878.13</v>
      </c>
      <c r="Q40" s="174">
        <v>29124047632.68</v>
      </c>
      <c r="R40" s="174">
        <v>7280479213.29</v>
      </c>
      <c r="S40" s="174">
        <v>6658415298.7300005</v>
      </c>
      <c r="T40" s="174">
        <v>80722033068.160004</v>
      </c>
      <c r="U40" s="174">
        <v>13394842795.17</v>
      </c>
      <c r="V40" s="174">
        <v>24254379151.240002</v>
      </c>
      <c r="W40" s="174">
        <v>679682767.50999999</v>
      </c>
      <c r="X40" s="174">
        <v>159759009245.45001</v>
      </c>
      <c r="Y40" s="174">
        <v>91123108391.25</v>
      </c>
      <c r="Z40" s="174">
        <v>3336216894.1100001</v>
      </c>
      <c r="AA40" s="174">
        <v>960958699.58000004</v>
      </c>
      <c r="AB40" s="174">
        <v>1852101511.1200001</v>
      </c>
      <c r="AC40" s="188">
        <v>84938905995.339996</v>
      </c>
      <c r="AD40" s="188">
        <v>38650567521.010002</v>
      </c>
      <c r="AE40" s="188">
        <v>7013053938.0699997</v>
      </c>
      <c r="AF40" s="188">
        <v>2394359518.3000002</v>
      </c>
      <c r="AG40" s="188">
        <v>5120739706.8000002</v>
      </c>
      <c r="AH40" s="188">
        <v>19657309704.060001</v>
      </c>
      <c r="AI40" s="174">
        <v>97759948486.88002</v>
      </c>
      <c r="AJ40" s="174">
        <v>97759948486.88002</v>
      </c>
      <c r="AK40" s="174">
        <v>130000000</v>
      </c>
      <c r="AL40" s="174">
        <v>-1243016000</v>
      </c>
      <c r="AM40" s="174">
        <v>0</v>
      </c>
      <c r="AN40" s="174">
        <v>8057063424.3999996</v>
      </c>
      <c r="AO40" s="174">
        <v>0</v>
      </c>
      <c r="AP40" s="174">
        <v>1968196753.1799998</v>
      </c>
      <c r="AQ40" s="174">
        <v>10027998637.469999</v>
      </c>
      <c r="AR40" s="174">
        <v>27233282341.748001</v>
      </c>
      <c r="AS40" s="174">
        <v>8575086705.96</v>
      </c>
      <c r="AT40" s="189">
        <v>0.45767477607033286</v>
      </c>
      <c r="AU40" s="189">
        <v>2.1457819171377113E-2</v>
      </c>
      <c r="AV40" s="189">
        <v>4.046289926455212E-2</v>
      </c>
      <c r="AW40" s="174">
        <v>18447218735.460003</v>
      </c>
      <c r="AX40" s="200">
        <v>293894262.57999998</v>
      </c>
      <c r="AY40" s="174">
        <v>4911760.1500000004</v>
      </c>
      <c r="AZ40" s="174">
        <v>288982502.43000001</v>
      </c>
      <c r="BA40" s="190">
        <v>18736201237.890003</v>
      </c>
      <c r="BB40" s="201">
        <v>8362101122.5600004</v>
      </c>
      <c r="BC40" s="198">
        <v>212985583.39999998</v>
      </c>
      <c r="BD40" s="198">
        <v>0</v>
      </c>
    </row>
    <row r="41" spans="1:56" ht="12.75" customHeight="1">
      <c r="A41" s="186">
        <v>2016</v>
      </c>
      <c r="B41" s="186">
        <v>2</v>
      </c>
      <c r="C41" s="186">
        <v>17</v>
      </c>
      <c r="D41" s="186">
        <v>15</v>
      </c>
      <c r="E41" s="176">
        <v>1</v>
      </c>
      <c r="F41" s="186">
        <v>1</v>
      </c>
      <c r="G41" s="186">
        <v>40</v>
      </c>
      <c r="H41" s="186">
        <v>31</v>
      </c>
      <c r="I41" s="186">
        <v>3091</v>
      </c>
      <c r="J41" s="186"/>
      <c r="K41" s="186"/>
      <c r="L41" s="176"/>
      <c r="M41" s="186"/>
      <c r="N41" s="186">
        <v>42</v>
      </c>
      <c r="O41" s="186">
        <v>15</v>
      </c>
      <c r="P41" s="174">
        <v>201395744383.96997</v>
      </c>
      <c r="Q41" s="174">
        <v>33036350741.989998</v>
      </c>
      <c r="R41" s="174">
        <v>7983459986.1999998</v>
      </c>
      <c r="S41" s="174">
        <v>7641980073.4799995</v>
      </c>
      <c r="T41" s="174">
        <v>105471196968.69</v>
      </c>
      <c r="U41" s="174">
        <v>15283018070.58</v>
      </c>
      <c r="V41" s="174">
        <v>24228162850.459999</v>
      </c>
      <c r="W41" s="174">
        <v>650680764.27999997</v>
      </c>
      <c r="X41" s="174">
        <v>168359393641.97998</v>
      </c>
      <c r="Y41" s="174">
        <v>102698535571.02</v>
      </c>
      <c r="Z41" s="174">
        <v>4038872417.5</v>
      </c>
      <c r="AA41" s="174">
        <v>999702166.91999996</v>
      </c>
      <c r="AB41" s="202">
        <v>1757690384.1799998</v>
      </c>
      <c r="AC41" s="188">
        <v>95902270602.419998</v>
      </c>
      <c r="AD41" s="188">
        <v>47005564027.5</v>
      </c>
      <c r="AE41" s="188">
        <v>8000175161.3900003</v>
      </c>
      <c r="AF41" s="188">
        <v>1525520243.5599999</v>
      </c>
      <c r="AG41" s="188">
        <v>5627297178.9499998</v>
      </c>
      <c r="AH41" s="188">
        <v>19657309703.040001</v>
      </c>
      <c r="AI41" s="174">
        <v>98697208812.950012</v>
      </c>
      <c r="AJ41" s="174">
        <v>98697208812.950012</v>
      </c>
      <c r="AK41" s="174">
        <v>130000000</v>
      </c>
      <c r="AL41" s="174">
        <v>-1593016000</v>
      </c>
      <c r="AM41" s="174">
        <v>3500000000</v>
      </c>
      <c r="AN41" s="174">
        <v>8057063424.3999996</v>
      </c>
      <c r="AO41" s="174">
        <v>0</v>
      </c>
      <c r="AP41" s="174">
        <v>1198140856.21</v>
      </c>
      <c r="AQ41" s="174">
        <v>11421791527.27</v>
      </c>
      <c r="AR41" s="174">
        <v>61100222153.540001</v>
      </c>
      <c r="AS41" s="174">
        <v>16354451400.9</v>
      </c>
      <c r="AT41" s="189">
        <v>0.63855161624979007</v>
      </c>
      <c r="AU41" s="189">
        <v>2.2508852666175E-2</v>
      </c>
      <c r="AV41" s="189">
        <v>4.47157444252992E-2</v>
      </c>
      <c r="AW41" s="187">
        <v>25001866031.34</v>
      </c>
      <c r="AX41" s="187">
        <v>582791967.79999995</v>
      </c>
      <c r="AY41" s="187">
        <v>-27134352.039999999</v>
      </c>
      <c r="AZ41" s="174">
        <v>609926319.83999991</v>
      </c>
      <c r="BA41" s="190">
        <v>25611792351.18</v>
      </c>
      <c r="BB41" s="203">
        <v>15904733266.309999</v>
      </c>
      <c r="BC41" s="195">
        <v>449718134.58999997</v>
      </c>
      <c r="BD41" s="195">
        <v>-156512663.72999999</v>
      </c>
    </row>
    <row r="42" spans="1:56" ht="12.75" customHeight="1">
      <c r="A42" s="186">
        <v>2016</v>
      </c>
      <c r="B42" s="186">
        <v>3</v>
      </c>
      <c r="C42" s="186">
        <v>17</v>
      </c>
      <c r="D42" s="186">
        <v>15</v>
      </c>
      <c r="E42" s="176">
        <v>1</v>
      </c>
      <c r="F42" s="186">
        <v>1</v>
      </c>
      <c r="G42" s="186">
        <v>40</v>
      </c>
      <c r="H42" s="186">
        <v>29</v>
      </c>
      <c r="I42" s="186">
        <v>3210</v>
      </c>
      <c r="J42" s="186"/>
      <c r="K42" s="186"/>
      <c r="L42" s="176"/>
      <c r="M42" s="186"/>
      <c r="N42" s="186">
        <v>42</v>
      </c>
      <c r="O42" s="186">
        <v>15</v>
      </c>
      <c r="P42" s="174">
        <v>207412036695.41602</v>
      </c>
      <c r="Q42" s="174">
        <v>28437938136.649998</v>
      </c>
      <c r="R42" s="174">
        <v>11855416343.200001</v>
      </c>
      <c r="S42" s="174">
        <v>10313662781.65</v>
      </c>
      <c r="T42" s="174">
        <v>113382510940.06001</v>
      </c>
      <c r="U42" s="174">
        <v>14040186480.375999</v>
      </c>
      <c r="V42" s="174">
        <v>23891350706.689999</v>
      </c>
      <c r="W42" s="174">
        <v>631139350.11000001</v>
      </c>
      <c r="X42" s="174">
        <v>178974098558.76602</v>
      </c>
      <c r="Y42" s="174">
        <v>102263157267.1698</v>
      </c>
      <c r="Z42" s="174">
        <v>4360645586.3387003</v>
      </c>
      <c r="AA42" s="174">
        <v>1313056875.7558</v>
      </c>
      <c r="AB42" s="174">
        <v>2217043000.2068</v>
      </c>
      <c r="AC42" s="188">
        <v>94372411804.8685</v>
      </c>
      <c r="AD42" s="188">
        <v>44834057182.1092</v>
      </c>
      <c r="AE42" s="188">
        <v>7903238962.4296398</v>
      </c>
      <c r="AF42" s="188">
        <v>2281383308.96</v>
      </c>
      <c r="AG42" s="188">
        <v>5457552875.8396702</v>
      </c>
      <c r="AH42" s="188">
        <v>19657309703.029999</v>
      </c>
      <c r="AI42" s="174">
        <v>105148879428.0965</v>
      </c>
      <c r="AJ42" s="174">
        <v>105148879428.0965</v>
      </c>
      <c r="AK42" s="174">
        <v>3830000000</v>
      </c>
      <c r="AL42" s="174">
        <v>-1593016000</v>
      </c>
      <c r="AM42" s="174">
        <v>0</v>
      </c>
      <c r="AN42" s="174">
        <v>8057063424.3999996</v>
      </c>
      <c r="AO42" s="174">
        <v>0</v>
      </c>
      <c r="AP42" s="174">
        <v>1110640856.21</v>
      </c>
      <c r="AQ42" s="174">
        <v>17610962142.416401</v>
      </c>
      <c r="AR42" s="174">
        <v>88787248325.893997</v>
      </c>
      <c r="AS42" s="174">
        <v>24169533314.389999</v>
      </c>
      <c r="AT42" s="189">
        <v>0.42844579620466622</v>
      </c>
      <c r="AU42" s="189">
        <v>5.5201166291576578E-2</v>
      </c>
      <c r="AV42" s="189">
        <v>0.11070443636852477</v>
      </c>
      <c r="AW42" s="174">
        <v>55581957510.274902</v>
      </c>
      <c r="AX42" s="174">
        <v>909594291</v>
      </c>
      <c r="AY42" s="174">
        <v>79437296.959999993</v>
      </c>
      <c r="AZ42" s="174">
        <v>830156994.03999996</v>
      </c>
      <c r="BA42" s="190">
        <v>56412114504.314903</v>
      </c>
      <c r="BB42" s="190">
        <v>23551763437.799999</v>
      </c>
      <c r="BC42" s="195">
        <v>617769876.59000003</v>
      </c>
      <c r="BD42" s="195">
        <v>0</v>
      </c>
    </row>
    <row r="43" spans="1:56" ht="12.75" customHeight="1">
      <c r="A43" s="186">
        <v>2016</v>
      </c>
      <c r="B43" s="186">
        <v>4</v>
      </c>
      <c r="C43" s="186">
        <v>17</v>
      </c>
      <c r="D43" s="186">
        <v>15</v>
      </c>
      <c r="E43" s="186">
        <v>1</v>
      </c>
      <c r="F43" s="186">
        <v>1</v>
      </c>
      <c r="G43" s="186">
        <v>40</v>
      </c>
      <c r="H43" s="186">
        <v>31</v>
      </c>
      <c r="I43" s="186">
        <v>3091</v>
      </c>
      <c r="J43" s="186">
        <v>500</v>
      </c>
      <c r="K43" s="186">
        <v>12</v>
      </c>
      <c r="L43" s="176">
        <f t="shared" si="0"/>
        <v>512</v>
      </c>
      <c r="M43" s="186">
        <v>541</v>
      </c>
      <c r="N43" s="186">
        <v>42</v>
      </c>
      <c r="O43" s="186">
        <v>15</v>
      </c>
      <c r="P43" s="204">
        <v>208416723432.06</v>
      </c>
      <c r="Q43" s="174">
        <v>14694884975.060001</v>
      </c>
      <c r="R43" s="174">
        <v>9299231530.6599998</v>
      </c>
      <c r="S43" s="174">
        <v>8094224835.3500004</v>
      </c>
      <c r="T43" s="174">
        <v>133277501475.40001</v>
      </c>
      <c r="U43" s="174">
        <v>13088990112.620001</v>
      </c>
      <c r="V43" s="174">
        <v>24111339459.240002</v>
      </c>
      <c r="W43" s="174">
        <v>1145717730.6599998</v>
      </c>
      <c r="X43" s="174">
        <v>193721838457</v>
      </c>
      <c r="Y43" s="174">
        <v>102634688083.93001</v>
      </c>
      <c r="Z43" s="174">
        <v>5616117006.9099998</v>
      </c>
      <c r="AA43" s="174">
        <v>1989416259.6500001</v>
      </c>
      <c r="AB43" s="174">
        <v>1990257814.1300001</v>
      </c>
      <c r="AC43" s="205">
        <v>93038897003.23999</v>
      </c>
      <c r="AD43" s="205">
        <v>41233656767.300003</v>
      </c>
      <c r="AE43" s="205">
        <v>8030910960.8599997</v>
      </c>
      <c r="AF43" s="205">
        <v>2907616046.04</v>
      </c>
      <c r="AG43" s="205">
        <v>6267766080.4300003</v>
      </c>
      <c r="AH43" s="205">
        <v>19657309703.029999</v>
      </c>
      <c r="AI43" s="174">
        <v>105782035348.13</v>
      </c>
      <c r="AJ43" s="174">
        <v>105782035348.13</v>
      </c>
      <c r="AK43" s="174">
        <v>130000000</v>
      </c>
      <c r="AL43" s="174">
        <v>-1593016000</v>
      </c>
      <c r="AM43" s="174">
        <v>0</v>
      </c>
      <c r="AN43" s="174">
        <v>8057063424.3999996</v>
      </c>
      <c r="AO43" s="174">
        <v>0</v>
      </c>
      <c r="AP43" s="174">
        <v>1284417422.46</v>
      </c>
      <c r="AQ43" s="174">
        <v>17320341496.200001</v>
      </c>
      <c r="AR43" s="206">
        <v>114501948480.03999</v>
      </c>
      <c r="AS43" s="174">
        <v>34291486958.920002</v>
      </c>
      <c r="AT43" s="189">
        <v>0.4763020707213555</v>
      </c>
      <c r="AU43" s="189">
        <v>5.4900838756418477E-2</v>
      </c>
      <c r="AV43" s="189">
        <v>0.10823139763206023</v>
      </c>
      <c r="AW43" s="174">
        <v>70808564440.929993</v>
      </c>
      <c r="AX43" s="174">
        <v>1244199806.29</v>
      </c>
      <c r="AY43" s="188">
        <v>57513613.549999997</v>
      </c>
      <c r="AZ43" s="174">
        <v>1186686192.74</v>
      </c>
      <c r="BA43" s="190">
        <v>71995250633.669998</v>
      </c>
      <c r="BB43" s="190">
        <v>33400851448.02</v>
      </c>
      <c r="BC43" s="195">
        <v>886021731</v>
      </c>
      <c r="BD43" s="195">
        <v>4613779.9000000004</v>
      </c>
    </row>
    <row r="44" spans="1:56" ht="12.75" customHeight="1">
      <c r="A44" s="186">
        <v>2017</v>
      </c>
      <c r="B44" s="186">
        <v>1</v>
      </c>
      <c r="C44" s="186">
        <v>17</v>
      </c>
      <c r="D44" s="186">
        <v>15</v>
      </c>
      <c r="E44" s="186">
        <v>1</v>
      </c>
      <c r="F44" s="186">
        <v>1</v>
      </c>
      <c r="G44" s="186">
        <v>41</v>
      </c>
      <c r="H44" s="186">
        <v>30</v>
      </c>
      <c r="I44" s="186">
        <v>3045</v>
      </c>
      <c r="J44" s="186">
        <v>484</v>
      </c>
      <c r="K44" s="186">
        <v>13</v>
      </c>
      <c r="L44" s="176">
        <f t="shared" si="0"/>
        <v>497</v>
      </c>
      <c r="M44" s="186">
        <v>542</v>
      </c>
      <c r="N44" s="186">
        <v>42</v>
      </c>
      <c r="O44" s="186">
        <v>16</v>
      </c>
      <c r="P44" s="207">
        <v>224763210453.68503</v>
      </c>
      <c r="Q44" s="174">
        <v>12448214479.66</v>
      </c>
      <c r="R44" s="174">
        <v>13646848768.35</v>
      </c>
      <c r="S44" s="174">
        <v>10660735965.050001</v>
      </c>
      <c r="T44" s="174">
        <v>132468783574.93001</v>
      </c>
      <c r="U44" s="174">
        <v>24666599368.23</v>
      </c>
      <c r="V44" s="174">
        <v>24931672101.810001</v>
      </c>
      <c r="W44" s="174">
        <v>1187600817.79</v>
      </c>
      <c r="X44" s="174">
        <v>212314995974.02502</v>
      </c>
      <c r="Y44" s="174">
        <v>119296504761.93001</v>
      </c>
      <c r="Z44" s="174">
        <v>9263998140.5</v>
      </c>
      <c r="AA44" s="174">
        <v>1824563729.3299999</v>
      </c>
      <c r="AB44" s="174">
        <v>2822730263.8299999</v>
      </c>
      <c r="AC44" s="205">
        <v>105385212628.27</v>
      </c>
      <c r="AD44" s="205">
        <v>50326443858.260002</v>
      </c>
      <c r="AE44" s="205">
        <v>8306212341.6499996</v>
      </c>
      <c r="AF44" s="205">
        <v>4492967621.0600004</v>
      </c>
      <c r="AG44" s="205">
        <v>7538792070.9700003</v>
      </c>
      <c r="AH44" s="205">
        <v>19657309703.029999</v>
      </c>
      <c r="AI44" s="174">
        <v>105466705691.72971</v>
      </c>
      <c r="AJ44" s="174">
        <v>105466705691.72971</v>
      </c>
      <c r="AK44" s="174">
        <v>130000000</v>
      </c>
      <c r="AL44" s="174">
        <v>-1243016000</v>
      </c>
      <c r="AM44" s="174">
        <v>0</v>
      </c>
      <c r="AN44" s="174">
        <v>8057063424.3999996</v>
      </c>
      <c r="AO44" s="174">
        <v>0</v>
      </c>
      <c r="AP44" s="174">
        <v>1602721420.1599998</v>
      </c>
      <c r="AQ44" s="174">
        <v>16686707842.099701</v>
      </c>
      <c r="AR44" s="206">
        <v>37511560105.350006</v>
      </c>
      <c r="AS44" s="174">
        <v>8812860862.5199986</v>
      </c>
      <c r="AT44" s="189">
        <v>0.49318142666016651</v>
      </c>
      <c r="AU44" s="189">
        <v>4.0506674364718265E-3</v>
      </c>
      <c r="AV44" s="189">
        <v>8.3061695122382973E-3</v>
      </c>
      <c r="AW44" s="174">
        <v>17600051968.812</v>
      </c>
      <c r="AX44" s="174">
        <v>391156714.30000001</v>
      </c>
      <c r="AY44" s="188">
        <v>121799199.87</v>
      </c>
      <c r="AZ44" s="174">
        <v>269357514.43000001</v>
      </c>
      <c r="BA44" s="190">
        <v>17869409483.242001</v>
      </c>
      <c r="BB44" s="190">
        <v>8636038918.3899994</v>
      </c>
      <c r="BC44" s="195">
        <v>176821944.13</v>
      </c>
      <c r="BD44" s="195">
        <v>0</v>
      </c>
    </row>
    <row r="45" spans="1:56" ht="12.75" customHeight="1">
      <c r="A45" s="186">
        <v>2017</v>
      </c>
      <c r="B45" s="186">
        <v>2</v>
      </c>
      <c r="C45" s="186">
        <v>17</v>
      </c>
      <c r="D45" s="186">
        <v>15</v>
      </c>
      <c r="E45" s="186">
        <v>1</v>
      </c>
      <c r="F45" s="186">
        <v>1</v>
      </c>
      <c r="G45" s="186">
        <v>40</v>
      </c>
      <c r="H45" s="186">
        <v>31</v>
      </c>
      <c r="I45" s="186">
        <v>3095</v>
      </c>
      <c r="J45" s="186">
        <v>490</v>
      </c>
      <c r="K45" s="186">
        <v>14</v>
      </c>
      <c r="L45" s="176">
        <f t="shared" si="0"/>
        <v>504</v>
      </c>
      <c r="M45" s="186">
        <v>542</v>
      </c>
      <c r="N45" s="186">
        <v>42</v>
      </c>
      <c r="O45" s="186">
        <v>16</v>
      </c>
      <c r="P45" s="207">
        <v>249447578773.29999</v>
      </c>
      <c r="Q45" s="174">
        <v>24539138373.619999</v>
      </c>
      <c r="R45" s="174">
        <v>16522947184.83</v>
      </c>
      <c r="S45" s="174">
        <v>7913969833.9000006</v>
      </c>
      <c r="T45" s="174">
        <v>127334463470.51001</v>
      </c>
      <c r="U45" s="174">
        <v>28007707114.93</v>
      </c>
      <c r="V45" s="174">
        <v>24915980619.559998</v>
      </c>
      <c r="W45" s="174">
        <v>1110764796.0799999</v>
      </c>
      <c r="X45" s="174">
        <v>224908440399.67999</v>
      </c>
      <c r="Y45" s="174">
        <v>139436714684.25</v>
      </c>
      <c r="Z45" s="174">
        <v>12339706946.719999</v>
      </c>
      <c r="AA45" s="174">
        <v>999702166.91999996</v>
      </c>
      <c r="AB45" s="174">
        <v>1685460520.9100001</v>
      </c>
      <c r="AC45" s="205">
        <v>122257993124.85999</v>
      </c>
      <c r="AD45" s="205">
        <v>47005564027.5</v>
      </c>
      <c r="AE45" s="205">
        <v>8000175161.3900003</v>
      </c>
      <c r="AF45" s="205">
        <v>1525520243.5599999</v>
      </c>
      <c r="AG45" s="205">
        <v>5627297178.9499998</v>
      </c>
      <c r="AH45" s="205">
        <v>19657309703.040001</v>
      </c>
      <c r="AI45" s="174">
        <v>110010864089.05002</v>
      </c>
      <c r="AJ45" s="174">
        <v>110010864089.05002</v>
      </c>
      <c r="AK45" s="174">
        <v>130000000</v>
      </c>
      <c r="AL45" s="174">
        <v>-1593016000</v>
      </c>
      <c r="AM45" s="174">
        <v>3500000000</v>
      </c>
      <c r="AN45" s="174">
        <v>8057063424.3999996</v>
      </c>
      <c r="AO45" s="174">
        <v>0</v>
      </c>
      <c r="AP45" s="174">
        <v>1416355179.29</v>
      </c>
      <c r="AQ45" s="174">
        <v>20616355672.580002</v>
      </c>
      <c r="AR45" s="206">
        <v>85536521369.300018</v>
      </c>
      <c r="AS45" s="174">
        <v>17303157584.200001</v>
      </c>
      <c r="AT45" s="189">
        <v>0.4342395422608194</v>
      </c>
      <c r="AU45" s="189">
        <v>2.9496132667418969E-2</v>
      </c>
      <c r="AV45" s="189">
        <v>6.4913412405713217E-2</v>
      </c>
      <c r="AW45" s="174">
        <v>39249556486.07</v>
      </c>
      <c r="AX45" s="174">
        <v>724526601.96000004</v>
      </c>
      <c r="AY45" s="188">
        <v>127049595.61</v>
      </c>
      <c r="AZ45" s="174">
        <v>597477006.35000002</v>
      </c>
      <c r="BA45" s="190">
        <v>39847033492.419998</v>
      </c>
      <c r="BB45" s="190">
        <v>16638657674.59</v>
      </c>
      <c r="BC45" s="195">
        <v>664499909.61000001</v>
      </c>
      <c r="BD45" s="195">
        <v>0</v>
      </c>
    </row>
    <row r="46" spans="1:56" ht="12.75" customHeight="1">
      <c r="A46" s="186">
        <v>2017</v>
      </c>
      <c r="B46" s="186">
        <v>3</v>
      </c>
      <c r="C46" s="186">
        <v>17</v>
      </c>
      <c r="D46" s="186">
        <v>15</v>
      </c>
      <c r="E46" s="186">
        <v>1</v>
      </c>
      <c r="F46" s="186">
        <v>1</v>
      </c>
      <c r="G46" s="186">
        <v>40</v>
      </c>
      <c r="H46" s="186">
        <v>31</v>
      </c>
      <c r="I46" s="186">
        <v>2893</v>
      </c>
      <c r="J46" s="186">
        <v>497</v>
      </c>
      <c r="K46" s="186">
        <v>15</v>
      </c>
      <c r="L46" s="176">
        <f t="shared" si="0"/>
        <v>512</v>
      </c>
      <c r="M46" s="186">
        <v>545</v>
      </c>
      <c r="N46" s="186">
        <v>42</v>
      </c>
      <c r="O46" s="186">
        <v>21</v>
      </c>
      <c r="P46" s="207">
        <v>251720145960.84</v>
      </c>
      <c r="Q46" s="174">
        <v>22987613211.450001</v>
      </c>
      <c r="R46" s="174">
        <v>18916459363.440002</v>
      </c>
      <c r="S46" s="174">
        <v>10993832570.130001</v>
      </c>
      <c r="T46" s="174">
        <v>145640037394.75</v>
      </c>
      <c r="U46" s="174">
        <v>22631417099.219898</v>
      </c>
      <c r="V46" s="174">
        <v>24527876549.450001</v>
      </c>
      <c r="W46" s="174">
        <v>1089235202.77</v>
      </c>
      <c r="X46" s="174">
        <v>228732532749.38998</v>
      </c>
      <c r="Y46" s="174">
        <v>139552753239.76001</v>
      </c>
      <c r="Z46" s="174">
        <v>12036532109.710001</v>
      </c>
      <c r="AA46" s="174">
        <v>3621089805.1100001</v>
      </c>
      <c r="AB46" s="174">
        <v>2345730742.21</v>
      </c>
      <c r="AC46" s="205">
        <v>121549400582.73</v>
      </c>
      <c r="AD46" s="205">
        <v>58649155281.330002</v>
      </c>
      <c r="AE46" s="205">
        <v>9265520617.0499992</v>
      </c>
      <c r="AF46" s="205">
        <v>4761932552.9899998</v>
      </c>
      <c r="AG46" s="205">
        <v>7559001738.0500002</v>
      </c>
      <c r="AH46" s="205">
        <v>19657309703.029999</v>
      </c>
      <c r="AI46" s="174">
        <v>112167392721.08</v>
      </c>
      <c r="AJ46" s="174">
        <v>112167392721.08</v>
      </c>
      <c r="AK46" s="174">
        <v>130000000</v>
      </c>
      <c r="AL46" s="174">
        <v>-1243016000</v>
      </c>
      <c r="AM46" s="174">
        <v>0</v>
      </c>
      <c r="AN46" s="174">
        <v>8517859483.3999996</v>
      </c>
      <c r="AO46" s="174">
        <v>0</v>
      </c>
      <c r="AP46" s="174">
        <v>1287160928</v>
      </c>
      <c r="AQ46" s="174">
        <v>22892159304.610001</v>
      </c>
      <c r="AR46" s="206">
        <v>114572073779.39</v>
      </c>
      <c r="AS46" s="174">
        <v>32410510066.419998</v>
      </c>
      <c r="AT46" s="189">
        <v>0.50505098916986679</v>
      </c>
      <c r="AU46" s="189">
        <v>4.0892916995426611E-2</v>
      </c>
      <c r="AV46" s="189">
        <v>9.2242195355119849E-2</v>
      </c>
      <c r="AW46" s="174">
        <v>58278524591.120003</v>
      </c>
      <c r="AX46" s="174">
        <v>977386872.96000004</v>
      </c>
      <c r="AY46" s="188">
        <v>125804595.75</v>
      </c>
      <c r="AZ46" s="174">
        <v>851582277.21000004</v>
      </c>
      <c r="BA46" s="190">
        <v>59130106868.330002</v>
      </c>
      <c r="BB46" s="190">
        <v>29250731464.52</v>
      </c>
      <c r="BC46" s="195">
        <v>612987499.04999995</v>
      </c>
      <c r="BD46" s="195">
        <v>0</v>
      </c>
    </row>
    <row r="47" spans="1:56" ht="12.75" customHeight="1">
      <c r="A47" s="186">
        <v>2017</v>
      </c>
      <c r="B47" s="186">
        <v>4</v>
      </c>
      <c r="C47" s="186">
        <v>17</v>
      </c>
      <c r="D47" s="186">
        <v>15</v>
      </c>
      <c r="E47" s="186">
        <v>1</v>
      </c>
      <c r="F47" s="186">
        <v>1</v>
      </c>
      <c r="G47" s="186">
        <v>42</v>
      </c>
      <c r="H47" s="186">
        <v>29</v>
      </c>
      <c r="I47" s="186">
        <v>2893</v>
      </c>
      <c r="J47" s="186">
        <v>495</v>
      </c>
      <c r="K47" s="186">
        <v>18</v>
      </c>
      <c r="L47" s="176">
        <f t="shared" si="0"/>
        <v>513</v>
      </c>
      <c r="M47" s="186">
        <v>560</v>
      </c>
      <c r="N47" s="186">
        <v>42</v>
      </c>
      <c r="O47" s="186">
        <v>21</v>
      </c>
      <c r="P47" s="207">
        <v>244739917419.254</v>
      </c>
      <c r="Q47" s="174">
        <v>22372954364.417999</v>
      </c>
      <c r="R47" s="174">
        <v>12877471614.24</v>
      </c>
      <c r="S47" s="174">
        <v>9255047340.5200005</v>
      </c>
      <c r="T47" s="174">
        <v>151047225351.19</v>
      </c>
      <c r="U47" s="174">
        <v>17396549636.080002</v>
      </c>
      <c r="V47" s="174">
        <v>27609247939.862</v>
      </c>
      <c r="W47" s="174">
        <v>1151461185.46</v>
      </c>
      <c r="X47" s="174">
        <f t="shared" ref="X47:X63" si="1">P47-Q47</f>
        <v>222366963054.836</v>
      </c>
      <c r="Y47" s="174">
        <v>129901735455.21899</v>
      </c>
      <c r="Z47" s="174">
        <v>7154729559.5200005</v>
      </c>
      <c r="AA47" s="174">
        <v>1574229322.45</v>
      </c>
      <c r="AB47" s="174">
        <v>3119742743.1149998</v>
      </c>
      <c r="AC47" s="205">
        <v>118053033830.134</v>
      </c>
      <c r="AD47" s="205">
        <v>52773242110.419998</v>
      </c>
      <c r="AE47" s="205">
        <v>9214472323.9899998</v>
      </c>
      <c r="AF47" s="205">
        <v>5861888854.3699999</v>
      </c>
      <c r="AG47" s="205">
        <v>9462941852.5499992</v>
      </c>
      <c r="AH47" s="205">
        <v>19286821772.493999</v>
      </c>
      <c r="AI47" s="174">
        <v>114838181964.045</v>
      </c>
      <c r="AJ47" s="174">
        <v>114838181964.045</v>
      </c>
      <c r="AK47" s="174">
        <v>130000000</v>
      </c>
      <c r="AL47" s="174">
        <v>-1243016000</v>
      </c>
      <c r="AM47" s="174">
        <v>0</v>
      </c>
      <c r="AN47" s="174">
        <v>9813154717.2099991</v>
      </c>
      <c r="AO47" s="174">
        <v>0</v>
      </c>
      <c r="AP47" s="206">
        <v>1025599913</v>
      </c>
      <c r="AQ47" s="174">
        <v>24529214328.764999</v>
      </c>
      <c r="AR47" s="206">
        <v>45238554883.699997</v>
      </c>
      <c r="AS47" s="174">
        <v>45238554883.699997</v>
      </c>
      <c r="AT47" s="189">
        <v>0.55260343939475942</v>
      </c>
      <c r="AU47" s="189">
        <v>0.11631778362575264</v>
      </c>
      <c r="AV47" s="189">
        <v>0.11631778362575264</v>
      </c>
      <c r="AW47" s="188">
        <v>1282057817.0999999</v>
      </c>
      <c r="AX47" s="208">
        <v>27525068.77</v>
      </c>
      <c r="AY47" s="174">
        <v>1254532748.3299999</v>
      </c>
      <c r="AZ47" s="190">
        <v>81864410640.020004</v>
      </c>
      <c r="BA47" s="190">
        <v>44333026133.75</v>
      </c>
      <c r="BB47" s="190">
        <v>905528749.95000005</v>
      </c>
      <c r="BC47" s="190">
        <v>0</v>
      </c>
      <c r="BD47" s="190"/>
    </row>
    <row r="48" spans="1:56" ht="12.75" customHeight="1">
      <c r="A48" s="186">
        <v>2018</v>
      </c>
      <c r="B48" s="186">
        <v>1</v>
      </c>
      <c r="C48" s="186">
        <v>17</v>
      </c>
      <c r="D48" s="186">
        <v>15</v>
      </c>
      <c r="E48" s="186">
        <v>1</v>
      </c>
      <c r="F48" s="186">
        <v>1</v>
      </c>
      <c r="G48" s="186">
        <v>43</v>
      </c>
      <c r="H48" s="186">
        <v>28</v>
      </c>
      <c r="I48" s="186">
        <v>2573</v>
      </c>
      <c r="J48" s="186">
        <v>510</v>
      </c>
      <c r="K48" s="186">
        <v>22</v>
      </c>
      <c r="L48" s="176">
        <f t="shared" si="0"/>
        <v>532</v>
      </c>
      <c r="M48" s="186">
        <v>563</v>
      </c>
      <c r="N48" s="186">
        <v>42</v>
      </c>
      <c r="O48" s="186">
        <v>22</v>
      </c>
      <c r="P48" s="207">
        <v>258314302406.57001</v>
      </c>
      <c r="Q48" s="174">
        <v>23897695618.330002</v>
      </c>
      <c r="R48" s="174">
        <v>13113355479.02</v>
      </c>
      <c r="S48" s="174">
        <v>9630551223.1000004</v>
      </c>
      <c r="T48" s="174">
        <v>152167198578.17999</v>
      </c>
      <c r="U48" s="174">
        <v>26276009039.349998</v>
      </c>
      <c r="V48" s="174">
        <v>27512584734.949997</v>
      </c>
      <c r="W48" s="174">
        <v>1042035373.87</v>
      </c>
      <c r="X48" s="174">
        <f t="shared" si="1"/>
        <v>234416606788.23999</v>
      </c>
      <c r="Y48" s="174">
        <v>140823417275.92999</v>
      </c>
      <c r="Z48" s="174">
        <v>8941522627.5799999</v>
      </c>
      <c r="AA48" s="174">
        <v>2653994049.79</v>
      </c>
      <c r="AB48" s="174">
        <v>3633124934.98</v>
      </c>
      <c r="AC48" s="205">
        <v>125594775663.58</v>
      </c>
      <c r="AD48" s="205">
        <v>56757670211.919998</v>
      </c>
      <c r="AE48" s="205">
        <v>10254011295.639999</v>
      </c>
      <c r="AF48" s="205">
        <v>8442873649.1099997</v>
      </c>
      <c r="AG48" s="205">
        <v>9902013102.3700008</v>
      </c>
      <c r="AH48" s="205">
        <v>18866278942.59</v>
      </c>
      <c r="AI48" s="174">
        <v>117490885130.64</v>
      </c>
      <c r="AJ48" s="174">
        <v>117490885130.64</v>
      </c>
      <c r="AK48" s="174">
        <v>130000000</v>
      </c>
      <c r="AL48" s="174">
        <v>-1243016000</v>
      </c>
      <c r="AM48" s="174">
        <v>0</v>
      </c>
      <c r="AN48" s="174">
        <v>9871913924.8400002</v>
      </c>
      <c r="AO48" s="174">
        <v>0</v>
      </c>
      <c r="AP48" s="174">
        <v>1372168773.28</v>
      </c>
      <c r="AQ48" s="174">
        <v>25916589427.450001</v>
      </c>
      <c r="AR48" s="206">
        <v>35335477543.130005</v>
      </c>
      <c r="AS48" s="174">
        <v>11543193784.380001</v>
      </c>
      <c r="AT48" s="189">
        <v>0.51501545881523014</v>
      </c>
      <c r="AU48" s="189">
        <v>1.4162887933882823E-2</v>
      </c>
      <c r="AV48" s="189">
        <v>3.066641909751374E-2</v>
      </c>
      <c r="AW48" s="174">
        <v>22095620781.369999</v>
      </c>
      <c r="AX48" s="188">
        <v>374534166.37</v>
      </c>
      <c r="AY48" s="208">
        <v>56859216.899999999</v>
      </c>
      <c r="AZ48" s="174">
        <v>317674949.47000003</v>
      </c>
      <c r="BA48" s="190">
        <v>22413295730.84</v>
      </c>
      <c r="BB48" s="190">
        <v>11339323818.280001</v>
      </c>
      <c r="BC48" s="190">
        <v>203869966.09999999</v>
      </c>
      <c r="BD48" s="190">
        <v>0</v>
      </c>
    </row>
    <row r="49" spans="1:56" ht="12.75" customHeight="1">
      <c r="A49" s="186">
        <v>2018</v>
      </c>
      <c r="B49" s="186">
        <v>2</v>
      </c>
      <c r="C49" s="186">
        <v>17</v>
      </c>
      <c r="D49" s="186">
        <v>15</v>
      </c>
      <c r="E49" s="186">
        <v>1</v>
      </c>
      <c r="F49" s="186">
        <v>2</v>
      </c>
      <c r="G49" s="186">
        <v>46</v>
      </c>
      <c r="H49" s="186">
        <v>28</v>
      </c>
      <c r="I49" s="186">
        <v>2587</v>
      </c>
      <c r="J49" s="186">
        <v>549</v>
      </c>
      <c r="K49" s="186">
        <v>28</v>
      </c>
      <c r="L49" s="176">
        <f t="shared" si="0"/>
        <v>577</v>
      </c>
      <c r="M49" s="186">
        <v>568</v>
      </c>
      <c r="N49" s="186">
        <v>43</v>
      </c>
      <c r="O49" s="186">
        <v>25</v>
      </c>
      <c r="P49" s="207">
        <v>282163439275.73999</v>
      </c>
      <c r="Q49" s="174">
        <v>35438534078.248001</v>
      </c>
      <c r="R49" s="174">
        <v>21699186856.790001</v>
      </c>
      <c r="S49" s="174">
        <v>11351058490.01</v>
      </c>
      <c r="T49" s="174">
        <v>153219606767.63</v>
      </c>
      <c r="U49" s="174">
        <v>25188472848.359997</v>
      </c>
      <c r="V49" s="174">
        <v>30033510081.430996</v>
      </c>
      <c r="W49" s="174">
        <v>905554577.80999994</v>
      </c>
      <c r="X49" s="174">
        <f t="shared" si="1"/>
        <v>246724905197.492</v>
      </c>
      <c r="Y49" s="174">
        <v>155338945786.00998</v>
      </c>
      <c r="Z49" s="174">
        <v>11887040691.76</v>
      </c>
      <c r="AA49" s="174">
        <v>2986786277.5300002</v>
      </c>
      <c r="AB49" s="174">
        <v>4963114291.9300003</v>
      </c>
      <c r="AC49" s="205">
        <v>135502004524.79002</v>
      </c>
      <c r="AD49" s="205">
        <v>70373940862.800003</v>
      </c>
      <c r="AE49" s="205">
        <v>10477790924.07</v>
      </c>
      <c r="AF49" s="205">
        <v>3148390998.7800002</v>
      </c>
      <c r="AG49" s="205">
        <v>11286111048.959999</v>
      </c>
      <c r="AH49" s="205">
        <v>18866278942.59</v>
      </c>
      <c r="AI49" s="174">
        <v>126824493489.73</v>
      </c>
      <c r="AJ49" s="174">
        <v>126824493489.73</v>
      </c>
      <c r="AK49" s="174">
        <v>130000000</v>
      </c>
      <c r="AL49" s="174">
        <v>-1243016000</v>
      </c>
      <c r="AM49" s="174">
        <v>0</v>
      </c>
      <c r="AN49" s="174">
        <v>10164411858.84</v>
      </c>
      <c r="AO49" s="174">
        <v>0</v>
      </c>
      <c r="AP49" s="174">
        <v>2857030513.79</v>
      </c>
      <c r="AQ49" s="174">
        <v>22459088112.029999</v>
      </c>
      <c r="AR49" s="206">
        <v>84081890113.650009</v>
      </c>
      <c r="AS49" s="174">
        <v>29158198734.130001</v>
      </c>
      <c r="AT49" s="189">
        <v>0.60844034436193639</v>
      </c>
      <c r="AU49" s="189">
        <v>2.3431534603998487E-2</v>
      </c>
      <c r="AV49" s="189">
        <v>5.183555361285027E-2</v>
      </c>
      <c r="AW49" s="174">
        <v>47349352123.910004</v>
      </c>
      <c r="AX49" s="188">
        <v>715360099.55999994</v>
      </c>
      <c r="AY49" s="208">
        <v>141856672.68000001</v>
      </c>
      <c r="AZ49" s="174">
        <v>573503426.87999988</v>
      </c>
      <c r="BA49" s="190"/>
      <c r="BB49" s="190">
        <v>28813271171.810001</v>
      </c>
      <c r="BC49" s="190">
        <v>344927562.31999999</v>
      </c>
      <c r="BD49" s="190">
        <v>0</v>
      </c>
    </row>
    <row r="50" spans="1:56" ht="12.75" customHeight="1">
      <c r="A50" s="186">
        <v>2018</v>
      </c>
      <c r="B50" s="186">
        <v>3</v>
      </c>
      <c r="C50" s="186">
        <v>17</v>
      </c>
      <c r="D50" s="186">
        <v>15</v>
      </c>
      <c r="E50" s="186">
        <v>1</v>
      </c>
      <c r="F50" s="186">
        <v>2</v>
      </c>
      <c r="G50" s="186">
        <v>47</v>
      </c>
      <c r="H50" s="186">
        <v>27</v>
      </c>
      <c r="I50" s="186">
        <v>2421</v>
      </c>
      <c r="J50" s="186">
        <v>547</v>
      </c>
      <c r="K50" s="186">
        <v>28</v>
      </c>
      <c r="L50" s="176">
        <f t="shared" si="0"/>
        <v>575</v>
      </c>
      <c r="M50" s="186">
        <v>574</v>
      </c>
      <c r="N50" s="186">
        <v>43</v>
      </c>
      <c r="O50" s="186">
        <v>27</v>
      </c>
      <c r="P50" s="207">
        <v>327616372651.39801</v>
      </c>
      <c r="Q50" s="174">
        <v>59138321461.312996</v>
      </c>
      <c r="R50" s="174">
        <v>23173175980.0644</v>
      </c>
      <c r="S50" s="174">
        <v>11833023314.59</v>
      </c>
      <c r="T50" s="174">
        <v>170571025880.63</v>
      </c>
      <c r="U50" s="174">
        <v>27342599770.360001</v>
      </c>
      <c r="V50" s="174">
        <v>30341141084.990002</v>
      </c>
      <c r="W50" s="174">
        <v>929864139.88000011</v>
      </c>
      <c r="X50" s="174">
        <f t="shared" si="1"/>
        <v>268478051190.08502</v>
      </c>
      <c r="Y50" s="174">
        <v>165806724454.02802</v>
      </c>
      <c r="Z50" s="174">
        <v>17371666800.380001</v>
      </c>
      <c r="AA50" s="174">
        <v>3328585930.7200003</v>
      </c>
      <c r="AB50" s="174">
        <v>3707617092.25</v>
      </c>
      <c r="AC50" s="205">
        <v>141371840869.31302</v>
      </c>
      <c r="AD50" s="205">
        <v>71794164432.255005</v>
      </c>
      <c r="AE50" s="205">
        <v>11070165394.357</v>
      </c>
      <c r="AF50" s="205">
        <v>4541819654.4700003</v>
      </c>
      <c r="AG50" s="205">
        <v>8750647039.2070007</v>
      </c>
      <c r="AH50" s="205">
        <v>18176011668.703999</v>
      </c>
      <c r="AI50" s="174">
        <v>161809648197.36301</v>
      </c>
      <c r="AJ50" s="174">
        <v>161809648197.36301</v>
      </c>
      <c r="AK50" s="174">
        <v>4853460800</v>
      </c>
      <c r="AL50" s="174">
        <v>0</v>
      </c>
      <c r="AM50" s="174">
        <v>0</v>
      </c>
      <c r="AN50" s="174">
        <v>10164411858.8351</v>
      </c>
      <c r="AO50" s="174">
        <v>0</v>
      </c>
      <c r="AP50" s="174">
        <v>1009309313.79</v>
      </c>
      <c r="AQ50" s="174">
        <v>30044632747.667503</v>
      </c>
      <c r="AR50" s="206">
        <v>126395097151.00999</v>
      </c>
      <c r="AS50" s="174">
        <v>42222602763.389999</v>
      </c>
      <c r="AT50" s="189">
        <v>0.5616303610540524</v>
      </c>
      <c r="AU50" s="189">
        <v>4.7377107478959984E-2</v>
      </c>
      <c r="AV50" s="189">
        <v>0.10009073604151483</v>
      </c>
      <c r="AW50" s="174">
        <v>74422321096.707993</v>
      </c>
      <c r="AX50" s="188">
        <v>1003823547.0700001</v>
      </c>
      <c r="AY50" s="208">
        <v>261334050.86000001</v>
      </c>
      <c r="AZ50" s="174">
        <v>742489496.21000004</v>
      </c>
      <c r="BA50" s="190">
        <v>75164810592.917999</v>
      </c>
      <c r="BB50" s="190">
        <v>41758267995.720001</v>
      </c>
      <c r="BC50" s="190">
        <v>456571716.13999999</v>
      </c>
      <c r="BD50" s="190">
        <v>7763051.5300000003</v>
      </c>
    </row>
    <row r="51" spans="1:56" ht="12.75" customHeight="1">
      <c r="A51" s="186">
        <v>2018</v>
      </c>
      <c r="B51" s="186">
        <v>4</v>
      </c>
      <c r="C51" s="186">
        <v>17</v>
      </c>
      <c r="D51" s="186">
        <v>15</v>
      </c>
      <c r="E51" s="186">
        <v>1</v>
      </c>
      <c r="F51" s="186">
        <v>2</v>
      </c>
      <c r="G51" s="186">
        <v>49</v>
      </c>
      <c r="H51" s="186">
        <v>27</v>
      </c>
      <c r="I51" s="186">
        <v>2430</v>
      </c>
      <c r="J51" s="186">
        <v>564</v>
      </c>
      <c r="K51" s="186">
        <v>30</v>
      </c>
      <c r="L51" s="176">
        <f t="shared" si="0"/>
        <v>594</v>
      </c>
      <c r="M51" s="186">
        <v>581</v>
      </c>
      <c r="N51" s="186">
        <v>43</v>
      </c>
      <c r="O51" s="186">
        <v>28</v>
      </c>
      <c r="P51" s="207">
        <v>331941415592.57001</v>
      </c>
      <c r="Q51" s="174">
        <v>54303765571.760002</v>
      </c>
      <c r="R51" s="174">
        <v>16546880933.52</v>
      </c>
      <c r="S51" s="174">
        <v>14850008350.870001</v>
      </c>
      <c r="T51" s="174">
        <v>180697356821.34</v>
      </c>
      <c r="U51" s="174">
        <v>28808358283.399998</v>
      </c>
      <c r="V51" s="174">
        <v>30640424994.09</v>
      </c>
      <c r="W51" s="174">
        <v>1032048144.98</v>
      </c>
      <c r="X51" s="174">
        <f t="shared" si="1"/>
        <v>277637650020.81</v>
      </c>
      <c r="Y51" s="174">
        <v>166455717878.98999</v>
      </c>
      <c r="Z51" s="174">
        <v>12507848209.84</v>
      </c>
      <c r="AA51" s="174">
        <v>2555286292.9099998</v>
      </c>
      <c r="AB51" s="174">
        <v>5347545856.2600002</v>
      </c>
      <c r="AC51" s="205">
        <v>146045037519.98001</v>
      </c>
      <c r="AD51" s="205">
        <v>73251420004.820007</v>
      </c>
      <c r="AE51" s="205">
        <v>12323286599.799999</v>
      </c>
      <c r="AF51" s="205">
        <v>4621098060.8800001</v>
      </c>
      <c r="AG51" s="205">
        <v>9729445028.1900005</v>
      </c>
      <c r="AH51" s="205">
        <v>18176011668.299999</v>
      </c>
      <c r="AI51" s="174">
        <v>120309729185.53999</v>
      </c>
      <c r="AJ51" s="174">
        <v>120309729185.53999</v>
      </c>
      <c r="AK51" s="174">
        <v>7852750180.4700003</v>
      </c>
      <c r="AL51" s="174">
        <v>0</v>
      </c>
      <c r="AM51" s="174">
        <v>0</v>
      </c>
      <c r="AN51" s="174">
        <v>10184901993.76</v>
      </c>
      <c r="AO51" s="174">
        <v>0</v>
      </c>
      <c r="AP51" s="174">
        <v>998061013.78999996</v>
      </c>
      <c r="AQ51" s="174">
        <v>33993005520.5</v>
      </c>
      <c r="AR51" s="206">
        <v>178704767802.345</v>
      </c>
      <c r="AS51" s="174">
        <v>58212587076.360001</v>
      </c>
      <c r="AT51" s="189">
        <v>0.5519215571218804</v>
      </c>
      <c r="AU51" s="189">
        <v>5.5914230381172478E-2</v>
      </c>
      <c r="AV51" s="189">
        <v>0.11267702575765728</v>
      </c>
      <c r="AW51" s="174">
        <v>103608534534.995</v>
      </c>
      <c r="AX51" s="188">
        <v>1398330370.21</v>
      </c>
      <c r="AY51" s="208">
        <v>479968084.05000001</v>
      </c>
      <c r="AZ51" s="174">
        <v>918362286.16000009</v>
      </c>
      <c r="BA51" s="190">
        <v>104526896821.155</v>
      </c>
      <c r="BB51" s="190">
        <v>57131369676.18</v>
      </c>
      <c r="BC51" s="190">
        <v>559277978.47000003</v>
      </c>
      <c r="BD51" s="190">
        <v>521939421.70999998</v>
      </c>
    </row>
    <row r="52" spans="1:56" ht="12.75" customHeight="1">
      <c r="A52" s="186">
        <v>2019</v>
      </c>
      <c r="B52" s="186">
        <v>1</v>
      </c>
      <c r="C52" s="186">
        <v>17</v>
      </c>
      <c r="D52" s="186">
        <v>15</v>
      </c>
      <c r="E52" s="186">
        <v>1</v>
      </c>
      <c r="F52" s="186">
        <v>2</v>
      </c>
      <c r="G52" s="186">
        <v>50</v>
      </c>
      <c r="H52" s="186">
        <v>26</v>
      </c>
      <c r="I52" s="186">
        <v>2448</v>
      </c>
      <c r="J52" s="186">
        <v>566</v>
      </c>
      <c r="K52" s="186">
        <v>33</v>
      </c>
      <c r="L52" s="176">
        <f t="shared" si="0"/>
        <v>599</v>
      </c>
      <c r="M52" s="186">
        <v>582</v>
      </c>
      <c r="N52" s="186">
        <v>43</v>
      </c>
      <c r="O52" s="186">
        <v>30</v>
      </c>
      <c r="P52" s="207">
        <v>327607390676.35229</v>
      </c>
      <c r="Q52" s="174">
        <v>52262036232.920502</v>
      </c>
      <c r="R52" s="174">
        <v>16015847036.1887</v>
      </c>
      <c r="S52" s="174">
        <v>14259611027.974501</v>
      </c>
      <c r="T52" s="174">
        <v>179939640298.17001</v>
      </c>
      <c r="U52" s="174">
        <v>27963268077.75</v>
      </c>
      <c r="V52" s="174">
        <v>30275938412.213303</v>
      </c>
      <c r="W52" s="174">
        <v>910325024.6099999</v>
      </c>
      <c r="X52" s="174">
        <f t="shared" si="1"/>
        <v>275345354443.43176</v>
      </c>
      <c r="Y52" s="174">
        <v>159105747800.33035</v>
      </c>
      <c r="Z52" s="174">
        <v>9967922109.8278008</v>
      </c>
      <c r="AA52" s="174">
        <v>3490394392.086</v>
      </c>
      <c r="AB52" s="174">
        <v>3861673696.9623628</v>
      </c>
      <c r="AC52" s="205">
        <v>141785757601.45398</v>
      </c>
      <c r="AD52" s="205">
        <v>73122803432.190002</v>
      </c>
      <c r="AE52" s="205">
        <v>11798726544.860001</v>
      </c>
      <c r="AF52" s="205">
        <v>5034319472.8999996</v>
      </c>
      <c r="AG52" s="205">
        <v>9503479822.5900002</v>
      </c>
      <c r="AH52" s="205">
        <v>18176011668.740002</v>
      </c>
      <c r="AI52" s="174">
        <v>120309729185.54001</v>
      </c>
      <c r="AJ52" s="174">
        <v>120309729185.53999</v>
      </c>
      <c r="AK52" s="174">
        <v>7852750180.4700003</v>
      </c>
      <c r="AL52" s="174">
        <v>0</v>
      </c>
      <c r="AM52" s="174">
        <v>0</v>
      </c>
      <c r="AN52" s="174">
        <v>10120504264.09</v>
      </c>
      <c r="AO52" s="174">
        <v>0</v>
      </c>
      <c r="AP52" s="174">
        <v>1272460017.6199999</v>
      </c>
      <c r="AQ52" s="174">
        <v>36798949408.471931</v>
      </c>
      <c r="AR52" s="206">
        <v>38335210083.081299</v>
      </c>
      <c r="AS52" s="174">
        <v>12558142978.23</v>
      </c>
      <c r="AT52" s="189">
        <v>0.43772278949078475</v>
      </c>
      <c r="AU52" s="189">
        <v>1.6789907497672615E-2</v>
      </c>
      <c r="AV52" s="189">
        <v>3.3156237083466003E-2</v>
      </c>
      <c r="AW52" s="174">
        <v>28384678082.521301</v>
      </c>
      <c r="AX52" s="188">
        <v>410650366.72000003</v>
      </c>
      <c r="AY52" s="208">
        <v>125892496.8</v>
      </c>
      <c r="AZ52" s="174">
        <v>284757869.92000002</v>
      </c>
      <c r="BA52" s="190">
        <v>28669435952.441299</v>
      </c>
      <c r="BB52" s="190">
        <v>12432222765.4</v>
      </c>
      <c r="BC52" s="190">
        <v>117042712.83</v>
      </c>
      <c r="BD52" s="190">
        <v>8877500</v>
      </c>
    </row>
    <row r="53" spans="1:56" ht="12.75" customHeight="1">
      <c r="A53" s="186">
        <v>2019</v>
      </c>
      <c r="B53" s="186">
        <v>2</v>
      </c>
      <c r="C53" s="186">
        <v>17</v>
      </c>
      <c r="D53" s="186">
        <v>15</v>
      </c>
      <c r="E53" s="186">
        <v>1</v>
      </c>
      <c r="F53" s="186">
        <v>2</v>
      </c>
      <c r="G53" s="186">
        <v>52</v>
      </c>
      <c r="H53" s="186">
        <v>26</v>
      </c>
      <c r="I53" s="186">
        <v>2493</v>
      </c>
      <c r="J53" s="186">
        <v>569</v>
      </c>
      <c r="K53" s="186">
        <v>38</v>
      </c>
      <c r="L53" s="176">
        <f t="shared" si="0"/>
        <v>607</v>
      </c>
      <c r="M53" s="186">
        <v>585</v>
      </c>
      <c r="N53" s="186">
        <v>44</v>
      </c>
      <c r="O53" s="186">
        <v>30</v>
      </c>
      <c r="P53" s="207">
        <v>354744220391.32098</v>
      </c>
      <c r="Q53" s="174">
        <v>61787576316.699997</v>
      </c>
      <c r="R53" s="174">
        <v>21789747461.719997</v>
      </c>
      <c r="S53" s="174">
        <v>17834505808.766003</v>
      </c>
      <c r="T53" s="174">
        <v>183336251290.19</v>
      </c>
      <c r="U53" s="174">
        <v>32368719164.32</v>
      </c>
      <c r="V53" s="174">
        <v>30272690547.470001</v>
      </c>
      <c r="W53" s="174">
        <v>1088165870.5749998</v>
      </c>
      <c r="X53" s="174">
        <f t="shared" si="1"/>
        <v>292956644074.62097</v>
      </c>
      <c r="Y53" s="174">
        <v>180612934871.74002</v>
      </c>
      <c r="Z53" s="174">
        <v>12971318433.6</v>
      </c>
      <c r="AA53" s="174">
        <v>2950220553.8699999</v>
      </c>
      <c r="AB53" s="174">
        <v>3413696903.2600002</v>
      </c>
      <c r="AC53" s="205">
        <v>158856823725.71002</v>
      </c>
      <c r="AD53" s="205">
        <v>85872709248.339996</v>
      </c>
      <c r="AE53" s="205">
        <v>11478225849.02</v>
      </c>
      <c r="AF53" s="205">
        <v>6004615873.21</v>
      </c>
      <c r="AG53" s="205">
        <v>9015919558.2800007</v>
      </c>
      <c r="AH53" s="205">
        <v>18176011668.740002</v>
      </c>
      <c r="AI53" s="174">
        <v>120309729185.54001</v>
      </c>
      <c r="AJ53" s="174">
        <v>120309729185.54001</v>
      </c>
      <c r="AK53" s="174">
        <v>7852750180.4700003</v>
      </c>
      <c r="AL53" s="174">
        <v>0</v>
      </c>
      <c r="AM53" s="174">
        <v>0</v>
      </c>
      <c r="AN53" s="174">
        <v>10128664559.48</v>
      </c>
      <c r="AO53" s="174">
        <v>0</v>
      </c>
      <c r="AP53" s="174">
        <v>1271984117.6199999</v>
      </c>
      <c r="AQ53" s="174">
        <v>42420907536.93</v>
      </c>
      <c r="AR53" s="206">
        <v>103964004856.11</v>
      </c>
      <c r="AS53" s="174">
        <v>25736104388.879997</v>
      </c>
      <c r="AT53" s="189">
        <v>0.43889479800869408</v>
      </c>
      <c r="AU53" s="189">
        <v>3.6847716426050239E-2</v>
      </c>
      <c r="AV53" s="189">
        <v>7.338202663136488E-2</v>
      </c>
      <c r="AW53" s="174">
        <v>57992124451.629997</v>
      </c>
      <c r="AX53" s="188">
        <v>718550395.81999993</v>
      </c>
      <c r="AY53" s="208">
        <v>114276563.47999999</v>
      </c>
      <c r="AZ53" s="174">
        <v>604273832.33999991</v>
      </c>
      <c r="BA53" s="190">
        <v>58596398283.969994</v>
      </c>
      <c r="BB53" s="190">
        <v>25370542762.849998</v>
      </c>
      <c r="BC53" s="190">
        <v>347111626.03000003</v>
      </c>
      <c r="BD53" s="190">
        <v>18450000</v>
      </c>
    </row>
    <row r="54" spans="1:56" ht="12.75" customHeight="1">
      <c r="A54" s="186">
        <v>2019</v>
      </c>
      <c r="B54" s="186">
        <v>3</v>
      </c>
      <c r="C54" s="186">
        <v>17</v>
      </c>
      <c r="D54" s="186">
        <v>15</v>
      </c>
      <c r="E54" s="186">
        <v>1</v>
      </c>
      <c r="F54" s="186">
        <v>2</v>
      </c>
      <c r="G54" s="186">
        <v>51</v>
      </c>
      <c r="H54" s="186">
        <v>26</v>
      </c>
      <c r="I54" s="186">
        <v>2487</v>
      </c>
      <c r="J54" s="186">
        <v>577</v>
      </c>
      <c r="K54" s="186">
        <v>41</v>
      </c>
      <c r="L54" s="176">
        <f t="shared" si="0"/>
        <v>618</v>
      </c>
      <c r="M54" s="186">
        <v>585</v>
      </c>
      <c r="N54" s="186">
        <v>44</v>
      </c>
      <c r="O54" s="186">
        <v>30</v>
      </c>
      <c r="P54" s="207">
        <v>373566585095.78021</v>
      </c>
      <c r="Q54" s="174">
        <v>44940790055.557899</v>
      </c>
      <c r="R54" s="174">
        <v>27071276120.290005</v>
      </c>
      <c r="S54" s="174">
        <v>18897789954.746002</v>
      </c>
      <c r="T54" s="174">
        <v>201822568541.92999</v>
      </c>
      <c r="U54" s="174">
        <v>37192043287.921455</v>
      </c>
      <c r="V54" s="174">
        <v>30170336243.729004</v>
      </c>
      <c r="W54" s="174">
        <v>1005722189.0599999</v>
      </c>
      <c r="X54" s="174">
        <f t="shared" si="1"/>
        <v>328625795040.22229</v>
      </c>
      <c r="Y54" s="174">
        <v>195080936618.27917</v>
      </c>
      <c r="Z54" s="174">
        <v>19503882083.161301</v>
      </c>
      <c r="AA54" s="174">
        <v>1986251419.1509001</v>
      </c>
      <c r="AB54" s="174">
        <v>3872896582.4952002</v>
      </c>
      <c r="AC54" s="205">
        <v>169717906533.47177</v>
      </c>
      <c r="AD54" s="205">
        <v>91151819749.875443</v>
      </c>
      <c r="AE54" s="205">
        <v>12599392305.63946</v>
      </c>
      <c r="AF54" s="205">
        <v>7659852128.5130768</v>
      </c>
      <c r="AG54" s="205">
        <v>10887879462.905993</v>
      </c>
      <c r="AH54" s="205">
        <v>18176011668.747772</v>
      </c>
      <c r="AI54" s="174">
        <v>112456979005.07001</v>
      </c>
      <c r="AJ54" s="174">
        <v>112456979005.07001</v>
      </c>
      <c r="AK54" s="174">
        <v>0</v>
      </c>
      <c r="AL54" s="174">
        <v>7852750180.4699993</v>
      </c>
      <c r="AM54" s="174">
        <v>0</v>
      </c>
      <c r="AN54" s="174">
        <v>9842028977.6100006</v>
      </c>
      <c r="AO54" s="174">
        <v>0</v>
      </c>
      <c r="AP54" s="174">
        <v>1141484117.6199999</v>
      </c>
      <c r="AQ54" s="174">
        <v>47192406196.741791</v>
      </c>
      <c r="AR54" s="206">
        <v>158739059883.08728</v>
      </c>
      <c r="AS54" s="174">
        <v>40231006527.519997</v>
      </c>
      <c r="AT54" s="189">
        <v>0.44182836879566262</v>
      </c>
      <c r="AU54" s="189">
        <v>9.1600000000000001E-2</v>
      </c>
      <c r="AV54" s="189">
        <v>0.1918</v>
      </c>
      <c r="AW54" s="174">
        <v>90265819634.944336</v>
      </c>
      <c r="AX54" s="188">
        <v>903525807.98000002</v>
      </c>
      <c r="AY54" s="208">
        <v>155369502.15000001</v>
      </c>
      <c r="AZ54" s="174">
        <v>748156305.83000004</v>
      </c>
      <c r="BA54" s="190">
        <v>92068984990.064331</v>
      </c>
      <c r="BB54" s="190">
        <v>39759516193.75</v>
      </c>
      <c r="BC54" s="190">
        <v>453040333.76999998</v>
      </c>
      <c r="BD54" s="190">
        <v>18450000</v>
      </c>
    </row>
    <row r="55" spans="1:56" ht="12.75" customHeight="1">
      <c r="A55" s="186">
        <v>2019</v>
      </c>
      <c r="B55" s="186">
        <v>4</v>
      </c>
      <c r="C55" s="186">
        <v>17</v>
      </c>
      <c r="D55" s="186">
        <v>15</v>
      </c>
      <c r="E55" s="186">
        <v>1</v>
      </c>
      <c r="F55" s="186">
        <v>2</v>
      </c>
      <c r="G55" s="186">
        <v>54</v>
      </c>
      <c r="H55" s="186">
        <v>27</v>
      </c>
      <c r="I55" s="186">
        <v>2520</v>
      </c>
      <c r="J55" s="186">
        <v>577</v>
      </c>
      <c r="K55" s="186">
        <v>51</v>
      </c>
      <c r="L55" s="176">
        <f t="shared" si="0"/>
        <v>628</v>
      </c>
      <c r="M55" s="186">
        <v>592</v>
      </c>
      <c r="N55" s="186">
        <v>44</v>
      </c>
      <c r="O55" s="186">
        <v>30</v>
      </c>
      <c r="P55" s="207">
        <v>365849164725.98596</v>
      </c>
      <c r="Q55" s="174">
        <v>34642103380.022598</v>
      </c>
      <c r="R55" s="174">
        <v>30418773103.540001</v>
      </c>
      <c r="S55" s="174">
        <v>19470078432.475098</v>
      </c>
      <c r="T55" s="174">
        <v>206881520191.28598</v>
      </c>
      <c r="U55" s="174">
        <v>35746321460.437599</v>
      </c>
      <c r="V55" s="174">
        <v>28579074299.737701</v>
      </c>
      <c r="W55" s="174">
        <v>1185001191.5699999</v>
      </c>
      <c r="X55" s="174">
        <f t="shared" si="1"/>
        <v>331207061345.96338</v>
      </c>
      <c r="Y55" s="174">
        <v>192056334091.69598</v>
      </c>
      <c r="Z55" s="174">
        <v>16976792677.366001</v>
      </c>
      <c r="AA55" s="174">
        <v>4186048809.9200001</v>
      </c>
      <c r="AB55" s="174">
        <v>5249604573.5745296</v>
      </c>
      <c r="AC55" s="205">
        <v>165643888030.83557</v>
      </c>
      <c r="AD55" s="205">
        <v>86457969504.132294</v>
      </c>
      <c r="AE55" s="205">
        <v>12891766542.8799</v>
      </c>
      <c r="AF55" s="205">
        <v>7829102672.7099504</v>
      </c>
      <c r="AG55" s="205">
        <v>9706817877.5134296</v>
      </c>
      <c r="AH55" s="205">
        <v>15677595098.74</v>
      </c>
      <c r="AI55" s="174">
        <v>103780544100</v>
      </c>
      <c r="AJ55" s="174">
        <v>103780544100</v>
      </c>
      <c r="AK55" s="174">
        <v>-10992100</v>
      </c>
      <c r="AL55" s="174">
        <v>7857147020.4700003</v>
      </c>
      <c r="AM55" s="174">
        <v>0</v>
      </c>
      <c r="AN55" s="174">
        <v>10342551243.469999</v>
      </c>
      <c r="AO55" s="174">
        <v>0</v>
      </c>
      <c r="AP55" s="174">
        <v>16185061601.619692</v>
      </c>
      <c r="AQ55" s="174">
        <v>35638518768.734001</v>
      </c>
      <c r="AR55" s="206">
        <v>198705592979.289</v>
      </c>
      <c r="AS55" s="174">
        <v>65491231599.760002</v>
      </c>
      <c r="AT55" s="189">
        <v>0.52804777043374307</v>
      </c>
      <c r="AU55" s="189">
        <v>6.1432264870245605E-2</v>
      </c>
      <c r="AV55" s="189">
        <v>0.12894339815139652</v>
      </c>
      <c r="AW55" s="174">
        <v>123029739527.48599</v>
      </c>
      <c r="AX55" s="188">
        <v>1243383226.4400001</v>
      </c>
      <c r="AY55" s="208">
        <v>282860384.32999998</v>
      </c>
      <c r="AZ55" s="174">
        <v>960522842.11000013</v>
      </c>
      <c r="BA55" s="190">
        <v>123990262369.59599</v>
      </c>
      <c r="BB55" s="190">
        <v>64961055467.75</v>
      </c>
      <c r="BC55" s="190">
        <v>511726132.00999999</v>
      </c>
      <c r="BD55" s="190">
        <v>18450000</v>
      </c>
    </row>
    <row r="56" spans="1:56" ht="12.75" customHeight="1">
      <c r="A56" s="186">
        <v>2020</v>
      </c>
      <c r="B56" s="186">
        <v>1</v>
      </c>
      <c r="C56" s="186">
        <v>17</v>
      </c>
      <c r="D56" s="186">
        <v>15</v>
      </c>
      <c r="E56" s="186">
        <v>1</v>
      </c>
      <c r="F56" s="186">
        <v>1</v>
      </c>
      <c r="G56" s="186">
        <v>54</v>
      </c>
      <c r="H56" s="186">
        <v>27</v>
      </c>
      <c r="I56" s="186">
        <v>2488</v>
      </c>
      <c r="J56" s="186">
        <v>580</v>
      </c>
      <c r="K56" s="186">
        <v>53</v>
      </c>
      <c r="L56" s="176">
        <f t="shared" si="0"/>
        <v>633</v>
      </c>
      <c r="M56" s="186">
        <v>607</v>
      </c>
      <c r="N56" s="186">
        <v>45</v>
      </c>
      <c r="O56" s="186">
        <v>30</v>
      </c>
      <c r="P56" s="207">
        <v>349955761677.08203</v>
      </c>
      <c r="Q56" s="174">
        <v>20551646860.812996</v>
      </c>
      <c r="R56" s="174">
        <v>23663214017.138</v>
      </c>
      <c r="S56" s="174">
        <v>17697570126.359997</v>
      </c>
      <c r="T56" s="174">
        <v>211922767862.14999</v>
      </c>
      <c r="U56" s="174">
        <v>37721544446.404602</v>
      </c>
      <c r="V56" s="174">
        <v>28788648307.604</v>
      </c>
      <c r="W56" s="174">
        <v>1166788097.6223149</v>
      </c>
      <c r="X56" s="174">
        <f t="shared" si="1"/>
        <v>329404114816.26904</v>
      </c>
      <c r="Y56" s="174">
        <v>184483047329.30099</v>
      </c>
      <c r="Z56" s="174">
        <v>13564268950.5</v>
      </c>
      <c r="AA56" s="174">
        <v>8528737615.5500097</v>
      </c>
      <c r="AB56" s="174">
        <v>4492195536.89995</v>
      </c>
      <c r="AC56" s="205">
        <v>157897845226.35104</v>
      </c>
      <c r="AD56" s="205">
        <v>82278094026.289993</v>
      </c>
      <c r="AE56" s="205">
        <v>12630080126.1873</v>
      </c>
      <c r="AF56" s="205">
        <v>7857141470.0322504</v>
      </c>
      <c r="AG56" s="205">
        <v>10897755910.481501</v>
      </c>
      <c r="AH56" s="205">
        <v>15677595098.75</v>
      </c>
      <c r="AI56" s="174">
        <v>83780544100</v>
      </c>
      <c r="AJ56" s="174">
        <v>83780544100</v>
      </c>
      <c r="AK56" s="174">
        <v>-10992100</v>
      </c>
      <c r="AL56" s="174">
        <v>7857147020.4700003</v>
      </c>
      <c r="AM56" s="174">
        <v>0</v>
      </c>
      <c r="AN56" s="174">
        <v>10149110934.767481</v>
      </c>
      <c r="AO56" s="174">
        <v>0</v>
      </c>
      <c r="AP56" s="174">
        <v>6284983676.8699999</v>
      </c>
      <c r="AQ56" s="174">
        <v>37411920716.958</v>
      </c>
      <c r="AR56" s="206">
        <v>41477009958.210007</v>
      </c>
      <c r="AS56" s="174">
        <v>15643548788.720001</v>
      </c>
      <c r="AT56" s="189">
        <v>0.49525457414026902</v>
      </c>
      <c r="AU56" s="189">
        <v>1.271641851296682E-2</v>
      </c>
      <c r="AV56" s="189">
        <v>2.6829942363381768E-2</v>
      </c>
      <c r="AW56" s="174">
        <v>31332250347.147404</v>
      </c>
      <c r="AX56" s="188">
        <v>364884322.64999998</v>
      </c>
      <c r="AY56" s="208">
        <v>110250659.94</v>
      </c>
      <c r="AZ56" s="174">
        <v>254633662.70999998</v>
      </c>
      <c r="BA56" s="190">
        <v>31586884009.857403</v>
      </c>
      <c r="BB56" s="190">
        <v>15506876568.240002</v>
      </c>
      <c r="BC56" s="190">
        <v>136672220.47999999</v>
      </c>
      <c r="BD56" s="190">
        <v>0</v>
      </c>
    </row>
    <row r="57" spans="1:56" ht="12.75" customHeight="1">
      <c r="A57" s="186">
        <v>2020</v>
      </c>
      <c r="B57" s="186">
        <v>2</v>
      </c>
      <c r="C57" s="186">
        <v>17</v>
      </c>
      <c r="D57" s="186">
        <v>15</v>
      </c>
      <c r="E57" s="186">
        <v>1</v>
      </c>
      <c r="F57" s="186">
        <v>1</v>
      </c>
      <c r="G57" s="186">
        <v>55</v>
      </c>
      <c r="H57" s="186">
        <v>26</v>
      </c>
      <c r="I57" s="186">
        <v>2453</v>
      </c>
      <c r="J57" s="186">
        <v>584</v>
      </c>
      <c r="K57" s="186">
        <v>53</v>
      </c>
      <c r="L57" s="176">
        <f t="shared" si="0"/>
        <v>637</v>
      </c>
      <c r="M57" s="186">
        <v>617</v>
      </c>
      <c r="N57" s="186">
        <v>45</v>
      </c>
      <c r="O57" s="186">
        <v>32</v>
      </c>
      <c r="P57" s="207">
        <v>359206823226.367</v>
      </c>
      <c r="Q57" s="174">
        <v>19841602111.560902</v>
      </c>
      <c r="R57" s="174">
        <v>31257020833.7728</v>
      </c>
      <c r="S57" s="174">
        <v>16348038484.119501</v>
      </c>
      <c r="T57" s="174">
        <v>218344750113.06</v>
      </c>
      <c r="U57" s="174">
        <v>34854870600.482903</v>
      </c>
      <c r="V57" s="174">
        <v>28777941717.305298</v>
      </c>
      <c r="W57" s="174">
        <v>1402691506.95</v>
      </c>
      <c r="X57" s="174">
        <f t="shared" si="1"/>
        <v>339365221114.80609</v>
      </c>
      <c r="Y57" s="174">
        <v>186521716381.99899</v>
      </c>
      <c r="Z57" s="174">
        <v>13191850175.657</v>
      </c>
      <c r="AA57" s="174">
        <v>6984557575.9530001</v>
      </c>
      <c r="AB57" s="174">
        <v>6631243889.0012598</v>
      </c>
      <c r="AC57" s="205">
        <v>159714064741.38742</v>
      </c>
      <c r="AD57" s="205">
        <v>85973303337.654602</v>
      </c>
      <c r="AE57" s="205">
        <v>12989836713.754299</v>
      </c>
      <c r="AF57" s="205">
        <v>7820529462.7293701</v>
      </c>
      <c r="AG57" s="205">
        <v>9376564576.7091503</v>
      </c>
      <c r="AH57" s="205">
        <v>14613563844.290001</v>
      </c>
      <c r="AI57" s="174">
        <v>109162993050</v>
      </c>
      <c r="AJ57" s="174">
        <v>109162993050</v>
      </c>
      <c r="AK57" s="174">
        <v>-10992100</v>
      </c>
      <c r="AL57" s="174">
        <v>10104666397.469999</v>
      </c>
      <c r="AM57" s="174">
        <v>0</v>
      </c>
      <c r="AN57" s="174">
        <v>10197011244.99748</v>
      </c>
      <c r="AO57" s="174">
        <v>0</v>
      </c>
      <c r="AP57" s="174">
        <v>1284283676.8699999</v>
      </c>
      <c r="AQ57" s="174">
        <v>41947144575.034294</v>
      </c>
      <c r="AR57" s="206">
        <v>96362839281.188507</v>
      </c>
      <c r="AS57" s="174">
        <v>27739646556.509998</v>
      </c>
      <c r="AT57" s="189">
        <v>0.42461389121816712</v>
      </c>
      <c r="AU57" s="189">
        <v>3.3106350279689098E-2</v>
      </c>
      <c r="AV57" s="189">
        <v>6.9428484185889358E-2</v>
      </c>
      <c r="AW57" s="174">
        <v>64595864377.150398</v>
      </c>
      <c r="AX57" s="188">
        <v>733243149.04999995</v>
      </c>
      <c r="AY57" s="208">
        <v>285460512.64999998</v>
      </c>
      <c r="AZ57" s="174">
        <v>733243149.04999995</v>
      </c>
      <c r="BA57" s="190">
        <v>65329107526.200401</v>
      </c>
      <c r="BB57" s="190">
        <v>27485093982.919998</v>
      </c>
      <c r="BC57" s="190">
        <v>254552573.59</v>
      </c>
      <c r="BD57" s="190">
        <v>0</v>
      </c>
    </row>
    <row r="58" spans="1:56" ht="12.75" customHeight="1">
      <c r="A58" s="186">
        <v>2020</v>
      </c>
      <c r="B58" s="186">
        <v>3</v>
      </c>
      <c r="C58" s="186">
        <v>17</v>
      </c>
      <c r="D58" s="186">
        <v>15</v>
      </c>
      <c r="E58" s="186">
        <v>1</v>
      </c>
      <c r="F58" s="186">
        <v>1</v>
      </c>
      <c r="G58" s="186">
        <v>54</v>
      </c>
      <c r="H58" s="186">
        <v>26</v>
      </c>
      <c r="I58" s="186">
        <v>2448</v>
      </c>
      <c r="J58" s="186">
        <v>609</v>
      </c>
      <c r="K58" s="186">
        <v>53</v>
      </c>
      <c r="L58" s="176">
        <f t="shared" si="0"/>
        <v>662</v>
      </c>
      <c r="M58" s="186">
        <v>628</v>
      </c>
      <c r="N58" s="186">
        <v>45</v>
      </c>
      <c r="O58" s="186">
        <v>32</v>
      </c>
      <c r="P58" s="207">
        <v>390693060207.45502</v>
      </c>
      <c r="Q58" s="174">
        <v>18425645197.840401</v>
      </c>
      <c r="R58" s="174">
        <v>36524937103.7472</v>
      </c>
      <c r="S58" s="174">
        <v>17964876809.337502</v>
      </c>
      <c r="T58" s="174">
        <v>222484266611.05902</v>
      </c>
      <c r="U58" s="174">
        <v>53595648686.708199</v>
      </c>
      <c r="V58" s="174">
        <v>28974454512.678001</v>
      </c>
      <c r="W58" s="174">
        <v>1411577774.9300001</v>
      </c>
      <c r="X58" s="174">
        <f t="shared" si="1"/>
        <v>372267415009.61462</v>
      </c>
      <c r="Y58" s="174">
        <v>212832430930.82397</v>
      </c>
      <c r="Z58" s="174">
        <v>10516869742.879999</v>
      </c>
      <c r="AA58" s="174">
        <v>4544272466.9899998</v>
      </c>
      <c r="AB58" s="174">
        <v>4830608580.0167198</v>
      </c>
      <c r="AC58" s="205">
        <v>180489682143.47964</v>
      </c>
      <c r="AD58" s="205">
        <v>94745577891.421799</v>
      </c>
      <c r="AE58" s="205">
        <v>13655814873.282301</v>
      </c>
      <c r="AF58" s="205">
        <v>20455157171.8102</v>
      </c>
      <c r="AG58" s="205">
        <v>9063158661.6953201</v>
      </c>
      <c r="AH58" s="205">
        <v>12812082412.290001</v>
      </c>
      <c r="AI58" s="174">
        <v>108280544100</v>
      </c>
      <c r="AJ58" s="174">
        <v>108280544100</v>
      </c>
      <c r="AK58" s="174">
        <v>-10992100</v>
      </c>
      <c r="AL58" s="174">
        <v>10972935347.469999</v>
      </c>
      <c r="AM58" s="174">
        <v>0</v>
      </c>
      <c r="AN58" s="174">
        <v>10785139187.6325</v>
      </c>
      <c r="AO58" s="174">
        <v>0</v>
      </c>
      <c r="AP58" s="174">
        <v>1165783676.8699999</v>
      </c>
      <c r="AQ58" s="174">
        <v>44246813564.505501</v>
      </c>
      <c r="AR58" s="206">
        <v>163408549110.31842</v>
      </c>
      <c r="AS58" s="174">
        <v>43503239613.330009</v>
      </c>
      <c r="AT58" s="189">
        <v>0.45560244684559614</v>
      </c>
      <c r="AU58" s="189">
        <v>4.5499875593627219E-2</v>
      </c>
      <c r="AV58" s="189">
        <v>9.7334949160918977E-2</v>
      </c>
      <c r="AW58" s="174">
        <v>94485560182.734299</v>
      </c>
      <c r="AX58" s="188">
        <v>999527561.03999996</v>
      </c>
      <c r="AY58" s="208">
        <v>301576181.02999997</v>
      </c>
      <c r="AZ58" s="174">
        <v>999527561.03999996</v>
      </c>
      <c r="BA58" s="190">
        <v>95485087743.774292</v>
      </c>
      <c r="BB58" s="190">
        <v>43063709129.94001</v>
      </c>
      <c r="BC58" s="190">
        <v>439530483.38999999</v>
      </c>
      <c r="BD58" s="190">
        <v>0</v>
      </c>
    </row>
    <row r="59" spans="1:56" ht="12.75" customHeight="1">
      <c r="A59" s="186">
        <v>2020</v>
      </c>
      <c r="B59" s="186">
        <v>4</v>
      </c>
      <c r="C59" s="186">
        <f>+D59+E59+F59</f>
        <v>16</v>
      </c>
      <c r="D59" s="186">
        <v>14</v>
      </c>
      <c r="E59" s="186">
        <v>1</v>
      </c>
      <c r="F59" s="186">
        <v>1</v>
      </c>
      <c r="G59" s="186">
        <v>56</v>
      </c>
      <c r="H59" s="186">
        <v>25</v>
      </c>
      <c r="I59" s="186">
        <v>2473</v>
      </c>
      <c r="J59" s="186">
        <v>587</v>
      </c>
      <c r="K59" s="186">
        <v>50</v>
      </c>
      <c r="L59" s="176">
        <f t="shared" si="0"/>
        <v>637</v>
      </c>
      <c r="M59" s="186">
        <v>632</v>
      </c>
      <c r="N59" s="186">
        <v>45</v>
      </c>
      <c r="O59" s="186">
        <v>32</v>
      </c>
      <c r="P59" s="207">
        <v>382071960128.638</v>
      </c>
      <c r="Q59" s="174">
        <v>17351627409.084499</v>
      </c>
      <c r="R59" s="174">
        <v>29738587698.223701</v>
      </c>
      <c r="S59" s="174">
        <v>15251457966.7815</v>
      </c>
      <c r="T59" s="174">
        <v>231268547651.52899</v>
      </c>
      <c r="U59" s="174">
        <v>49569912922.058594</v>
      </c>
      <c r="V59" s="174">
        <v>30643531261.580002</v>
      </c>
      <c r="W59" s="174">
        <v>1554471956.75</v>
      </c>
      <c r="X59" s="174">
        <f t="shared" si="1"/>
        <v>364720332719.55353</v>
      </c>
      <c r="Y59" s="174">
        <v>200745491931.254</v>
      </c>
      <c r="Z59" s="174">
        <v>16682579063.096302</v>
      </c>
      <c r="AA59" s="174">
        <v>5438097999.2300005</v>
      </c>
      <c r="AB59" s="174">
        <v>5106501815.8133001</v>
      </c>
      <c r="AC59" s="205">
        <v>173518313053.11432</v>
      </c>
      <c r="AD59" s="205">
        <v>87411257611.763901</v>
      </c>
      <c r="AE59" s="205">
        <v>14749564270.9224</v>
      </c>
      <c r="AF59" s="205">
        <v>18578546881.4603</v>
      </c>
      <c r="AG59" s="205">
        <v>10559970402.227699</v>
      </c>
      <c r="AH59" s="205">
        <v>12812082412.290001</v>
      </c>
      <c r="AI59" s="174">
        <v>109162975100</v>
      </c>
      <c r="AJ59" s="174">
        <v>109162975100</v>
      </c>
      <c r="AK59" s="174">
        <v>-10932800</v>
      </c>
      <c r="AL59" s="174">
        <v>10050581616.445</v>
      </c>
      <c r="AM59" s="174">
        <v>0</v>
      </c>
      <c r="AN59" s="174">
        <v>10383669430.3225</v>
      </c>
      <c r="AO59" s="174">
        <v>0</v>
      </c>
      <c r="AP59" s="174">
        <v>974694043.61000001</v>
      </c>
      <c r="AQ59" s="174">
        <v>49265480807.017502</v>
      </c>
      <c r="AR59" s="206">
        <v>205067021722.802</v>
      </c>
      <c r="AS59" s="174">
        <v>59827776844.169998</v>
      </c>
      <c r="AT59" s="189">
        <v>0.46698083239595556</v>
      </c>
      <c r="AU59" s="189">
        <v>5.3999999999999999E-2</v>
      </c>
      <c r="AV59" s="189">
        <v>0.11700000000000001</v>
      </c>
      <c r="AW59" s="174">
        <v>126665827977.608</v>
      </c>
      <c r="AX59" s="188">
        <v>1450301622.8499999</v>
      </c>
      <c r="AY59" s="208">
        <v>511726131.99000001</v>
      </c>
      <c r="AZ59" s="174">
        <v>1450301622.8499999</v>
      </c>
      <c r="BA59" s="190">
        <v>128116129600.45801</v>
      </c>
      <c r="BB59" s="190">
        <v>59245690378.559998</v>
      </c>
      <c r="BC59" s="190">
        <v>582086465.61000001</v>
      </c>
      <c r="BD59" s="190">
        <v>0</v>
      </c>
    </row>
    <row r="60" spans="1:56" ht="12.75" customHeight="1">
      <c r="A60" s="186">
        <v>2021</v>
      </c>
      <c r="B60" s="186">
        <v>1</v>
      </c>
      <c r="C60" s="186">
        <v>16</v>
      </c>
      <c r="D60" s="186">
        <v>14</v>
      </c>
      <c r="E60" s="186">
        <v>1</v>
      </c>
      <c r="F60" s="186">
        <v>1</v>
      </c>
      <c r="G60" s="186">
        <v>56</v>
      </c>
      <c r="H60" s="186">
        <v>26</v>
      </c>
      <c r="I60" s="186">
        <v>2429</v>
      </c>
      <c r="J60" s="186">
        <v>589</v>
      </c>
      <c r="K60" s="186">
        <v>50</v>
      </c>
      <c r="L60" s="176">
        <f t="shared" si="0"/>
        <v>639</v>
      </c>
      <c r="M60" s="186">
        <v>636</v>
      </c>
      <c r="N60" s="186">
        <v>46</v>
      </c>
      <c r="O60" s="186">
        <v>32</v>
      </c>
      <c r="P60" s="207">
        <v>401200502981.47198</v>
      </c>
      <c r="Q60" s="174">
        <v>15032276390.277201</v>
      </c>
      <c r="R60" s="174">
        <v>28237506793.2887</v>
      </c>
      <c r="S60" s="174">
        <v>17106899667.677</v>
      </c>
      <c r="T60" s="174">
        <v>247317953187.71802</v>
      </c>
      <c r="U60" s="174">
        <v>51226339966.108894</v>
      </c>
      <c r="V60" s="174">
        <v>32232226514.549198</v>
      </c>
      <c r="W60" s="174">
        <v>1045311496.852752</v>
      </c>
      <c r="X60" s="174">
        <f t="shared" si="1"/>
        <v>386168226591.19476</v>
      </c>
      <c r="Y60" s="174">
        <v>207993815320.65799</v>
      </c>
      <c r="Z60" s="174">
        <v>17355735232.736</v>
      </c>
      <c r="AA60" s="174">
        <v>10226213930.01902</v>
      </c>
      <c r="AB60" s="174">
        <v>7793619234.4794197</v>
      </c>
      <c r="AC60" s="205">
        <v>172618246923.42322</v>
      </c>
      <c r="AD60" s="205">
        <v>85912451008.084</v>
      </c>
      <c r="AE60" s="205">
        <v>12863571322.740601</v>
      </c>
      <c r="AF60" s="205">
        <v>21718166392.9039</v>
      </c>
      <c r="AG60" s="205">
        <v>9381208669.7207203</v>
      </c>
      <c r="AH60" s="205">
        <v>12812082412.294001</v>
      </c>
      <c r="AI60" s="174">
        <v>109162975100</v>
      </c>
      <c r="AJ60" s="174">
        <v>109162975100</v>
      </c>
      <c r="AK60" s="174">
        <v>-10932800</v>
      </c>
      <c r="AL60" s="174">
        <v>10050581616.450001</v>
      </c>
      <c r="AM60" s="174">
        <v>1500000000</v>
      </c>
      <c r="AN60" s="174">
        <v>9967027544.4712296</v>
      </c>
      <c r="AO60" s="174">
        <v>0</v>
      </c>
      <c r="AP60" s="174">
        <v>1039653293.34</v>
      </c>
      <c r="AQ60" s="174">
        <v>61550699363.165894</v>
      </c>
      <c r="AR60" s="206">
        <v>39792397668.827003</v>
      </c>
      <c r="AS60" s="174">
        <v>12392440734.459999</v>
      </c>
      <c r="AT60" s="189">
        <v>0.40074115680517092</v>
      </c>
      <c r="AU60" s="189">
        <v>3.3000000000000002E-2</v>
      </c>
      <c r="AV60" s="189">
        <v>7.0000000000000007E-2</v>
      </c>
      <c r="AW60" s="174">
        <v>30214637145.337891</v>
      </c>
      <c r="AX60" s="188">
        <v>520588744.67000002</v>
      </c>
      <c r="AY60" s="208">
        <v>200682458.5</v>
      </c>
      <c r="AZ60" s="174">
        <v>520588744.67000002</v>
      </c>
      <c r="BA60" s="190">
        <v>30735225890.007889</v>
      </c>
      <c r="BB60" s="190">
        <v>12128703181.110001</v>
      </c>
      <c r="BC60" s="190">
        <v>188166796.72</v>
      </c>
      <c r="BD60" s="190">
        <v>75570756.629999995</v>
      </c>
    </row>
    <row r="61" spans="1:56" ht="12.75" customHeight="1">
      <c r="A61" s="186">
        <v>2021</v>
      </c>
      <c r="B61" s="186">
        <v>2</v>
      </c>
      <c r="C61" s="186">
        <v>17</v>
      </c>
      <c r="D61" s="186">
        <v>15</v>
      </c>
      <c r="E61" s="186">
        <v>1</v>
      </c>
      <c r="F61" s="186">
        <v>1</v>
      </c>
      <c r="G61" s="186">
        <v>56</v>
      </c>
      <c r="H61" s="186">
        <v>26</v>
      </c>
      <c r="I61" s="186">
        <v>2422</v>
      </c>
      <c r="J61" s="186">
        <v>603</v>
      </c>
      <c r="K61" s="186">
        <v>50</v>
      </c>
      <c r="L61" s="176">
        <f t="shared" si="0"/>
        <v>653</v>
      </c>
      <c r="M61" s="186">
        <v>600</v>
      </c>
      <c r="N61" s="186">
        <v>42</v>
      </c>
      <c r="O61" s="186">
        <v>32</v>
      </c>
      <c r="P61" s="207">
        <v>428943331237.70203</v>
      </c>
      <c r="Q61" s="174">
        <v>24440181795.146896</v>
      </c>
      <c r="R61" s="174">
        <v>38796937360.2994</v>
      </c>
      <c r="S61" s="174">
        <v>16934253919.3915</v>
      </c>
      <c r="T61" s="174">
        <v>247473688284.84</v>
      </c>
      <c r="U61" s="174">
        <v>57310798240.865005</v>
      </c>
      <c r="V61" s="174">
        <v>33133932837.8092</v>
      </c>
      <c r="W61" s="174">
        <v>989357841.62000299</v>
      </c>
      <c r="X61" s="174">
        <f t="shared" si="1"/>
        <v>404503149442.55511</v>
      </c>
      <c r="Y61" s="174">
        <v>234230419779.85602</v>
      </c>
      <c r="Z61" s="174">
        <v>26030280921.733002</v>
      </c>
      <c r="AA61" s="174">
        <v>7878040718.0099993</v>
      </c>
      <c r="AB61" s="174">
        <v>11008931666.405521</v>
      </c>
      <c r="AC61" s="205">
        <v>189313166473.7081</v>
      </c>
      <c r="AD61" s="205">
        <v>106624795009.325</v>
      </c>
      <c r="AE61" s="205">
        <v>13477376861.5952</v>
      </c>
      <c r="AF61" s="205">
        <v>18627504139.479599</v>
      </c>
      <c r="AG61" s="205">
        <v>9449644232.3242798</v>
      </c>
      <c r="AH61" s="205">
        <v>12812082412.294001</v>
      </c>
      <c r="AI61" s="174">
        <v>114163975100</v>
      </c>
      <c r="AJ61" s="174">
        <v>114163975100</v>
      </c>
      <c r="AK61" s="174">
        <v>-10932800</v>
      </c>
      <c r="AL61" s="174">
        <v>10010581616.445299</v>
      </c>
      <c r="AM61" s="174">
        <v>1500000000</v>
      </c>
      <c r="AN61" s="174">
        <v>9821246267.5699997</v>
      </c>
      <c r="AO61" s="174">
        <v>0</v>
      </c>
      <c r="AP61" s="174">
        <v>1266689909.21</v>
      </c>
      <c r="AQ61" s="174">
        <v>57961351364.404907</v>
      </c>
      <c r="AR61" s="206">
        <v>112754255304.90337</v>
      </c>
      <c r="AS61" s="174">
        <v>29200945210.200001</v>
      </c>
      <c r="AT61" s="189">
        <v>0.46125941140116899</v>
      </c>
      <c r="AU61" s="189">
        <v>4.1000000000000002E-2</v>
      </c>
      <c r="AV61" s="189">
        <v>8.7999999999999995E-2</v>
      </c>
      <c r="AW61" s="174">
        <v>61894953667.722969</v>
      </c>
      <c r="AX61" s="188">
        <v>960998665.69000006</v>
      </c>
      <c r="AY61" s="208">
        <v>-224341799.38</v>
      </c>
      <c r="AZ61" s="174">
        <v>960998665.69000006</v>
      </c>
      <c r="BA61" s="190">
        <v>62855952333.412971</v>
      </c>
      <c r="BB61" s="190">
        <v>28031283056.889999</v>
      </c>
      <c r="BC61" s="190">
        <v>961616519.48000002</v>
      </c>
      <c r="BD61" s="190">
        <v>208045633.82999998</v>
      </c>
    </row>
    <row r="62" spans="1:56" ht="12.75" customHeight="1">
      <c r="A62" s="186">
        <v>2021</v>
      </c>
      <c r="B62" s="186">
        <v>3</v>
      </c>
      <c r="C62" s="186">
        <v>17</v>
      </c>
      <c r="D62" s="186">
        <v>15</v>
      </c>
      <c r="E62" s="186">
        <v>1</v>
      </c>
      <c r="F62" s="186">
        <v>1</v>
      </c>
      <c r="G62" s="186">
        <v>56</v>
      </c>
      <c r="H62" s="186">
        <v>25</v>
      </c>
      <c r="I62" s="186">
        <v>2388</v>
      </c>
      <c r="J62" s="186">
        <v>635</v>
      </c>
      <c r="K62" s="186">
        <v>50</v>
      </c>
      <c r="L62" s="176">
        <f t="shared" si="0"/>
        <v>685</v>
      </c>
      <c r="M62" s="186">
        <v>621</v>
      </c>
      <c r="N62" s="186">
        <v>43</v>
      </c>
      <c r="O62" s="186">
        <v>36</v>
      </c>
      <c r="P62" s="207">
        <v>444570354723.88416</v>
      </c>
      <c r="Q62" s="174">
        <v>40847041478.4561</v>
      </c>
      <c r="R62" s="174">
        <v>39761298101.232346</v>
      </c>
      <c r="S62" s="174">
        <v>18213301140.445499</v>
      </c>
      <c r="T62" s="174">
        <v>233981116328.98904</v>
      </c>
      <c r="U62" s="174">
        <v>69890209930.494904</v>
      </c>
      <c r="V62" s="174">
        <v>31421799362.788185</v>
      </c>
      <c r="W62" s="174">
        <v>929052840.64999998</v>
      </c>
      <c r="X62" s="174">
        <f t="shared" si="1"/>
        <v>403723313245.42804</v>
      </c>
      <c r="Y62" s="174">
        <v>246603867933.6528</v>
      </c>
      <c r="Z62" s="174">
        <v>23731559914.82843</v>
      </c>
      <c r="AA62" s="174">
        <v>7897484181.7014122</v>
      </c>
      <c r="AB62" s="174">
        <v>10142876361.632692</v>
      </c>
      <c r="AC62" s="205">
        <v>204831947475.5</v>
      </c>
      <c r="AD62" s="205">
        <v>125475745232.37277</v>
      </c>
      <c r="AE62" s="205">
        <v>13372790059.780205</v>
      </c>
      <c r="AF62" s="205">
        <v>15268369387.990776</v>
      </c>
      <c r="AG62" s="205">
        <v>10073477254.702629</v>
      </c>
      <c r="AH62" s="205">
        <v>12812082412.294008</v>
      </c>
      <c r="AI62" s="174">
        <v>197966486790.19897</v>
      </c>
      <c r="AJ62" s="174">
        <v>197966486790.19897</v>
      </c>
      <c r="AK62" s="174">
        <v>-186045554</v>
      </c>
      <c r="AL62" s="174">
        <v>9299271968.9099998</v>
      </c>
      <c r="AM62" s="174">
        <v>1499999999.9955826</v>
      </c>
      <c r="AN62" s="174">
        <v>10147785036.91</v>
      </c>
      <c r="AO62" s="174">
        <v>0</v>
      </c>
      <c r="AP62" s="174">
        <v>917393293.34000003</v>
      </c>
      <c r="AQ62" s="174">
        <v>62124106945.043365</v>
      </c>
      <c r="AR62" s="206">
        <v>192035053965.53204</v>
      </c>
      <c r="AS62" s="174">
        <v>45787355365.252296</v>
      </c>
      <c r="AT62" s="189">
        <v>0.46119157448888914</v>
      </c>
      <c r="AU62" s="189">
        <v>4.869040738649278E-2</v>
      </c>
      <c r="AV62" s="189">
        <v>0.10831160844426016</v>
      </c>
      <c r="AW62" s="174">
        <v>96124069838.033875</v>
      </c>
      <c r="AX62" s="188">
        <v>1290861873.3099999</v>
      </c>
      <c r="AY62" s="208">
        <v>-538291792.05999994</v>
      </c>
      <c r="AZ62" s="174">
        <v>1290861873.3099999</v>
      </c>
      <c r="BA62" s="190">
        <v>97414931711.343872</v>
      </c>
      <c r="BB62" s="190">
        <v>43371934119.932297</v>
      </c>
      <c r="BC62" s="190">
        <v>1555011614.75</v>
      </c>
      <c r="BD62" s="190">
        <v>860409630.57000005</v>
      </c>
    </row>
    <row r="63" spans="1:56" ht="12.75" customHeight="1">
      <c r="A63" s="186">
        <v>2021</v>
      </c>
      <c r="B63" s="186">
        <v>4</v>
      </c>
      <c r="C63" s="186">
        <v>17</v>
      </c>
      <c r="D63" s="186">
        <v>15</v>
      </c>
      <c r="E63" s="186">
        <v>1</v>
      </c>
      <c r="F63" s="186">
        <v>1</v>
      </c>
      <c r="G63" s="186">
        <v>57</v>
      </c>
      <c r="H63" s="186">
        <v>25</v>
      </c>
      <c r="I63" s="186">
        <v>2403</v>
      </c>
      <c r="J63" s="186">
        <v>637</v>
      </c>
      <c r="K63" s="186">
        <v>51</v>
      </c>
      <c r="L63" s="176">
        <f t="shared" si="0"/>
        <v>688</v>
      </c>
      <c r="M63" s="186">
        <v>624</v>
      </c>
      <c r="N63" s="186">
        <v>43</v>
      </c>
      <c r="O63" s="186">
        <v>36</v>
      </c>
      <c r="P63" s="207">
        <v>425422642124.69586</v>
      </c>
      <c r="Q63" s="174">
        <v>25467970210.860172</v>
      </c>
      <c r="R63" s="174">
        <v>36147689310.737602</v>
      </c>
      <c r="S63" s="174">
        <v>20509021799.001316</v>
      </c>
      <c r="T63" s="174">
        <v>244578681109.37399</v>
      </c>
      <c r="U63" s="174">
        <v>57769008902.232201</v>
      </c>
      <c r="V63" s="174">
        <v>30059771305.030003</v>
      </c>
      <c r="W63" s="174">
        <v>903492340.13000011</v>
      </c>
      <c r="X63" s="174">
        <f t="shared" si="1"/>
        <v>399954671913.83569</v>
      </c>
      <c r="Y63" s="174">
        <v>225914102858.51819</v>
      </c>
      <c r="Z63" s="174">
        <v>20239147363.18</v>
      </c>
      <c r="AA63" s="174">
        <v>4031582653.9604998</v>
      </c>
      <c r="AB63" s="174">
        <v>7949852544.1959991</v>
      </c>
      <c r="AC63" s="205">
        <v>193693520297.18121</v>
      </c>
      <c r="AD63" s="205">
        <v>114738166642.38622</v>
      </c>
      <c r="AE63" s="205">
        <v>14214543870.776115</v>
      </c>
      <c r="AF63" s="205">
        <v>13199468765.267101</v>
      </c>
      <c r="AG63" s="205">
        <v>11026197089.190765</v>
      </c>
      <c r="AH63" s="205">
        <v>12366492412.291</v>
      </c>
      <c r="AI63" s="174">
        <v>199508539266.17572</v>
      </c>
      <c r="AJ63" s="174">
        <v>199508539266.17572</v>
      </c>
      <c r="AK63" s="174">
        <v>-26939749</v>
      </c>
      <c r="AL63" s="174">
        <v>10095466118.940001</v>
      </c>
      <c r="AM63" s="174">
        <v>1500000000</v>
      </c>
      <c r="AN63" s="174">
        <v>8433647901.0699997</v>
      </c>
      <c r="AO63" s="174">
        <v>0</v>
      </c>
      <c r="AP63" s="174">
        <v>662498087.33560503</v>
      </c>
      <c r="AQ63" s="174">
        <v>64679891807.830399</v>
      </c>
      <c r="AR63" s="206">
        <v>247479627374.84241</v>
      </c>
      <c r="AS63" s="174">
        <v>69958683756.102295</v>
      </c>
      <c r="AT63" s="189">
        <v>0.49551563993963021</v>
      </c>
      <c r="AU63" s="189">
        <v>5.7916592546048619E-2</v>
      </c>
      <c r="AV63" s="189">
        <v>0.12676778819620349</v>
      </c>
      <c r="AW63" s="174">
        <v>137307420162.21065</v>
      </c>
      <c r="AX63" s="188">
        <v>1763917445.0099998</v>
      </c>
      <c r="AY63" s="208">
        <v>-422817735.31</v>
      </c>
      <c r="AZ63" s="174">
        <v>1763917445.0099998</v>
      </c>
      <c r="BA63" s="190">
        <v>139071337607.22064</v>
      </c>
      <c r="BB63" s="190">
        <v>67168794344.812302</v>
      </c>
      <c r="BC63" s="190">
        <v>1743228506.8900001</v>
      </c>
      <c r="BD63" s="190">
        <v>1046660904.4000001</v>
      </c>
    </row>
    <row r="64" spans="1:56" ht="14.25">
      <c r="A64" s="186">
        <v>2022</v>
      </c>
      <c r="B64" s="186">
        <v>1</v>
      </c>
      <c r="C64" s="186">
        <v>17</v>
      </c>
      <c r="D64" s="186">
        <v>15</v>
      </c>
      <c r="E64" s="186">
        <v>1</v>
      </c>
      <c r="F64" s="186">
        <v>1</v>
      </c>
      <c r="G64" s="186">
        <v>59</v>
      </c>
      <c r="H64" s="186">
        <v>25</v>
      </c>
      <c r="I64" s="186">
        <v>2422</v>
      </c>
      <c r="J64" s="186">
        <v>637</v>
      </c>
      <c r="K64" s="186">
        <v>51</v>
      </c>
      <c r="L64" s="176">
        <f t="shared" si="0"/>
        <v>688</v>
      </c>
      <c r="M64" s="186">
        <v>629</v>
      </c>
      <c r="N64" s="186">
        <v>43</v>
      </c>
      <c r="O64" s="186">
        <v>38</v>
      </c>
      <c r="P64" s="207">
        <v>418456566883.19904</v>
      </c>
      <c r="Q64" s="174">
        <v>20939063778.606998</v>
      </c>
      <c r="R64" s="174">
        <v>31966478024.255699</v>
      </c>
      <c r="S64" s="174">
        <v>21147219208.490501</v>
      </c>
      <c r="T64" s="174">
        <v>252904084892.03998</v>
      </c>
      <c r="U64" s="174">
        <v>48647716325.3153</v>
      </c>
      <c r="V64" s="174">
        <v>30420434482.537903</v>
      </c>
      <c r="W64" s="174">
        <v>933702595.02999997</v>
      </c>
      <c r="X64" s="174">
        <f>P64-Q64</f>
        <v>397517503104.59204</v>
      </c>
      <c r="Y64" s="174">
        <v>215052848315.33701</v>
      </c>
      <c r="Z64" s="174">
        <v>18138946342.727001</v>
      </c>
      <c r="AA64" s="174">
        <v>9117852172.6215916</v>
      </c>
      <c r="AB64" s="174">
        <v>7952642916.7156105</v>
      </c>
      <c r="AC64" s="205">
        <v>179843406883.27231</v>
      </c>
      <c r="AD64" s="205">
        <v>102631299604.26001</v>
      </c>
      <c r="AE64" s="205">
        <v>12638785433.7218</v>
      </c>
      <c r="AF64" s="205">
        <v>10900549809.846399</v>
      </c>
      <c r="AG64" s="205">
        <v>13173066264.1131</v>
      </c>
      <c r="AH64" s="205">
        <v>12118188112.291</v>
      </c>
      <c r="AI64" s="174">
        <v>203403718567.87201</v>
      </c>
      <c r="AJ64" s="174">
        <v>203403718567.87201</v>
      </c>
      <c r="AK64" s="174">
        <v>-28739274</v>
      </c>
      <c r="AL64" s="174">
        <v>10188078518.030001</v>
      </c>
      <c r="AM64" s="174">
        <v>1500000000</v>
      </c>
      <c r="AN64" s="174">
        <v>9811556065.2199993</v>
      </c>
      <c r="AO64" s="174">
        <v>0</v>
      </c>
      <c r="AP64" s="174">
        <v>716341247.25220895</v>
      </c>
      <c r="AQ64" s="174">
        <v>67052506911.369896</v>
      </c>
      <c r="AR64" s="206">
        <v>51305421122.24604</v>
      </c>
      <c r="AS64" s="174">
        <v>26282192514.040005</v>
      </c>
      <c r="AT64" s="189">
        <v>0.66682987234261049</v>
      </c>
      <c r="AU64" s="189">
        <v>8.0256475155922168E-3</v>
      </c>
      <c r="AV64" s="189">
        <v>1.6809310080666943E-2</v>
      </c>
      <c r="AW64" s="174">
        <v>38804685770.319237</v>
      </c>
      <c r="AX64" s="188">
        <v>545668049.85000002</v>
      </c>
      <c r="AY64" s="208">
        <v>97471352.489999995</v>
      </c>
      <c r="AZ64" s="174">
        <v>545668049.85000002</v>
      </c>
      <c r="BA64" s="190">
        <v>39350353820.169235</v>
      </c>
      <c r="BB64" s="190">
        <v>25947125177.160004</v>
      </c>
      <c r="BC64" s="190">
        <v>292866237.38</v>
      </c>
      <c r="BD64" s="190">
        <v>42201099.5</v>
      </c>
    </row>
    <row r="65" spans="1:56" ht="12.75" customHeight="1">
      <c r="A65" s="186">
        <v>2022</v>
      </c>
      <c r="B65" s="186">
        <v>2</v>
      </c>
      <c r="C65" s="186">
        <v>17</v>
      </c>
      <c r="D65" s="186">
        <v>15</v>
      </c>
      <c r="E65" s="186">
        <v>1</v>
      </c>
      <c r="F65" s="186">
        <v>1</v>
      </c>
      <c r="G65" s="186">
        <v>62</v>
      </c>
      <c r="H65" s="186">
        <v>25</v>
      </c>
      <c r="I65" s="186">
        <v>2426</v>
      </c>
      <c r="J65" s="186">
        <v>682</v>
      </c>
      <c r="K65" s="186">
        <v>54</v>
      </c>
      <c r="L65" s="186">
        <f>J65+K65</f>
        <v>736</v>
      </c>
      <c r="M65" s="186">
        <v>624</v>
      </c>
      <c r="N65" s="186">
        <v>43</v>
      </c>
      <c r="O65" s="186">
        <v>38</v>
      </c>
      <c r="P65" s="207">
        <v>431419121878.70502</v>
      </c>
      <c r="Q65" s="174">
        <v>25204857140.160099</v>
      </c>
      <c r="R65" s="174">
        <v>43374952976.4552</v>
      </c>
      <c r="S65" s="174">
        <v>19609590968.669998</v>
      </c>
      <c r="T65" s="174">
        <v>259508405568.58002</v>
      </c>
      <c r="U65" s="174">
        <v>41963650253.536301</v>
      </c>
      <c r="V65" s="174">
        <v>29976999906.759499</v>
      </c>
      <c r="W65" s="174">
        <v>914875421.34000003</v>
      </c>
      <c r="X65" s="174">
        <f>P65-Q65</f>
        <v>406214264738.54492</v>
      </c>
      <c r="Y65" s="174">
        <v>230032414490.98203</v>
      </c>
      <c r="Z65" s="174">
        <v>23009160633.374001</v>
      </c>
      <c r="AA65" s="174">
        <v>10036282781.916321</v>
      </c>
      <c r="AB65" s="174">
        <v>11095557189.632681</v>
      </c>
      <c r="AC65" s="205">
        <v>185891413886.0585</v>
      </c>
      <c r="AD65" s="205">
        <v>107803937815.96201</v>
      </c>
      <c r="AE65" s="205">
        <v>11406051813.873199</v>
      </c>
      <c r="AF65" s="205">
        <v>11590505863.783899</v>
      </c>
      <c r="AG65" s="205">
        <v>13768284010.4163</v>
      </c>
      <c r="AH65" s="205">
        <v>12118188112.2831</v>
      </c>
      <c r="AI65" s="174">
        <v>201386707387.72299</v>
      </c>
      <c r="AJ65" s="174">
        <v>201386707387.72299</v>
      </c>
      <c r="AK65" s="174">
        <v>-195405949</v>
      </c>
      <c r="AL65" s="174">
        <v>9251269865.8199997</v>
      </c>
      <c r="AM65" s="174">
        <v>1500000000</v>
      </c>
      <c r="AN65" s="174">
        <v>8912063792.8174</v>
      </c>
      <c r="AO65" s="174">
        <v>0</v>
      </c>
      <c r="AP65" s="174">
        <v>713279847.25999999</v>
      </c>
      <c r="AQ65" s="174">
        <v>67041524730.825699</v>
      </c>
      <c r="AR65" s="206">
        <v>125991650414.43855</v>
      </c>
      <c r="AS65" s="174">
        <v>48549542550.230011</v>
      </c>
      <c r="AT65" s="189">
        <v>0.56817457579496888</v>
      </c>
      <c r="AU65" s="189">
        <v>2.1680799932644025E-2</v>
      </c>
      <c r="AV65" s="189">
        <v>4.551981369659714E-2</v>
      </c>
      <c r="AW65" s="174">
        <v>83710779095.472183</v>
      </c>
      <c r="AX65" s="188">
        <v>1603555868.21</v>
      </c>
      <c r="AY65" s="208">
        <v>562327974</v>
      </c>
      <c r="AZ65" s="174">
        <v>1603555868.21</v>
      </c>
      <c r="BA65" s="190">
        <v>85314334963.68219</v>
      </c>
      <c r="BB65" s="190">
        <v>47818253594.490005</v>
      </c>
      <c r="BC65" s="190">
        <v>655182482.73000002</v>
      </c>
      <c r="BD65" s="190">
        <v>76106473.010000005</v>
      </c>
    </row>
    <row r="66" spans="1:56" ht="12.75" customHeigh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59"/>
      <c r="Q66" s="159"/>
      <c r="R66" s="159"/>
      <c r="S66" s="159"/>
      <c r="T66" s="159"/>
      <c r="U66" s="159"/>
      <c r="V66" s="159"/>
      <c r="W66" s="159"/>
      <c r="X66" s="159"/>
      <c r="Y66" s="163"/>
      <c r="Z66" s="163"/>
      <c r="AA66" s="163"/>
      <c r="AB66" s="163"/>
      <c r="AC66" s="209"/>
      <c r="AD66" s="209"/>
      <c r="AE66" s="209"/>
      <c r="AF66" s="209"/>
      <c r="AG66" s="209"/>
      <c r="AH66" s="20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</row>
    <row r="67" spans="1:56" ht="12.75" customHeigh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59"/>
      <c r="Q67" s="159"/>
      <c r="R67" s="159"/>
      <c r="S67" s="159"/>
      <c r="T67" s="159"/>
      <c r="U67" s="159"/>
      <c r="V67" s="159"/>
      <c r="W67" s="159"/>
      <c r="X67" s="159"/>
      <c r="Y67" s="163"/>
      <c r="Z67" s="163"/>
      <c r="AA67" s="163"/>
      <c r="AB67" s="163"/>
      <c r="AC67" s="209"/>
      <c r="AD67" s="209"/>
      <c r="AE67" s="209"/>
      <c r="AF67" s="209"/>
      <c r="AG67" s="209"/>
      <c r="AH67" s="20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</row>
    <row r="68" spans="1:56" ht="12.75" customHeigh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59"/>
      <c r="Q68" s="159"/>
      <c r="R68" s="159"/>
      <c r="S68" s="159"/>
      <c r="T68" s="159"/>
      <c r="U68" s="159"/>
      <c r="V68" s="159"/>
      <c r="W68" s="159"/>
      <c r="X68" s="159"/>
      <c r="Y68" s="163"/>
      <c r="Z68" s="163"/>
      <c r="AA68" s="163"/>
      <c r="AB68" s="163"/>
      <c r="AC68" s="209"/>
      <c r="AD68" s="209"/>
      <c r="AE68" s="209"/>
      <c r="AF68" s="209"/>
      <c r="AG68" s="209"/>
      <c r="AH68" s="20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</row>
    <row r="69" spans="1:56" ht="12.75" customHeigh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59"/>
      <c r="Q69" s="159"/>
      <c r="R69" s="159"/>
      <c r="S69" s="159"/>
      <c r="T69" s="159"/>
      <c r="U69" s="159"/>
      <c r="V69" s="159"/>
      <c r="W69" s="159"/>
      <c r="X69" s="159"/>
      <c r="Y69" s="163"/>
      <c r="Z69" s="163"/>
      <c r="AA69" s="163"/>
      <c r="AB69" s="163"/>
      <c r="AC69" s="209"/>
      <c r="AD69" s="209"/>
      <c r="AE69" s="209"/>
      <c r="AF69" s="209"/>
      <c r="AG69" s="209"/>
      <c r="AH69" s="20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</row>
    <row r="70" spans="1:56" ht="12.75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59"/>
      <c r="Q70" s="159"/>
      <c r="R70" s="159"/>
      <c r="S70" s="159"/>
      <c r="T70" s="159"/>
      <c r="U70" s="159"/>
      <c r="V70" s="159"/>
      <c r="W70" s="159"/>
      <c r="X70" s="159"/>
      <c r="Y70" s="163"/>
      <c r="Z70" s="163"/>
      <c r="AA70" s="163"/>
      <c r="AB70" s="163"/>
      <c r="AC70" s="209"/>
      <c r="AD70" s="209"/>
      <c r="AE70" s="209"/>
      <c r="AF70" s="209"/>
      <c r="AG70" s="209"/>
      <c r="AH70" s="20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</row>
    <row r="71" spans="1:56" ht="12.75" customHeigh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59"/>
      <c r="Q71" s="159"/>
      <c r="R71" s="159"/>
      <c r="S71" s="159"/>
      <c r="T71" s="159"/>
      <c r="U71" s="159"/>
      <c r="V71" s="159"/>
      <c r="W71" s="159"/>
      <c r="X71" s="159"/>
      <c r="Y71" s="163"/>
      <c r="Z71" s="163"/>
      <c r="AA71" s="163"/>
      <c r="AB71" s="163"/>
      <c r="AC71" s="209"/>
      <c r="AD71" s="209"/>
      <c r="AE71" s="209"/>
      <c r="AF71" s="209"/>
      <c r="AG71" s="209"/>
      <c r="AH71" s="20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</row>
    <row r="72" spans="1:56" ht="12.75" customHeigh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59"/>
      <c r="Q72" s="159"/>
      <c r="R72" s="159"/>
      <c r="S72" s="159"/>
      <c r="T72" s="159"/>
      <c r="U72" s="159"/>
      <c r="V72" s="159"/>
      <c r="W72" s="159"/>
      <c r="X72" s="159"/>
      <c r="Y72" s="163"/>
      <c r="Z72" s="163"/>
      <c r="AA72" s="163"/>
      <c r="AB72" s="163"/>
      <c r="AC72" s="209"/>
      <c r="AD72" s="209"/>
      <c r="AE72" s="209"/>
      <c r="AF72" s="209"/>
      <c r="AG72" s="209"/>
      <c r="AH72" s="20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</row>
    <row r="73" spans="1:56" ht="12.75" customHeigh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59"/>
      <c r="Q73" s="159"/>
      <c r="R73" s="159"/>
      <c r="S73" s="159"/>
      <c r="T73" s="159"/>
      <c r="U73" s="159"/>
      <c r="V73" s="159"/>
      <c r="W73" s="159"/>
      <c r="X73" s="159"/>
      <c r="Y73" s="163"/>
      <c r="Z73" s="163"/>
      <c r="AA73" s="163"/>
      <c r="AB73" s="163"/>
      <c r="AC73" s="209"/>
      <c r="AD73" s="209"/>
      <c r="AE73" s="209"/>
      <c r="AF73" s="209"/>
      <c r="AG73" s="209"/>
      <c r="AH73" s="20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</row>
    <row r="74" spans="1:56" ht="12.75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59"/>
      <c r="Q74" s="159"/>
      <c r="R74" s="159"/>
      <c r="S74" s="159"/>
      <c r="T74" s="159"/>
      <c r="U74" s="159"/>
      <c r="V74" s="159"/>
      <c r="W74" s="159"/>
      <c r="X74" s="159"/>
      <c r="Y74" s="163"/>
      <c r="Z74" s="163"/>
      <c r="AA74" s="163"/>
      <c r="AB74" s="163"/>
      <c r="AC74" s="209"/>
      <c r="AD74" s="209"/>
      <c r="AE74" s="209"/>
      <c r="AF74" s="209"/>
      <c r="AG74" s="209"/>
      <c r="AH74" s="20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</row>
    <row r="75" spans="1:56" ht="12.75" customHeigh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59"/>
      <c r="Q75" s="159"/>
      <c r="R75" s="159"/>
      <c r="S75" s="159"/>
      <c r="T75" s="159"/>
      <c r="U75" s="159"/>
      <c r="V75" s="159"/>
      <c r="W75" s="159"/>
      <c r="X75" s="159"/>
      <c r="Y75" s="163"/>
      <c r="Z75" s="163"/>
      <c r="AA75" s="163"/>
      <c r="AB75" s="163"/>
      <c r="AC75" s="209"/>
      <c r="AD75" s="209"/>
      <c r="AE75" s="209"/>
      <c r="AF75" s="209"/>
      <c r="AG75" s="209"/>
      <c r="AH75" s="20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</row>
    <row r="76" spans="1:56" ht="12.75" customHeigh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59"/>
      <c r="Q76" s="159"/>
      <c r="R76" s="159"/>
      <c r="S76" s="159"/>
      <c r="T76" s="159"/>
      <c r="U76" s="159"/>
      <c r="V76" s="159"/>
      <c r="W76" s="159"/>
      <c r="X76" s="159"/>
      <c r="Y76" s="163"/>
      <c r="Z76" s="163"/>
      <c r="AA76" s="163"/>
      <c r="AB76" s="163"/>
      <c r="AC76" s="209"/>
      <c r="AD76" s="209"/>
      <c r="AE76" s="209"/>
      <c r="AF76" s="209"/>
      <c r="AG76" s="209"/>
      <c r="AH76" s="20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</row>
    <row r="77" spans="1:56" ht="12.75" customHeigh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59"/>
      <c r="Q77" s="159"/>
      <c r="R77" s="159"/>
      <c r="S77" s="159"/>
      <c r="T77" s="159"/>
      <c r="U77" s="159"/>
      <c r="V77" s="159"/>
      <c r="W77" s="159"/>
      <c r="X77" s="159"/>
      <c r="Y77" s="163"/>
      <c r="Z77" s="163"/>
      <c r="AA77" s="163"/>
      <c r="AB77" s="163"/>
      <c r="AC77" s="209"/>
      <c r="AD77" s="209"/>
      <c r="AE77" s="209"/>
      <c r="AF77" s="209"/>
      <c r="AG77" s="209"/>
      <c r="AH77" s="20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</row>
    <row r="78" spans="1:56" ht="12.75" customHeigh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59"/>
      <c r="Q78" s="159"/>
      <c r="R78" s="159"/>
      <c r="S78" s="159"/>
      <c r="T78" s="159"/>
      <c r="U78" s="159"/>
      <c r="V78" s="159"/>
      <c r="W78" s="159"/>
      <c r="X78" s="159"/>
      <c r="Y78" s="163"/>
      <c r="Z78" s="163"/>
      <c r="AA78" s="163"/>
      <c r="AB78" s="163"/>
      <c r="AC78" s="209"/>
      <c r="AD78" s="209"/>
      <c r="AE78" s="209"/>
      <c r="AF78" s="209"/>
      <c r="AG78" s="209"/>
      <c r="AH78" s="20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</row>
    <row r="79" spans="1:56" ht="12.75" customHeigh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59"/>
      <c r="Q79" s="159"/>
      <c r="R79" s="159"/>
      <c r="S79" s="159"/>
      <c r="T79" s="159"/>
      <c r="U79" s="159"/>
      <c r="V79" s="159"/>
      <c r="W79" s="159"/>
      <c r="X79" s="159"/>
      <c r="Y79" s="163"/>
      <c r="Z79" s="163"/>
      <c r="AA79" s="163"/>
      <c r="AB79" s="163"/>
      <c r="AC79" s="209"/>
      <c r="AD79" s="209"/>
      <c r="AE79" s="209"/>
      <c r="AF79" s="209"/>
      <c r="AG79" s="209"/>
      <c r="AH79" s="20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</row>
    <row r="80" spans="1:56" ht="12.75" customHeigh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59"/>
      <c r="Q80" s="159"/>
      <c r="R80" s="159"/>
      <c r="S80" s="159"/>
      <c r="T80" s="159"/>
      <c r="U80" s="159"/>
      <c r="V80" s="159"/>
      <c r="W80" s="159"/>
      <c r="X80" s="159"/>
      <c r="Y80" s="163"/>
      <c r="Z80" s="163"/>
      <c r="AA80" s="163"/>
      <c r="AB80" s="163"/>
      <c r="AC80" s="209"/>
      <c r="AD80" s="209"/>
      <c r="AE80" s="209"/>
      <c r="AF80" s="209"/>
      <c r="AG80" s="209"/>
      <c r="AH80" s="20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</row>
    <row r="81" spans="1:56" ht="12.75" customHeigh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59"/>
      <c r="Q81" s="159"/>
      <c r="R81" s="159"/>
      <c r="S81" s="159"/>
      <c r="T81" s="159"/>
      <c r="U81" s="159"/>
      <c r="V81" s="159"/>
      <c r="W81" s="159"/>
      <c r="X81" s="159"/>
      <c r="Y81" s="163"/>
      <c r="Z81" s="163"/>
      <c r="AA81" s="163"/>
      <c r="AB81" s="163"/>
      <c r="AC81" s="209"/>
      <c r="AD81" s="209"/>
      <c r="AE81" s="209"/>
      <c r="AF81" s="209"/>
      <c r="AG81" s="209"/>
      <c r="AH81" s="20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</row>
    <row r="82" spans="1:56" ht="12.75" customHeigh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59"/>
      <c r="Q82" s="159"/>
      <c r="R82" s="159"/>
      <c r="S82" s="159"/>
      <c r="T82" s="159"/>
      <c r="U82" s="159"/>
      <c r="V82" s="159"/>
      <c r="W82" s="159"/>
      <c r="X82" s="159"/>
      <c r="Y82" s="163"/>
      <c r="Z82" s="163"/>
      <c r="AA82" s="163"/>
      <c r="AB82" s="163"/>
      <c r="AC82" s="209"/>
      <c r="AD82" s="209"/>
      <c r="AE82" s="209"/>
      <c r="AF82" s="209"/>
      <c r="AG82" s="209"/>
      <c r="AH82" s="20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</row>
    <row r="83" spans="1:56" ht="12.75" customHeigh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59"/>
      <c r="Q83" s="159"/>
      <c r="R83" s="159"/>
      <c r="S83" s="159"/>
      <c r="T83" s="159"/>
      <c r="U83" s="159"/>
      <c r="V83" s="159"/>
      <c r="W83" s="159"/>
      <c r="X83" s="159"/>
      <c r="Y83" s="163"/>
      <c r="Z83" s="163"/>
      <c r="AA83" s="163"/>
      <c r="AB83" s="163"/>
      <c r="AC83" s="209"/>
      <c r="AD83" s="209"/>
      <c r="AE83" s="209"/>
      <c r="AF83" s="209"/>
      <c r="AG83" s="209"/>
      <c r="AH83" s="20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</row>
    <row r="84" spans="1:56" ht="12.75" customHeigh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59"/>
      <c r="Q84" s="159"/>
      <c r="R84" s="159"/>
      <c r="S84" s="159"/>
      <c r="T84" s="159"/>
      <c r="U84" s="159"/>
      <c r="V84" s="159"/>
      <c r="W84" s="159"/>
      <c r="X84" s="159"/>
      <c r="Y84" s="163"/>
      <c r="Z84" s="163"/>
      <c r="AA84" s="163"/>
      <c r="AB84" s="163"/>
      <c r="AC84" s="209"/>
      <c r="AD84" s="209"/>
      <c r="AE84" s="209"/>
      <c r="AF84" s="209"/>
      <c r="AG84" s="209"/>
      <c r="AH84" s="20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</row>
    <row r="85" spans="1:56" ht="12.75" customHeigh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59"/>
      <c r="Q85" s="159"/>
      <c r="R85" s="159"/>
      <c r="S85" s="159"/>
      <c r="T85" s="159"/>
      <c r="U85" s="159"/>
      <c r="V85" s="159"/>
      <c r="W85" s="159"/>
      <c r="X85" s="159"/>
      <c r="Y85" s="163"/>
      <c r="Z85" s="163"/>
      <c r="AA85" s="163"/>
      <c r="AB85" s="163"/>
      <c r="AC85" s="209"/>
      <c r="AD85" s="209"/>
      <c r="AE85" s="209"/>
      <c r="AF85" s="209"/>
      <c r="AG85" s="209"/>
      <c r="AH85" s="20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</row>
    <row r="86" spans="1:56" ht="12.75" customHeigh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59"/>
      <c r="Q86" s="159"/>
      <c r="R86" s="159"/>
      <c r="S86" s="159"/>
      <c r="T86" s="159"/>
      <c r="U86" s="159"/>
      <c r="V86" s="159"/>
      <c r="W86" s="159"/>
      <c r="X86" s="159"/>
      <c r="Y86" s="163"/>
      <c r="Z86" s="163"/>
      <c r="AA86" s="163"/>
      <c r="AB86" s="163"/>
      <c r="AC86" s="209"/>
      <c r="AD86" s="209"/>
      <c r="AE86" s="209"/>
      <c r="AF86" s="209"/>
      <c r="AG86" s="209"/>
      <c r="AH86" s="20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</row>
    <row r="87" spans="1:56" ht="12.75" customHeigh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59"/>
      <c r="Q87" s="159"/>
      <c r="R87" s="159"/>
      <c r="S87" s="159"/>
      <c r="T87" s="159"/>
      <c r="U87" s="159"/>
      <c r="V87" s="159"/>
      <c r="W87" s="159"/>
      <c r="X87" s="159"/>
      <c r="Y87" s="163"/>
      <c r="Z87" s="163"/>
      <c r="AA87" s="163"/>
      <c r="AB87" s="163"/>
      <c r="AC87" s="209"/>
      <c r="AD87" s="209"/>
      <c r="AE87" s="209"/>
      <c r="AF87" s="209"/>
      <c r="AG87" s="209"/>
      <c r="AH87" s="20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</row>
    <row r="88" spans="1:56" ht="12.75" customHeigh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59"/>
      <c r="Q88" s="159"/>
      <c r="R88" s="159"/>
      <c r="S88" s="159"/>
      <c r="T88" s="159"/>
      <c r="U88" s="159"/>
      <c r="V88" s="159"/>
      <c r="W88" s="159"/>
      <c r="X88" s="159"/>
      <c r="Y88" s="163"/>
      <c r="Z88" s="163"/>
      <c r="AA88" s="163"/>
      <c r="AB88" s="163"/>
      <c r="AC88" s="209"/>
      <c r="AD88" s="209"/>
      <c r="AE88" s="209"/>
      <c r="AF88" s="209"/>
      <c r="AG88" s="209"/>
      <c r="AH88" s="20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</row>
    <row r="89" spans="1:56" ht="12.75" customHeigh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59"/>
      <c r="Q89" s="159"/>
      <c r="R89" s="159"/>
      <c r="S89" s="159"/>
      <c r="T89" s="159"/>
      <c r="U89" s="159"/>
      <c r="V89" s="159"/>
      <c r="W89" s="159"/>
      <c r="X89" s="159"/>
      <c r="Y89" s="163"/>
      <c r="Z89" s="163"/>
      <c r="AA89" s="163"/>
      <c r="AB89" s="163"/>
      <c r="AC89" s="209"/>
      <c r="AD89" s="209"/>
      <c r="AE89" s="209"/>
      <c r="AF89" s="209"/>
      <c r="AG89" s="209"/>
      <c r="AH89" s="20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</row>
    <row r="90" spans="1:56" ht="12.75" customHeigh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59"/>
      <c r="Q90" s="159"/>
      <c r="R90" s="159"/>
      <c r="S90" s="159"/>
      <c r="T90" s="159"/>
      <c r="U90" s="159"/>
      <c r="V90" s="159"/>
      <c r="W90" s="159"/>
      <c r="X90" s="159"/>
      <c r="Y90" s="163"/>
      <c r="Z90" s="163"/>
      <c r="AA90" s="163"/>
      <c r="AB90" s="163"/>
      <c r="AC90" s="209"/>
      <c r="AD90" s="209"/>
      <c r="AE90" s="209"/>
      <c r="AF90" s="209"/>
      <c r="AG90" s="209"/>
      <c r="AH90" s="20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</row>
    <row r="91" spans="1:56" ht="12.75" customHeigh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59"/>
      <c r="Q91" s="159"/>
      <c r="R91" s="159"/>
      <c r="S91" s="159"/>
      <c r="T91" s="159"/>
      <c r="U91" s="159"/>
      <c r="V91" s="159"/>
      <c r="W91" s="159"/>
      <c r="X91" s="159"/>
      <c r="Y91" s="163"/>
      <c r="Z91" s="163"/>
      <c r="AA91" s="163"/>
      <c r="AB91" s="163"/>
      <c r="AC91" s="209"/>
      <c r="AD91" s="209"/>
      <c r="AE91" s="209"/>
      <c r="AF91" s="209"/>
      <c r="AG91" s="209"/>
      <c r="AH91" s="20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</row>
    <row r="92" spans="1:56" ht="12.75" customHeigh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59"/>
      <c r="Q92" s="159"/>
      <c r="R92" s="159"/>
      <c r="S92" s="159"/>
      <c r="T92" s="159"/>
      <c r="U92" s="159"/>
      <c r="V92" s="159"/>
      <c r="W92" s="159"/>
      <c r="X92" s="159"/>
      <c r="Y92" s="163"/>
      <c r="Z92" s="163"/>
      <c r="AA92" s="163"/>
      <c r="AB92" s="163"/>
      <c r="AC92" s="209"/>
      <c r="AD92" s="209"/>
      <c r="AE92" s="209"/>
      <c r="AF92" s="209"/>
      <c r="AG92" s="209"/>
      <c r="AH92" s="20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</row>
    <row r="93" spans="1:56" ht="12.75" customHeigh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59"/>
      <c r="Q93" s="159"/>
      <c r="R93" s="159"/>
      <c r="S93" s="159"/>
      <c r="T93" s="159"/>
      <c r="U93" s="159"/>
      <c r="V93" s="159"/>
      <c r="W93" s="159"/>
      <c r="X93" s="159"/>
      <c r="Y93" s="163"/>
      <c r="Z93" s="163"/>
      <c r="AA93" s="163"/>
      <c r="AB93" s="163"/>
      <c r="AC93" s="209"/>
      <c r="AD93" s="209"/>
      <c r="AE93" s="209"/>
      <c r="AF93" s="209"/>
      <c r="AG93" s="209"/>
      <c r="AH93" s="20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</row>
    <row r="94" spans="1:56" ht="12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59"/>
      <c r="Q94" s="159"/>
      <c r="R94" s="159"/>
      <c r="S94" s="159"/>
      <c r="T94" s="159"/>
      <c r="U94" s="159"/>
      <c r="V94" s="159"/>
      <c r="W94" s="159"/>
      <c r="X94" s="159"/>
      <c r="Y94" s="163"/>
      <c r="Z94" s="163"/>
      <c r="AA94" s="163"/>
      <c r="AB94" s="163"/>
      <c r="AC94" s="209"/>
      <c r="AD94" s="209"/>
      <c r="AE94" s="209"/>
      <c r="AF94" s="209"/>
      <c r="AG94" s="209"/>
      <c r="AH94" s="20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</row>
    <row r="95" spans="1:56" ht="12.75" customHeigh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59"/>
      <c r="Q95" s="159"/>
      <c r="R95" s="159"/>
      <c r="S95" s="159"/>
      <c r="T95" s="159"/>
      <c r="U95" s="159"/>
      <c r="V95" s="159"/>
      <c r="W95" s="159"/>
      <c r="X95" s="159"/>
      <c r="Y95" s="163"/>
      <c r="Z95" s="163"/>
      <c r="AA95" s="163"/>
      <c r="AB95" s="163"/>
      <c r="AC95" s="209"/>
      <c r="AD95" s="209"/>
      <c r="AE95" s="209"/>
      <c r="AF95" s="209"/>
      <c r="AG95" s="209"/>
      <c r="AH95" s="20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</row>
    <row r="96" spans="1:56" ht="12.75" customHeigh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59"/>
      <c r="Q96" s="159"/>
      <c r="R96" s="159"/>
      <c r="S96" s="159"/>
      <c r="T96" s="159"/>
      <c r="U96" s="159"/>
      <c r="V96" s="159"/>
      <c r="W96" s="159"/>
      <c r="X96" s="159"/>
      <c r="Y96" s="163"/>
      <c r="Z96" s="163"/>
      <c r="AA96" s="163"/>
      <c r="AB96" s="163"/>
      <c r="AC96" s="209"/>
      <c r="AD96" s="209"/>
      <c r="AE96" s="209"/>
      <c r="AF96" s="209"/>
      <c r="AG96" s="209"/>
      <c r="AH96" s="20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</row>
    <row r="97" spans="1:56" ht="12.75" customHeigh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59"/>
      <c r="Q97" s="159"/>
      <c r="R97" s="159"/>
      <c r="S97" s="159"/>
      <c r="T97" s="159"/>
      <c r="U97" s="159"/>
      <c r="V97" s="159"/>
      <c r="W97" s="159"/>
      <c r="X97" s="159"/>
      <c r="Y97" s="163"/>
      <c r="Z97" s="163"/>
      <c r="AA97" s="163"/>
      <c r="AB97" s="163"/>
      <c r="AC97" s="209"/>
      <c r="AD97" s="209"/>
      <c r="AE97" s="209"/>
      <c r="AF97" s="209"/>
      <c r="AG97" s="209"/>
      <c r="AH97" s="20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</row>
    <row r="98" spans="1:56" ht="12.75" customHeigh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59"/>
      <c r="Q98" s="159"/>
      <c r="R98" s="159"/>
      <c r="S98" s="159"/>
      <c r="T98" s="159"/>
      <c r="U98" s="159"/>
      <c r="V98" s="159"/>
      <c r="W98" s="159"/>
      <c r="X98" s="159"/>
      <c r="Y98" s="163"/>
      <c r="Z98" s="163"/>
      <c r="AA98" s="163"/>
      <c r="AB98" s="163"/>
      <c r="AC98" s="209"/>
      <c r="AD98" s="209"/>
      <c r="AE98" s="209"/>
      <c r="AF98" s="209"/>
      <c r="AG98" s="209"/>
      <c r="AH98" s="20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</row>
    <row r="99" spans="1:56" ht="12.75" customHeigh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59"/>
      <c r="Q99" s="159"/>
      <c r="R99" s="159"/>
      <c r="S99" s="159"/>
      <c r="T99" s="159"/>
      <c r="U99" s="159"/>
      <c r="V99" s="159"/>
      <c r="W99" s="159"/>
      <c r="X99" s="159"/>
      <c r="Y99" s="163"/>
      <c r="Z99" s="163"/>
      <c r="AA99" s="163"/>
      <c r="AB99" s="163"/>
      <c r="AC99" s="209"/>
      <c r="AD99" s="209"/>
      <c r="AE99" s="209"/>
      <c r="AF99" s="209"/>
      <c r="AG99" s="209"/>
      <c r="AH99" s="20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</row>
    <row r="100" spans="1:56" ht="12.75" customHeigh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59"/>
      <c r="Q100" s="159"/>
      <c r="R100" s="159"/>
      <c r="S100" s="159"/>
      <c r="T100" s="159"/>
      <c r="U100" s="159"/>
      <c r="V100" s="159"/>
      <c r="W100" s="159"/>
      <c r="X100" s="159"/>
      <c r="Y100" s="163"/>
      <c r="Z100" s="163"/>
      <c r="AA100" s="163"/>
      <c r="AB100" s="163"/>
      <c r="AC100" s="209"/>
      <c r="AD100" s="209"/>
      <c r="AE100" s="209"/>
      <c r="AF100" s="209"/>
      <c r="AG100" s="209"/>
      <c r="AH100" s="20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</row>
    <row r="101" spans="1:56" ht="12.75" customHeigh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59"/>
      <c r="Q101" s="159"/>
      <c r="R101" s="159"/>
      <c r="S101" s="159"/>
      <c r="T101" s="159"/>
      <c r="U101" s="159"/>
      <c r="V101" s="159"/>
      <c r="W101" s="159"/>
      <c r="X101" s="159"/>
      <c r="Y101" s="163"/>
      <c r="Z101" s="163"/>
      <c r="AA101" s="163"/>
      <c r="AB101" s="163"/>
      <c r="AC101" s="209"/>
      <c r="AD101" s="209"/>
      <c r="AE101" s="209"/>
      <c r="AF101" s="209"/>
      <c r="AG101" s="209"/>
      <c r="AH101" s="20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</row>
    <row r="102" spans="1:56" ht="12.75" customHeigh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59"/>
      <c r="Q102" s="159"/>
      <c r="R102" s="159"/>
      <c r="S102" s="159"/>
      <c r="T102" s="159"/>
      <c r="U102" s="159"/>
      <c r="V102" s="159"/>
      <c r="W102" s="159"/>
      <c r="X102" s="159"/>
      <c r="Y102" s="163"/>
      <c r="Z102" s="163"/>
      <c r="AA102" s="163"/>
      <c r="AB102" s="163"/>
      <c r="AC102" s="209"/>
      <c r="AD102" s="209"/>
      <c r="AE102" s="209"/>
      <c r="AF102" s="209"/>
      <c r="AG102" s="209"/>
      <c r="AH102" s="20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</row>
    <row r="103" spans="1:56" ht="12.75" customHeigh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59"/>
      <c r="Q103" s="159"/>
      <c r="R103" s="159"/>
      <c r="S103" s="159"/>
      <c r="T103" s="159"/>
      <c r="U103" s="159"/>
      <c r="V103" s="159"/>
      <c r="W103" s="159"/>
      <c r="X103" s="159"/>
      <c r="Y103" s="163"/>
      <c r="Z103" s="163"/>
      <c r="AA103" s="163"/>
      <c r="AB103" s="163"/>
      <c r="AC103" s="209"/>
      <c r="AD103" s="209"/>
      <c r="AE103" s="209"/>
      <c r="AF103" s="209"/>
      <c r="AG103" s="209"/>
      <c r="AH103" s="20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</row>
    <row r="104" spans="1:56" ht="12.75" customHeigh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59"/>
      <c r="Q104" s="159"/>
      <c r="R104" s="159"/>
      <c r="S104" s="159"/>
      <c r="T104" s="159"/>
      <c r="U104" s="159"/>
      <c r="V104" s="159"/>
      <c r="W104" s="159"/>
      <c r="X104" s="159"/>
      <c r="Y104" s="163"/>
      <c r="Z104" s="163"/>
      <c r="AA104" s="163"/>
      <c r="AB104" s="163"/>
      <c r="AC104" s="209"/>
      <c r="AD104" s="209"/>
      <c r="AE104" s="209"/>
      <c r="AF104" s="209"/>
      <c r="AG104" s="209"/>
      <c r="AH104" s="20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</row>
    <row r="105" spans="1:56" ht="12.75" customHeigh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59"/>
      <c r="Q105" s="159"/>
      <c r="R105" s="159"/>
      <c r="S105" s="159"/>
      <c r="T105" s="159"/>
      <c r="U105" s="159"/>
      <c r="V105" s="159"/>
      <c r="W105" s="159"/>
      <c r="X105" s="159"/>
      <c r="Y105" s="163"/>
      <c r="Z105" s="163"/>
      <c r="AA105" s="163"/>
      <c r="AB105" s="163"/>
      <c r="AC105" s="209"/>
      <c r="AD105" s="209"/>
      <c r="AE105" s="209"/>
      <c r="AF105" s="209"/>
      <c r="AG105" s="209"/>
      <c r="AH105" s="20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</row>
    <row r="106" spans="1:56" ht="12.75" customHeigh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59"/>
      <c r="Q106" s="159"/>
      <c r="R106" s="159"/>
      <c r="S106" s="159"/>
      <c r="T106" s="159"/>
      <c r="U106" s="159"/>
      <c r="V106" s="159"/>
      <c r="W106" s="159"/>
      <c r="X106" s="159"/>
      <c r="Y106" s="163"/>
      <c r="Z106" s="163"/>
      <c r="AA106" s="163"/>
      <c r="AB106" s="163"/>
      <c r="AC106" s="209"/>
      <c r="AD106" s="209"/>
      <c r="AE106" s="209"/>
      <c r="AF106" s="209"/>
      <c r="AG106" s="209"/>
      <c r="AH106" s="20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</row>
    <row r="107" spans="1:56" ht="12.75" customHeigh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59"/>
      <c r="Q107" s="159"/>
      <c r="R107" s="159"/>
      <c r="S107" s="159"/>
      <c r="T107" s="159"/>
      <c r="U107" s="159"/>
      <c r="V107" s="159"/>
      <c r="W107" s="159"/>
      <c r="X107" s="159"/>
      <c r="Y107" s="163"/>
      <c r="Z107" s="163"/>
      <c r="AA107" s="163"/>
      <c r="AB107" s="163"/>
      <c r="AC107" s="209"/>
      <c r="AD107" s="209"/>
      <c r="AE107" s="209"/>
      <c r="AF107" s="209"/>
      <c r="AG107" s="209"/>
      <c r="AH107" s="20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</row>
    <row r="108" spans="1:56" ht="12.75" customHeigh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59"/>
      <c r="Q108" s="159"/>
      <c r="R108" s="159"/>
      <c r="S108" s="159"/>
      <c r="T108" s="159"/>
      <c r="U108" s="159"/>
      <c r="V108" s="159"/>
      <c r="W108" s="159"/>
      <c r="X108" s="159"/>
      <c r="Y108" s="163"/>
      <c r="Z108" s="163"/>
      <c r="AA108" s="163"/>
      <c r="AB108" s="163"/>
      <c r="AC108" s="209"/>
      <c r="AD108" s="209"/>
      <c r="AE108" s="209"/>
      <c r="AF108" s="209"/>
      <c r="AG108" s="209"/>
      <c r="AH108" s="20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</row>
    <row r="109" spans="1:56" ht="12.75" customHeigh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59"/>
      <c r="Q109" s="159"/>
      <c r="R109" s="159"/>
      <c r="S109" s="159"/>
      <c r="T109" s="159"/>
      <c r="U109" s="159"/>
      <c r="V109" s="159"/>
      <c r="W109" s="159"/>
      <c r="X109" s="159"/>
      <c r="Y109" s="163"/>
      <c r="Z109" s="163"/>
      <c r="AA109" s="163"/>
      <c r="AB109" s="163"/>
      <c r="AC109" s="209"/>
      <c r="AD109" s="209"/>
      <c r="AE109" s="209"/>
      <c r="AF109" s="209"/>
      <c r="AG109" s="209"/>
      <c r="AH109" s="20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</row>
    <row r="110" spans="1:56" ht="12.75" customHeigh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59"/>
      <c r="Q110" s="159"/>
      <c r="R110" s="159"/>
      <c r="S110" s="159"/>
      <c r="T110" s="159"/>
      <c r="U110" s="159"/>
      <c r="V110" s="159"/>
      <c r="W110" s="159"/>
      <c r="X110" s="159"/>
      <c r="Y110" s="163"/>
      <c r="Z110" s="163"/>
      <c r="AA110" s="163"/>
      <c r="AB110" s="163"/>
      <c r="AC110" s="209"/>
      <c r="AD110" s="209"/>
      <c r="AE110" s="209"/>
      <c r="AF110" s="209"/>
      <c r="AG110" s="209"/>
      <c r="AH110" s="20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</row>
    <row r="111" spans="1:56" ht="12.75" customHeigh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59"/>
      <c r="Q111" s="159"/>
      <c r="R111" s="159"/>
      <c r="S111" s="159"/>
      <c r="T111" s="159"/>
      <c r="U111" s="159"/>
      <c r="V111" s="159"/>
      <c r="W111" s="159"/>
      <c r="X111" s="159"/>
      <c r="Y111" s="163"/>
      <c r="Z111" s="163"/>
      <c r="AA111" s="163"/>
      <c r="AB111" s="163"/>
      <c r="AC111" s="209"/>
      <c r="AD111" s="209"/>
      <c r="AE111" s="209"/>
      <c r="AF111" s="209"/>
      <c r="AG111" s="209"/>
      <c r="AH111" s="20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</row>
    <row r="112" spans="1:56" ht="12.75" customHeigh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59"/>
      <c r="Q112" s="159"/>
      <c r="R112" s="159"/>
      <c r="S112" s="159"/>
      <c r="T112" s="159"/>
      <c r="U112" s="159"/>
      <c r="V112" s="159"/>
      <c r="W112" s="159"/>
      <c r="X112" s="159"/>
      <c r="Y112" s="163"/>
      <c r="Z112" s="163"/>
      <c r="AA112" s="163"/>
      <c r="AB112" s="163"/>
      <c r="AC112" s="209"/>
      <c r="AD112" s="209"/>
      <c r="AE112" s="209"/>
      <c r="AF112" s="209"/>
      <c r="AG112" s="209"/>
      <c r="AH112" s="20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</row>
    <row r="113" spans="1:56" ht="12.75" customHeigh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59"/>
      <c r="Q113" s="159"/>
      <c r="R113" s="159"/>
      <c r="S113" s="159"/>
      <c r="T113" s="159"/>
      <c r="U113" s="159"/>
      <c r="V113" s="159"/>
      <c r="W113" s="159"/>
      <c r="X113" s="159"/>
      <c r="Y113" s="163"/>
      <c r="Z113" s="163"/>
      <c r="AA113" s="163"/>
      <c r="AB113" s="163"/>
      <c r="AC113" s="209"/>
      <c r="AD113" s="209"/>
      <c r="AE113" s="209"/>
      <c r="AF113" s="209"/>
      <c r="AG113" s="209"/>
      <c r="AH113" s="20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</row>
    <row r="114" spans="1:56" ht="12.75" customHeigh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59"/>
      <c r="Q114" s="159"/>
      <c r="R114" s="159"/>
      <c r="S114" s="159"/>
      <c r="T114" s="159"/>
      <c r="U114" s="159"/>
      <c r="V114" s="159"/>
      <c r="W114" s="159"/>
      <c r="X114" s="159"/>
      <c r="Y114" s="163"/>
      <c r="Z114" s="163"/>
      <c r="AA114" s="163"/>
      <c r="AB114" s="163"/>
      <c r="AC114" s="209"/>
      <c r="AD114" s="209"/>
      <c r="AE114" s="209"/>
      <c r="AF114" s="209"/>
      <c r="AG114" s="209"/>
      <c r="AH114" s="20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</row>
    <row r="115" spans="1:56" ht="12.75" customHeigh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59"/>
      <c r="Q115" s="159"/>
      <c r="R115" s="159"/>
      <c r="S115" s="159"/>
      <c r="T115" s="159"/>
      <c r="U115" s="159"/>
      <c r="V115" s="159"/>
      <c r="W115" s="159"/>
      <c r="X115" s="159"/>
      <c r="Y115" s="163"/>
      <c r="Z115" s="163"/>
      <c r="AA115" s="163"/>
      <c r="AB115" s="163"/>
      <c r="AC115" s="209"/>
      <c r="AD115" s="209"/>
      <c r="AE115" s="209"/>
      <c r="AF115" s="209"/>
      <c r="AG115" s="209"/>
      <c r="AH115" s="209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</row>
    <row r="116" spans="1:56" ht="12.75" customHeigh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59"/>
      <c r="Q116" s="159"/>
      <c r="R116" s="159"/>
      <c r="S116" s="159"/>
      <c r="T116" s="159"/>
      <c r="U116" s="159"/>
      <c r="V116" s="159"/>
      <c r="W116" s="159"/>
      <c r="X116" s="159"/>
      <c r="Y116" s="163"/>
      <c r="Z116" s="163"/>
      <c r="AA116" s="163"/>
      <c r="AB116" s="163"/>
      <c r="AC116" s="209"/>
      <c r="AD116" s="209"/>
      <c r="AE116" s="209"/>
      <c r="AF116" s="209"/>
      <c r="AG116" s="209"/>
      <c r="AH116" s="20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</row>
    <row r="117" spans="1:56" ht="12.75" customHeigh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59"/>
      <c r="Q117" s="159"/>
      <c r="R117" s="159"/>
      <c r="S117" s="159"/>
      <c r="T117" s="159"/>
      <c r="U117" s="159"/>
      <c r="V117" s="159"/>
      <c r="W117" s="159"/>
      <c r="X117" s="159"/>
      <c r="Y117" s="163"/>
      <c r="Z117" s="163"/>
      <c r="AA117" s="163"/>
      <c r="AB117" s="163"/>
      <c r="AC117" s="209"/>
      <c r="AD117" s="209"/>
      <c r="AE117" s="209"/>
      <c r="AF117" s="209"/>
      <c r="AG117" s="209"/>
      <c r="AH117" s="20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</row>
    <row r="118" spans="1:56" ht="12.75" customHeigh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59"/>
      <c r="Q118" s="159"/>
      <c r="R118" s="159"/>
      <c r="S118" s="159"/>
      <c r="T118" s="159"/>
      <c r="U118" s="159"/>
      <c r="V118" s="159"/>
      <c r="W118" s="159"/>
      <c r="X118" s="159"/>
      <c r="Y118" s="163"/>
      <c r="Z118" s="163"/>
      <c r="AA118" s="163"/>
      <c r="AB118" s="163"/>
      <c r="AC118" s="209"/>
      <c r="AD118" s="209"/>
      <c r="AE118" s="209"/>
      <c r="AF118" s="209"/>
      <c r="AG118" s="209"/>
      <c r="AH118" s="20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</row>
    <row r="119" spans="1:56" ht="12.75" customHeigh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59"/>
      <c r="Q119" s="159"/>
      <c r="R119" s="159"/>
      <c r="S119" s="159"/>
      <c r="T119" s="159"/>
      <c r="U119" s="159"/>
      <c r="V119" s="159"/>
      <c r="W119" s="159"/>
      <c r="X119" s="159"/>
      <c r="Y119" s="163"/>
      <c r="Z119" s="163"/>
      <c r="AA119" s="163"/>
      <c r="AB119" s="163"/>
      <c r="AC119" s="209"/>
      <c r="AD119" s="209"/>
      <c r="AE119" s="209"/>
      <c r="AF119" s="209"/>
      <c r="AG119" s="209"/>
      <c r="AH119" s="20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</row>
    <row r="120" spans="1:56" ht="12.75" customHeigh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59"/>
      <c r="Q120" s="159"/>
      <c r="R120" s="159"/>
      <c r="S120" s="159"/>
      <c r="T120" s="159"/>
      <c r="U120" s="159"/>
      <c r="V120" s="159"/>
      <c r="W120" s="159"/>
      <c r="X120" s="159"/>
      <c r="Y120" s="163"/>
      <c r="Z120" s="163"/>
      <c r="AA120" s="163"/>
      <c r="AB120" s="163"/>
      <c r="AC120" s="209"/>
      <c r="AD120" s="209"/>
      <c r="AE120" s="209"/>
      <c r="AF120" s="209"/>
      <c r="AG120" s="209"/>
      <c r="AH120" s="20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</row>
    <row r="121" spans="1:56" ht="12.75" customHeigh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59"/>
      <c r="Q121" s="159"/>
      <c r="R121" s="159"/>
      <c r="S121" s="159"/>
      <c r="T121" s="159"/>
      <c r="U121" s="159"/>
      <c r="V121" s="159"/>
      <c r="W121" s="159"/>
      <c r="X121" s="159"/>
      <c r="Y121" s="163"/>
      <c r="Z121" s="163"/>
      <c r="AA121" s="163"/>
      <c r="AB121" s="163"/>
      <c r="AC121" s="209"/>
      <c r="AD121" s="209"/>
      <c r="AE121" s="209"/>
      <c r="AF121" s="209"/>
      <c r="AG121" s="209"/>
      <c r="AH121" s="20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</row>
    <row r="122" spans="1:56" ht="12.75" customHeigh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59"/>
      <c r="Q122" s="159"/>
      <c r="R122" s="159"/>
      <c r="S122" s="159"/>
      <c r="T122" s="159"/>
      <c r="U122" s="159"/>
      <c r="V122" s="159"/>
      <c r="W122" s="159"/>
      <c r="X122" s="159"/>
      <c r="Y122" s="163"/>
      <c r="Z122" s="163"/>
      <c r="AA122" s="163"/>
      <c r="AB122" s="163"/>
      <c r="AC122" s="209"/>
      <c r="AD122" s="209"/>
      <c r="AE122" s="209"/>
      <c r="AF122" s="209"/>
      <c r="AG122" s="209"/>
      <c r="AH122" s="20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</row>
    <row r="123" spans="1:56" ht="12.75" customHeigh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59"/>
      <c r="Q123" s="159"/>
      <c r="R123" s="159"/>
      <c r="S123" s="159"/>
      <c r="T123" s="159"/>
      <c r="U123" s="159"/>
      <c r="V123" s="159"/>
      <c r="W123" s="159"/>
      <c r="X123" s="159"/>
      <c r="Y123" s="163"/>
      <c r="Z123" s="163"/>
      <c r="AA123" s="163"/>
      <c r="AB123" s="163"/>
      <c r="AC123" s="209"/>
      <c r="AD123" s="209"/>
      <c r="AE123" s="209"/>
      <c r="AF123" s="209"/>
      <c r="AG123" s="209"/>
      <c r="AH123" s="20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</row>
    <row r="124" spans="1:56" ht="12.75" customHeigh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59"/>
      <c r="Q124" s="159"/>
      <c r="R124" s="159"/>
      <c r="S124" s="159"/>
      <c r="T124" s="159"/>
      <c r="U124" s="159"/>
      <c r="V124" s="159"/>
      <c r="W124" s="159"/>
      <c r="X124" s="159"/>
      <c r="Y124" s="163"/>
      <c r="Z124" s="163"/>
      <c r="AA124" s="163"/>
      <c r="AB124" s="163"/>
      <c r="AC124" s="209"/>
      <c r="AD124" s="209"/>
      <c r="AE124" s="209"/>
      <c r="AF124" s="209"/>
      <c r="AG124" s="209"/>
      <c r="AH124" s="20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</row>
    <row r="125" spans="1:56" ht="12.75" customHeigh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59"/>
      <c r="Q125" s="159"/>
      <c r="R125" s="159"/>
      <c r="S125" s="159"/>
      <c r="T125" s="159"/>
      <c r="U125" s="159"/>
      <c r="V125" s="159"/>
      <c r="W125" s="159"/>
      <c r="X125" s="159"/>
      <c r="Y125" s="163"/>
      <c r="Z125" s="163"/>
      <c r="AA125" s="163"/>
      <c r="AB125" s="163"/>
      <c r="AC125" s="209"/>
      <c r="AD125" s="209"/>
      <c r="AE125" s="209"/>
      <c r="AF125" s="209"/>
      <c r="AG125" s="209"/>
      <c r="AH125" s="20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</row>
    <row r="126" spans="1:56" ht="12.75" customHeigh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59"/>
      <c r="Q126" s="159"/>
      <c r="R126" s="159"/>
      <c r="S126" s="159"/>
      <c r="T126" s="159"/>
      <c r="U126" s="159"/>
      <c r="V126" s="159"/>
      <c r="W126" s="159"/>
      <c r="X126" s="159"/>
      <c r="Y126" s="163"/>
      <c r="Z126" s="163"/>
      <c r="AA126" s="163"/>
      <c r="AB126" s="163"/>
      <c r="AC126" s="209"/>
      <c r="AD126" s="209"/>
      <c r="AE126" s="209"/>
      <c r="AF126" s="209"/>
      <c r="AG126" s="209"/>
      <c r="AH126" s="20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</row>
    <row r="127" spans="1:56" ht="12.75" customHeigh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59"/>
      <c r="Q127" s="159"/>
      <c r="R127" s="159"/>
      <c r="S127" s="159"/>
      <c r="T127" s="159"/>
      <c r="U127" s="159"/>
      <c r="V127" s="159"/>
      <c r="W127" s="159"/>
      <c r="X127" s="159"/>
      <c r="Y127" s="163"/>
      <c r="Z127" s="163"/>
      <c r="AA127" s="163"/>
      <c r="AB127" s="163"/>
      <c r="AC127" s="209"/>
      <c r="AD127" s="209"/>
      <c r="AE127" s="209"/>
      <c r="AF127" s="209"/>
      <c r="AG127" s="209"/>
      <c r="AH127" s="20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</row>
    <row r="128" spans="1:56" ht="12.75" customHeigh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59"/>
      <c r="Q128" s="159"/>
      <c r="R128" s="159"/>
      <c r="S128" s="159"/>
      <c r="T128" s="159"/>
      <c r="U128" s="159"/>
      <c r="V128" s="159"/>
      <c r="W128" s="159"/>
      <c r="X128" s="159"/>
      <c r="Y128" s="163"/>
      <c r="Z128" s="163"/>
      <c r="AA128" s="163"/>
      <c r="AB128" s="163"/>
      <c r="AC128" s="209"/>
      <c r="AD128" s="209"/>
      <c r="AE128" s="209"/>
      <c r="AF128" s="209"/>
      <c r="AG128" s="209"/>
      <c r="AH128" s="20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</row>
    <row r="129" spans="1:56" ht="12.75" customHeigh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59"/>
      <c r="Q129" s="159"/>
      <c r="R129" s="159"/>
      <c r="S129" s="159"/>
      <c r="T129" s="159"/>
      <c r="U129" s="159"/>
      <c r="V129" s="159"/>
      <c r="W129" s="159"/>
      <c r="X129" s="159"/>
      <c r="Y129" s="163"/>
      <c r="Z129" s="163"/>
      <c r="AA129" s="163"/>
      <c r="AB129" s="163"/>
      <c r="AC129" s="209"/>
      <c r="AD129" s="209"/>
      <c r="AE129" s="209"/>
      <c r="AF129" s="209"/>
      <c r="AG129" s="209"/>
      <c r="AH129" s="20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</row>
    <row r="130" spans="1:56" ht="12.75" customHeigh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59"/>
      <c r="Q130" s="159"/>
      <c r="R130" s="159"/>
      <c r="S130" s="159"/>
      <c r="T130" s="159"/>
      <c r="U130" s="159"/>
      <c r="V130" s="159"/>
      <c r="W130" s="159"/>
      <c r="X130" s="159"/>
      <c r="Y130" s="163"/>
      <c r="Z130" s="163"/>
      <c r="AA130" s="163"/>
      <c r="AB130" s="163"/>
      <c r="AC130" s="209"/>
      <c r="AD130" s="209"/>
      <c r="AE130" s="209"/>
      <c r="AF130" s="209"/>
      <c r="AG130" s="209"/>
      <c r="AH130" s="20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</row>
    <row r="131" spans="1:56" ht="12.75" customHeigh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59"/>
      <c r="Q131" s="159"/>
      <c r="R131" s="159"/>
      <c r="S131" s="159"/>
      <c r="T131" s="159"/>
      <c r="U131" s="159"/>
      <c r="V131" s="159"/>
      <c r="W131" s="159"/>
      <c r="X131" s="159"/>
      <c r="Y131" s="163"/>
      <c r="Z131" s="163"/>
      <c r="AA131" s="163"/>
      <c r="AB131" s="163"/>
      <c r="AC131" s="209"/>
      <c r="AD131" s="209"/>
      <c r="AE131" s="209"/>
      <c r="AF131" s="209"/>
      <c r="AG131" s="209"/>
      <c r="AH131" s="20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</row>
    <row r="132" spans="1:56" ht="12.75" customHeigh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59"/>
      <c r="Q132" s="159"/>
      <c r="R132" s="159"/>
      <c r="S132" s="159"/>
      <c r="T132" s="159"/>
      <c r="U132" s="159"/>
      <c r="V132" s="159"/>
      <c r="W132" s="159"/>
      <c r="X132" s="159"/>
      <c r="Y132" s="163"/>
      <c r="Z132" s="163"/>
      <c r="AA132" s="163"/>
      <c r="AB132" s="163"/>
      <c r="AC132" s="209"/>
      <c r="AD132" s="209"/>
      <c r="AE132" s="209"/>
      <c r="AF132" s="209"/>
      <c r="AG132" s="209"/>
      <c r="AH132" s="20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</row>
    <row r="133" spans="1:56" ht="12.75" customHeigh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59"/>
      <c r="Q133" s="159"/>
      <c r="R133" s="159"/>
      <c r="S133" s="159"/>
      <c r="T133" s="159"/>
      <c r="U133" s="159"/>
      <c r="V133" s="159"/>
      <c r="W133" s="159"/>
      <c r="X133" s="159"/>
      <c r="Y133" s="163"/>
      <c r="Z133" s="163"/>
      <c r="AA133" s="163"/>
      <c r="AB133" s="163"/>
      <c r="AC133" s="209"/>
      <c r="AD133" s="209"/>
      <c r="AE133" s="209"/>
      <c r="AF133" s="209"/>
      <c r="AG133" s="209"/>
      <c r="AH133" s="20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</row>
    <row r="134" spans="1:56" ht="12.75" customHeigh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59"/>
      <c r="Q134" s="159"/>
      <c r="R134" s="159"/>
      <c r="S134" s="159"/>
      <c r="T134" s="159"/>
      <c r="U134" s="159"/>
      <c r="V134" s="159"/>
      <c r="W134" s="159"/>
      <c r="X134" s="159"/>
      <c r="Y134" s="163"/>
      <c r="Z134" s="163"/>
      <c r="AA134" s="163"/>
      <c r="AB134" s="163"/>
      <c r="AC134" s="209"/>
      <c r="AD134" s="209"/>
      <c r="AE134" s="209"/>
      <c r="AF134" s="209"/>
      <c r="AG134" s="209"/>
      <c r="AH134" s="20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</row>
    <row r="135" spans="1:56" ht="12.75" customHeigh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59"/>
      <c r="Q135" s="159"/>
      <c r="R135" s="159"/>
      <c r="S135" s="159"/>
      <c r="T135" s="159"/>
      <c r="U135" s="159"/>
      <c r="V135" s="159"/>
      <c r="W135" s="159"/>
      <c r="X135" s="159"/>
      <c r="Y135" s="163"/>
      <c r="Z135" s="163"/>
      <c r="AA135" s="163"/>
      <c r="AB135" s="163"/>
      <c r="AC135" s="209"/>
      <c r="AD135" s="209"/>
      <c r="AE135" s="209"/>
      <c r="AF135" s="209"/>
      <c r="AG135" s="209"/>
      <c r="AH135" s="20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</row>
    <row r="136" spans="1:56" ht="12.75" customHeigh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59"/>
      <c r="Q136" s="159"/>
      <c r="R136" s="159"/>
      <c r="S136" s="159"/>
      <c r="T136" s="159"/>
      <c r="U136" s="159"/>
      <c r="V136" s="159"/>
      <c r="W136" s="159"/>
      <c r="X136" s="159"/>
      <c r="Y136" s="163"/>
      <c r="Z136" s="163"/>
      <c r="AA136" s="163"/>
      <c r="AB136" s="163"/>
      <c r="AC136" s="209"/>
      <c r="AD136" s="209"/>
      <c r="AE136" s="209"/>
      <c r="AF136" s="209"/>
      <c r="AG136" s="209"/>
      <c r="AH136" s="20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</row>
    <row r="137" spans="1:56" ht="12.75" customHeigh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59"/>
      <c r="Q137" s="159"/>
      <c r="R137" s="159"/>
      <c r="S137" s="159"/>
      <c r="T137" s="159"/>
      <c r="U137" s="159"/>
      <c r="V137" s="159"/>
      <c r="W137" s="159"/>
      <c r="X137" s="159"/>
      <c r="Y137" s="163"/>
      <c r="Z137" s="163"/>
      <c r="AA137" s="163"/>
      <c r="AB137" s="163"/>
      <c r="AC137" s="209"/>
      <c r="AD137" s="209"/>
      <c r="AE137" s="209"/>
      <c r="AF137" s="209"/>
      <c r="AG137" s="209"/>
      <c r="AH137" s="20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</row>
    <row r="138" spans="1:56" ht="12.75" customHeigh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59"/>
      <c r="Q138" s="159"/>
      <c r="R138" s="159"/>
      <c r="S138" s="159"/>
      <c r="T138" s="159"/>
      <c r="U138" s="159"/>
      <c r="V138" s="159"/>
      <c r="W138" s="159"/>
      <c r="X138" s="159"/>
      <c r="Y138" s="163"/>
      <c r="Z138" s="163"/>
      <c r="AA138" s="163"/>
      <c r="AB138" s="163"/>
      <c r="AC138" s="209"/>
      <c r="AD138" s="209"/>
      <c r="AE138" s="209"/>
      <c r="AF138" s="209"/>
      <c r="AG138" s="209"/>
      <c r="AH138" s="20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</row>
    <row r="139" spans="1:56" ht="12.75" customHeigh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59"/>
      <c r="Q139" s="159"/>
      <c r="R139" s="159"/>
      <c r="S139" s="159"/>
      <c r="T139" s="159"/>
      <c r="U139" s="159"/>
      <c r="V139" s="159"/>
      <c r="W139" s="159"/>
      <c r="X139" s="159"/>
      <c r="Y139" s="163"/>
      <c r="Z139" s="163"/>
      <c r="AA139" s="163"/>
      <c r="AB139" s="163"/>
      <c r="AC139" s="209"/>
      <c r="AD139" s="209"/>
      <c r="AE139" s="209"/>
      <c r="AF139" s="209"/>
      <c r="AG139" s="209"/>
      <c r="AH139" s="20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</row>
    <row r="140" spans="1:56" ht="12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59"/>
      <c r="Q140" s="159"/>
      <c r="R140" s="159"/>
      <c r="S140" s="159"/>
      <c r="T140" s="159"/>
      <c r="U140" s="159"/>
      <c r="V140" s="159"/>
      <c r="W140" s="159"/>
      <c r="X140" s="159"/>
      <c r="Y140" s="163"/>
      <c r="Z140" s="163"/>
      <c r="AA140" s="163"/>
      <c r="AB140" s="163"/>
      <c r="AC140" s="209"/>
      <c r="AD140" s="209"/>
      <c r="AE140" s="209"/>
      <c r="AF140" s="209"/>
      <c r="AG140" s="209"/>
      <c r="AH140" s="20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</row>
    <row r="141" spans="1:56" ht="12.75" customHeigh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59"/>
      <c r="Q141" s="159"/>
      <c r="R141" s="159"/>
      <c r="S141" s="159"/>
      <c r="T141" s="159"/>
      <c r="U141" s="159"/>
      <c r="V141" s="159"/>
      <c r="W141" s="159"/>
      <c r="X141" s="159"/>
      <c r="Y141" s="163"/>
      <c r="Z141" s="163"/>
      <c r="AA141" s="163"/>
      <c r="AB141" s="163"/>
      <c r="AC141" s="209"/>
      <c r="AD141" s="209"/>
      <c r="AE141" s="209"/>
      <c r="AF141" s="209"/>
      <c r="AG141" s="209"/>
      <c r="AH141" s="20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</row>
    <row r="142" spans="1:56" ht="12.75" customHeigh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59"/>
      <c r="Q142" s="159"/>
      <c r="R142" s="159"/>
      <c r="S142" s="159"/>
      <c r="T142" s="159"/>
      <c r="U142" s="159"/>
      <c r="V142" s="159"/>
      <c r="W142" s="159"/>
      <c r="X142" s="159"/>
      <c r="Y142" s="163"/>
      <c r="Z142" s="163"/>
      <c r="AA142" s="163"/>
      <c r="AB142" s="163"/>
      <c r="AC142" s="209"/>
      <c r="AD142" s="209"/>
      <c r="AE142" s="209"/>
      <c r="AF142" s="209"/>
      <c r="AG142" s="209"/>
      <c r="AH142" s="20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</row>
    <row r="143" spans="1:56" ht="12.75" customHeigh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59"/>
      <c r="Q143" s="159"/>
      <c r="R143" s="159"/>
      <c r="S143" s="159"/>
      <c r="T143" s="159"/>
      <c r="U143" s="159"/>
      <c r="V143" s="159"/>
      <c r="W143" s="159"/>
      <c r="X143" s="159"/>
      <c r="Y143" s="163"/>
      <c r="Z143" s="163"/>
      <c r="AA143" s="163"/>
      <c r="AB143" s="163"/>
      <c r="AC143" s="209"/>
      <c r="AD143" s="209"/>
      <c r="AE143" s="209"/>
      <c r="AF143" s="209"/>
      <c r="AG143" s="209"/>
      <c r="AH143" s="20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</row>
    <row r="144" spans="1:56" ht="12.75" customHeigh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59"/>
      <c r="Q144" s="159"/>
      <c r="R144" s="159"/>
      <c r="S144" s="159"/>
      <c r="T144" s="159"/>
      <c r="U144" s="159"/>
      <c r="V144" s="159"/>
      <c r="W144" s="159"/>
      <c r="X144" s="159"/>
      <c r="Y144" s="163"/>
      <c r="Z144" s="163"/>
      <c r="AA144" s="163"/>
      <c r="AB144" s="163"/>
      <c r="AC144" s="209"/>
      <c r="AD144" s="209"/>
      <c r="AE144" s="209"/>
      <c r="AF144" s="209"/>
      <c r="AG144" s="209"/>
      <c r="AH144" s="20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</row>
    <row r="145" spans="1:56" ht="12.75" customHeigh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59"/>
      <c r="Q145" s="159"/>
      <c r="R145" s="159"/>
      <c r="S145" s="159"/>
      <c r="T145" s="159"/>
      <c r="U145" s="159"/>
      <c r="V145" s="159"/>
      <c r="W145" s="159"/>
      <c r="X145" s="159"/>
      <c r="Y145" s="163"/>
      <c r="Z145" s="163"/>
      <c r="AA145" s="163"/>
      <c r="AB145" s="163"/>
      <c r="AC145" s="209"/>
      <c r="AD145" s="209"/>
      <c r="AE145" s="209"/>
      <c r="AF145" s="209"/>
      <c r="AG145" s="209"/>
      <c r="AH145" s="20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</row>
    <row r="146" spans="1:56" ht="12.75" customHeigh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59"/>
      <c r="Q146" s="159"/>
      <c r="R146" s="159"/>
      <c r="S146" s="159"/>
      <c r="T146" s="159"/>
      <c r="U146" s="159"/>
      <c r="V146" s="159"/>
      <c r="W146" s="159"/>
      <c r="X146" s="159"/>
      <c r="Y146" s="163"/>
      <c r="Z146" s="163"/>
      <c r="AA146" s="163"/>
      <c r="AB146" s="163"/>
      <c r="AC146" s="209"/>
      <c r="AD146" s="209"/>
      <c r="AE146" s="209"/>
      <c r="AF146" s="209"/>
      <c r="AG146" s="209"/>
      <c r="AH146" s="20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</row>
    <row r="147" spans="1:56" ht="12.75" customHeigh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59"/>
      <c r="Q147" s="159"/>
      <c r="R147" s="159"/>
      <c r="S147" s="159"/>
      <c r="T147" s="159"/>
      <c r="U147" s="159"/>
      <c r="V147" s="159"/>
      <c r="W147" s="159"/>
      <c r="X147" s="159"/>
      <c r="Y147" s="163"/>
      <c r="Z147" s="163"/>
      <c r="AA147" s="163"/>
      <c r="AB147" s="163"/>
      <c r="AC147" s="209"/>
      <c r="AD147" s="209"/>
      <c r="AE147" s="209"/>
      <c r="AF147" s="209"/>
      <c r="AG147" s="209"/>
      <c r="AH147" s="20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</row>
    <row r="148" spans="1:56" ht="12.75" customHeigh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59"/>
      <c r="Q148" s="159"/>
      <c r="R148" s="159"/>
      <c r="S148" s="159"/>
      <c r="T148" s="159"/>
      <c r="U148" s="159"/>
      <c r="V148" s="159"/>
      <c r="W148" s="159"/>
      <c r="X148" s="159"/>
      <c r="Y148" s="163"/>
      <c r="Z148" s="163"/>
      <c r="AA148" s="163"/>
      <c r="AB148" s="163"/>
      <c r="AC148" s="209"/>
      <c r="AD148" s="209"/>
      <c r="AE148" s="209"/>
      <c r="AF148" s="209"/>
      <c r="AG148" s="209"/>
      <c r="AH148" s="20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</row>
    <row r="149" spans="1:56" ht="12.75" customHeigh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59"/>
      <c r="Q149" s="159"/>
      <c r="R149" s="159"/>
      <c r="S149" s="159"/>
      <c r="T149" s="159"/>
      <c r="U149" s="159"/>
      <c r="V149" s="159"/>
      <c r="W149" s="159"/>
      <c r="X149" s="159"/>
      <c r="Y149" s="163"/>
      <c r="Z149" s="163"/>
      <c r="AA149" s="163"/>
      <c r="AB149" s="163"/>
      <c r="AC149" s="209"/>
      <c r="AD149" s="209"/>
      <c r="AE149" s="209"/>
      <c r="AF149" s="209"/>
      <c r="AG149" s="209"/>
      <c r="AH149" s="20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</row>
    <row r="150" spans="1:56" ht="12.75" customHeigh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59"/>
      <c r="Q150" s="159"/>
      <c r="R150" s="159"/>
      <c r="S150" s="159"/>
      <c r="T150" s="159"/>
      <c r="U150" s="159"/>
      <c r="V150" s="159"/>
      <c r="W150" s="159"/>
      <c r="X150" s="159"/>
      <c r="Y150" s="163"/>
      <c r="Z150" s="163"/>
      <c r="AA150" s="163"/>
      <c r="AB150" s="163"/>
      <c r="AC150" s="209"/>
      <c r="AD150" s="209"/>
      <c r="AE150" s="209"/>
      <c r="AF150" s="209"/>
      <c r="AG150" s="209"/>
      <c r="AH150" s="20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</row>
    <row r="151" spans="1:56" ht="12.75" customHeigh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59"/>
      <c r="Q151" s="159"/>
      <c r="R151" s="159"/>
      <c r="S151" s="159"/>
      <c r="T151" s="159"/>
      <c r="U151" s="159"/>
      <c r="V151" s="159"/>
      <c r="W151" s="159"/>
      <c r="X151" s="159"/>
      <c r="Y151" s="163"/>
      <c r="Z151" s="163"/>
      <c r="AA151" s="163"/>
      <c r="AB151" s="163"/>
      <c r="AC151" s="209"/>
      <c r="AD151" s="209"/>
      <c r="AE151" s="209"/>
      <c r="AF151" s="209"/>
      <c r="AG151" s="209"/>
      <c r="AH151" s="20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</row>
    <row r="152" spans="1:56" ht="12.75" customHeigh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59"/>
      <c r="Q152" s="159"/>
      <c r="R152" s="159"/>
      <c r="S152" s="159"/>
      <c r="T152" s="159"/>
      <c r="U152" s="159"/>
      <c r="V152" s="159"/>
      <c r="W152" s="159"/>
      <c r="X152" s="159"/>
      <c r="Y152" s="163"/>
      <c r="Z152" s="163"/>
      <c r="AA152" s="163"/>
      <c r="AB152" s="163"/>
      <c r="AC152" s="209"/>
      <c r="AD152" s="209"/>
      <c r="AE152" s="209"/>
      <c r="AF152" s="209"/>
      <c r="AG152" s="209"/>
      <c r="AH152" s="20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</row>
    <row r="153" spans="1:56" ht="12.75" customHeigh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59"/>
      <c r="Q153" s="159"/>
      <c r="R153" s="159"/>
      <c r="S153" s="159"/>
      <c r="T153" s="159"/>
      <c r="U153" s="159"/>
      <c r="V153" s="159"/>
      <c r="W153" s="159"/>
      <c r="X153" s="159"/>
      <c r="Y153" s="163"/>
      <c r="Z153" s="163"/>
      <c r="AA153" s="163"/>
      <c r="AB153" s="163"/>
      <c r="AC153" s="209"/>
      <c r="AD153" s="209"/>
      <c r="AE153" s="209"/>
      <c r="AF153" s="209"/>
      <c r="AG153" s="209"/>
      <c r="AH153" s="20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</row>
    <row r="154" spans="1:56" ht="12.75" customHeigh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59"/>
      <c r="Q154" s="159"/>
      <c r="R154" s="159"/>
      <c r="S154" s="159"/>
      <c r="T154" s="159"/>
      <c r="U154" s="159"/>
      <c r="V154" s="159"/>
      <c r="W154" s="159"/>
      <c r="X154" s="159"/>
      <c r="Y154" s="163"/>
      <c r="Z154" s="163"/>
      <c r="AA154" s="163"/>
      <c r="AB154" s="163"/>
      <c r="AC154" s="209"/>
      <c r="AD154" s="209"/>
      <c r="AE154" s="209"/>
      <c r="AF154" s="209"/>
      <c r="AG154" s="209"/>
      <c r="AH154" s="20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</row>
    <row r="155" spans="1:56" ht="12.75" customHeigh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59"/>
      <c r="Q155" s="159"/>
      <c r="R155" s="159"/>
      <c r="S155" s="159"/>
      <c r="T155" s="159"/>
      <c r="U155" s="159"/>
      <c r="V155" s="159"/>
      <c r="W155" s="159"/>
      <c r="X155" s="159"/>
      <c r="Y155" s="163"/>
      <c r="Z155" s="163"/>
      <c r="AA155" s="163"/>
      <c r="AB155" s="163"/>
      <c r="AC155" s="209"/>
      <c r="AD155" s="209"/>
      <c r="AE155" s="209"/>
      <c r="AF155" s="209"/>
      <c r="AG155" s="209"/>
      <c r="AH155" s="20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</row>
    <row r="156" spans="1:56" ht="12.75" customHeigh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59"/>
      <c r="Q156" s="159"/>
      <c r="R156" s="159"/>
      <c r="S156" s="159"/>
      <c r="T156" s="159"/>
      <c r="U156" s="159"/>
      <c r="V156" s="159"/>
      <c r="W156" s="159"/>
      <c r="X156" s="159"/>
      <c r="Y156" s="163"/>
      <c r="Z156" s="163"/>
      <c r="AA156" s="163"/>
      <c r="AB156" s="163"/>
      <c r="AC156" s="209"/>
      <c r="AD156" s="209"/>
      <c r="AE156" s="209"/>
      <c r="AF156" s="209"/>
      <c r="AG156" s="209"/>
      <c r="AH156" s="20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</row>
    <row r="157" spans="1:56" ht="12.75" customHeigh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59"/>
      <c r="Q157" s="159"/>
      <c r="R157" s="159"/>
      <c r="S157" s="159"/>
      <c r="T157" s="159"/>
      <c r="U157" s="159"/>
      <c r="V157" s="159"/>
      <c r="W157" s="159"/>
      <c r="X157" s="159"/>
      <c r="Y157" s="163"/>
      <c r="Z157" s="163"/>
      <c r="AA157" s="163"/>
      <c r="AB157" s="163"/>
      <c r="AC157" s="209"/>
      <c r="AD157" s="209"/>
      <c r="AE157" s="209"/>
      <c r="AF157" s="209"/>
      <c r="AG157" s="209"/>
      <c r="AH157" s="20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</row>
    <row r="158" spans="1:56" ht="12.75" customHeigh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59"/>
      <c r="Q158" s="159"/>
      <c r="R158" s="159"/>
      <c r="S158" s="159"/>
      <c r="T158" s="159"/>
      <c r="U158" s="159"/>
      <c r="V158" s="159"/>
      <c r="W158" s="159"/>
      <c r="X158" s="159"/>
      <c r="Y158" s="163"/>
      <c r="Z158" s="163"/>
      <c r="AA158" s="163"/>
      <c r="AB158" s="163"/>
      <c r="AC158" s="209"/>
      <c r="AD158" s="209"/>
      <c r="AE158" s="209"/>
      <c r="AF158" s="209"/>
      <c r="AG158" s="209"/>
      <c r="AH158" s="20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</row>
    <row r="159" spans="1:56" ht="12.75" customHeigh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59"/>
      <c r="Q159" s="159"/>
      <c r="R159" s="159"/>
      <c r="S159" s="159"/>
      <c r="T159" s="159"/>
      <c r="U159" s="159"/>
      <c r="V159" s="159"/>
      <c r="W159" s="159"/>
      <c r="X159" s="159"/>
      <c r="Y159" s="163"/>
      <c r="Z159" s="163"/>
      <c r="AA159" s="163"/>
      <c r="AB159" s="163"/>
      <c r="AC159" s="209"/>
      <c r="AD159" s="209"/>
      <c r="AE159" s="209"/>
      <c r="AF159" s="209"/>
      <c r="AG159" s="209"/>
      <c r="AH159" s="20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</row>
    <row r="160" spans="1:56" ht="12.75" customHeigh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59"/>
      <c r="Q160" s="159"/>
      <c r="R160" s="159"/>
      <c r="S160" s="159"/>
      <c r="T160" s="159"/>
      <c r="U160" s="159"/>
      <c r="V160" s="159"/>
      <c r="W160" s="159"/>
      <c r="X160" s="159"/>
      <c r="Y160" s="163"/>
      <c r="Z160" s="163"/>
      <c r="AA160" s="163"/>
      <c r="AB160" s="163"/>
      <c r="AC160" s="209"/>
      <c r="AD160" s="209"/>
      <c r="AE160" s="209"/>
      <c r="AF160" s="209"/>
      <c r="AG160" s="209"/>
      <c r="AH160" s="20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</row>
    <row r="161" spans="1:56" ht="12.75" customHeigh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59"/>
      <c r="Q161" s="159"/>
      <c r="R161" s="159"/>
      <c r="S161" s="159"/>
      <c r="T161" s="159"/>
      <c r="U161" s="159"/>
      <c r="V161" s="159"/>
      <c r="W161" s="159"/>
      <c r="X161" s="159"/>
      <c r="Y161" s="163"/>
      <c r="Z161" s="163"/>
      <c r="AA161" s="163"/>
      <c r="AB161" s="163"/>
      <c r="AC161" s="209"/>
      <c r="AD161" s="209"/>
      <c r="AE161" s="209"/>
      <c r="AF161" s="209"/>
      <c r="AG161" s="209"/>
      <c r="AH161" s="20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</row>
    <row r="162" spans="1:56" ht="12.75" customHeigh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59"/>
      <c r="Q162" s="159"/>
      <c r="R162" s="159"/>
      <c r="S162" s="159"/>
      <c r="T162" s="159"/>
      <c r="U162" s="159"/>
      <c r="V162" s="159"/>
      <c r="W162" s="159"/>
      <c r="X162" s="159"/>
      <c r="Y162" s="163"/>
      <c r="Z162" s="163"/>
      <c r="AA162" s="163"/>
      <c r="AB162" s="163"/>
      <c r="AC162" s="209"/>
      <c r="AD162" s="209"/>
      <c r="AE162" s="209"/>
      <c r="AF162" s="209"/>
      <c r="AG162" s="209"/>
      <c r="AH162" s="20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</row>
    <row r="163" spans="1:56" ht="12.75" customHeigh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59"/>
      <c r="Q163" s="159"/>
      <c r="R163" s="159"/>
      <c r="S163" s="159"/>
      <c r="T163" s="159"/>
      <c r="U163" s="159"/>
      <c r="V163" s="159"/>
      <c r="W163" s="159"/>
      <c r="X163" s="159"/>
      <c r="Y163" s="163"/>
      <c r="Z163" s="163"/>
      <c r="AA163" s="163"/>
      <c r="AB163" s="163"/>
      <c r="AC163" s="209"/>
      <c r="AD163" s="209"/>
      <c r="AE163" s="209"/>
      <c r="AF163" s="209"/>
      <c r="AG163" s="209"/>
      <c r="AH163" s="20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</row>
    <row r="164" spans="1:56" ht="12.75" customHeigh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59"/>
      <c r="Q164" s="159"/>
      <c r="R164" s="159"/>
      <c r="S164" s="159"/>
      <c r="T164" s="159"/>
      <c r="U164" s="159"/>
      <c r="V164" s="159"/>
      <c r="W164" s="159"/>
      <c r="X164" s="159"/>
      <c r="Y164" s="163"/>
      <c r="Z164" s="163"/>
      <c r="AA164" s="163"/>
      <c r="AB164" s="163"/>
      <c r="AC164" s="209"/>
      <c r="AD164" s="209"/>
      <c r="AE164" s="209"/>
      <c r="AF164" s="209"/>
      <c r="AG164" s="209"/>
      <c r="AH164" s="20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/>
    </row>
    <row r="165" spans="1:56" ht="12.75" customHeigh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59"/>
      <c r="Q165" s="159"/>
      <c r="R165" s="159"/>
      <c r="S165" s="159"/>
      <c r="T165" s="159"/>
      <c r="U165" s="159"/>
      <c r="V165" s="159"/>
      <c r="W165" s="159"/>
      <c r="X165" s="159"/>
      <c r="Y165" s="163"/>
      <c r="Z165" s="163"/>
      <c r="AA165" s="163"/>
      <c r="AB165" s="163"/>
      <c r="AC165" s="209"/>
      <c r="AD165" s="209"/>
      <c r="AE165" s="209"/>
      <c r="AF165" s="209"/>
      <c r="AG165" s="209"/>
      <c r="AH165" s="20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/>
    </row>
    <row r="166" spans="1:56" ht="12.75" customHeigh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59"/>
      <c r="Q166" s="159"/>
      <c r="R166" s="159"/>
      <c r="S166" s="159"/>
      <c r="T166" s="159"/>
      <c r="U166" s="159"/>
      <c r="V166" s="159"/>
      <c r="W166" s="159"/>
      <c r="X166" s="159"/>
      <c r="Y166" s="163"/>
      <c r="Z166" s="163"/>
      <c r="AA166" s="163"/>
      <c r="AB166" s="163"/>
      <c r="AC166" s="209"/>
      <c r="AD166" s="209"/>
      <c r="AE166" s="209"/>
      <c r="AF166" s="209"/>
      <c r="AG166" s="209"/>
      <c r="AH166" s="20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/>
    </row>
    <row r="167" spans="1:56" ht="12.75" customHeigh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59"/>
      <c r="Q167" s="159"/>
      <c r="R167" s="159"/>
      <c r="S167" s="159"/>
      <c r="T167" s="159"/>
      <c r="U167" s="159"/>
      <c r="V167" s="159"/>
      <c r="W167" s="159"/>
      <c r="X167" s="159"/>
      <c r="Y167" s="163"/>
      <c r="Z167" s="163"/>
      <c r="AA167" s="163"/>
      <c r="AB167" s="163"/>
      <c r="AC167" s="209"/>
      <c r="AD167" s="209"/>
      <c r="AE167" s="209"/>
      <c r="AF167" s="209"/>
      <c r="AG167" s="209"/>
      <c r="AH167" s="20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</row>
    <row r="168" spans="1:56" ht="12.75" customHeigh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59"/>
      <c r="Q168" s="159"/>
      <c r="R168" s="159"/>
      <c r="S168" s="159"/>
      <c r="T168" s="159"/>
      <c r="U168" s="159"/>
      <c r="V168" s="159"/>
      <c r="W168" s="159"/>
      <c r="X168" s="159"/>
      <c r="Y168" s="163"/>
      <c r="Z168" s="163"/>
      <c r="AA168" s="163"/>
      <c r="AB168" s="163"/>
      <c r="AC168" s="209"/>
      <c r="AD168" s="209"/>
      <c r="AE168" s="209"/>
      <c r="AF168" s="209"/>
      <c r="AG168" s="209"/>
      <c r="AH168" s="20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</row>
    <row r="169" spans="1:56" ht="12.75" customHeigh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59"/>
      <c r="Q169" s="159"/>
      <c r="R169" s="159"/>
      <c r="S169" s="159"/>
      <c r="T169" s="159"/>
      <c r="U169" s="159"/>
      <c r="V169" s="159"/>
      <c r="W169" s="159"/>
      <c r="X169" s="159"/>
      <c r="Y169" s="163"/>
      <c r="Z169" s="163"/>
      <c r="AA169" s="163"/>
      <c r="AB169" s="163"/>
      <c r="AC169" s="209"/>
      <c r="AD169" s="209"/>
      <c r="AE169" s="209"/>
      <c r="AF169" s="209"/>
      <c r="AG169" s="209"/>
      <c r="AH169" s="20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</row>
    <row r="170" spans="1:56" ht="12.75" customHeigh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59"/>
      <c r="Q170" s="159"/>
      <c r="R170" s="159"/>
      <c r="S170" s="159"/>
      <c r="T170" s="159"/>
      <c r="U170" s="159"/>
      <c r="V170" s="159"/>
      <c r="W170" s="159"/>
      <c r="X170" s="159"/>
      <c r="Y170" s="163"/>
      <c r="Z170" s="163"/>
      <c r="AA170" s="163"/>
      <c r="AB170" s="163"/>
      <c r="AC170" s="209"/>
      <c r="AD170" s="209"/>
      <c r="AE170" s="209"/>
      <c r="AF170" s="209"/>
      <c r="AG170" s="209"/>
      <c r="AH170" s="20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</row>
    <row r="171" spans="1:56" ht="12.75" customHeigh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59"/>
      <c r="Q171" s="159"/>
      <c r="R171" s="159"/>
      <c r="S171" s="159"/>
      <c r="T171" s="159"/>
      <c r="U171" s="159"/>
      <c r="V171" s="159"/>
      <c r="W171" s="159"/>
      <c r="X171" s="159"/>
      <c r="Y171" s="163"/>
      <c r="Z171" s="163"/>
      <c r="AA171" s="163"/>
      <c r="AB171" s="163"/>
      <c r="AC171" s="209"/>
      <c r="AD171" s="209"/>
      <c r="AE171" s="209"/>
      <c r="AF171" s="209"/>
      <c r="AG171" s="209"/>
      <c r="AH171" s="20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</row>
    <row r="172" spans="1:56" ht="12.75" customHeigh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59"/>
      <c r="Q172" s="159"/>
      <c r="R172" s="159"/>
      <c r="S172" s="159"/>
      <c r="T172" s="159"/>
      <c r="U172" s="159"/>
      <c r="V172" s="159"/>
      <c r="W172" s="159"/>
      <c r="X172" s="159"/>
      <c r="Y172" s="163"/>
      <c r="Z172" s="163"/>
      <c r="AA172" s="163"/>
      <c r="AB172" s="163"/>
      <c r="AC172" s="209"/>
      <c r="AD172" s="209"/>
      <c r="AE172" s="209"/>
      <c r="AF172" s="209"/>
      <c r="AG172" s="209"/>
      <c r="AH172" s="20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</row>
    <row r="173" spans="1:56" ht="12.75" customHeigh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59"/>
      <c r="Q173" s="159"/>
      <c r="R173" s="159"/>
      <c r="S173" s="159"/>
      <c r="T173" s="159"/>
      <c r="U173" s="159"/>
      <c r="V173" s="159"/>
      <c r="W173" s="159"/>
      <c r="X173" s="159"/>
      <c r="Y173" s="163"/>
      <c r="Z173" s="163"/>
      <c r="AA173" s="163"/>
      <c r="AB173" s="163"/>
      <c r="AC173" s="209"/>
      <c r="AD173" s="209"/>
      <c r="AE173" s="209"/>
      <c r="AF173" s="209"/>
      <c r="AG173" s="209"/>
      <c r="AH173" s="20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</row>
    <row r="174" spans="1:56" ht="12.75" customHeigh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59"/>
      <c r="Q174" s="159"/>
      <c r="R174" s="159"/>
      <c r="S174" s="159"/>
      <c r="T174" s="159"/>
      <c r="U174" s="159"/>
      <c r="V174" s="159"/>
      <c r="W174" s="159"/>
      <c r="X174" s="159"/>
      <c r="Y174" s="163"/>
      <c r="Z174" s="163"/>
      <c r="AA174" s="163"/>
      <c r="AB174" s="163"/>
      <c r="AC174" s="209"/>
      <c r="AD174" s="209"/>
      <c r="AE174" s="209"/>
      <c r="AF174" s="209"/>
      <c r="AG174" s="209"/>
      <c r="AH174" s="20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</row>
    <row r="175" spans="1:56" ht="12.75" customHeigh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59"/>
      <c r="Q175" s="159"/>
      <c r="R175" s="159"/>
      <c r="S175" s="159"/>
      <c r="T175" s="159"/>
      <c r="U175" s="159"/>
      <c r="V175" s="159"/>
      <c r="W175" s="159"/>
      <c r="X175" s="159"/>
      <c r="Y175" s="163"/>
      <c r="Z175" s="163"/>
      <c r="AA175" s="163"/>
      <c r="AB175" s="163"/>
      <c r="AC175" s="209"/>
      <c r="AD175" s="209"/>
      <c r="AE175" s="209"/>
      <c r="AF175" s="209"/>
      <c r="AG175" s="209"/>
      <c r="AH175" s="20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</row>
    <row r="176" spans="1:56" ht="12.75" customHeigh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59"/>
      <c r="Q176" s="159"/>
      <c r="R176" s="159"/>
      <c r="S176" s="159"/>
      <c r="T176" s="159"/>
      <c r="U176" s="159"/>
      <c r="V176" s="159"/>
      <c r="W176" s="159"/>
      <c r="X176" s="159"/>
      <c r="Y176" s="163"/>
      <c r="Z176" s="163"/>
      <c r="AA176" s="163"/>
      <c r="AB176" s="163"/>
      <c r="AC176" s="209"/>
      <c r="AD176" s="209"/>
      <c r="AE176" s="209"/>
      <c r="AF176" s="209"/>
      <c r="AG176" s="209"/>
      <c r="AH176" s="20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</row>
    <row r="177" spans="1:56" ht="12.75" customHeigh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59"/>
      <c r="Q177" s="159"/>
      <c r="R177" s="159"/>
      <c r="S177" s="159"/>
      <c r="T177" s="159"/>
      <c r="U177" s="159"/>
      <c r="V177" s="159"/>
      <c r="W177" s="159"/>
      <c r="X177" s="159"/>
      <c r="Y177" s="163"/>
      <c r="Z177" s="163"/>
      <c r="AA177" s="163"/>
      <c r="AB177" s="163"/>
      <c r="AC177" s="209"/>
      <c r="AD177" s="209"/>
      <c r="AE177" s="209"/>
      <c r="AF177" s="209"/>
      <c r="AG177" s="209"/>
      <c r="AH177" s="20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</row>
    <row r="178" spans="1:56" ht="12.75" customHeigh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59"/>
      <c r="Q178" s="159"/>
      <c r="R178" s="159"/>
      <c r="S178" s="159"/>
      <c r="T178" s="159"/>
      <c r="U178" s="159"/>
      <c r="V178" s="159"/>
      <c r="W178" s="159"/>
      <c r="X178" s="159"/>
      <c r="Y178" s="163"/>
      <c r="Z178" s="163"/>
      <c r="AA178" s="163"/>
      <c r="AB178" s="163"/>
      <c r="AC178" s="209"/>
      <c r="AD178" s="209"/>
      <c r="AE178" s="209"/>
      <c r="AF178" s="209"/>
      <c r="AG178" s="209"/>
      <c r="AH178" s="20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</row>
    <row r="179" spans="1:56" ht="12.75" customHeigh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59"/>
      <c r="Q179" s="159"/>
      <c r="R179" s="159"/>
      <c r="S179" s="159"/>
      <c r="T179" s="159"/>
      <c r="U179" s="159"/>
      <c r="V179" s="159"/>
      <c r="W179" s="159"/>
      <c r="X179" s="159"/>
      <c r="Y179" s="163"/>
      <c r="Z179" s="163"/>
      <c r="AA179" s="163"/>
      <c r="AB179" s="163"/>
      <c r="AC179" s="209"/>
      <c r="AD179" s="209"/>
      <c r="AE179" s="209"/>
      <c r="AF179" s="209"/>
      <c r="AG179" s="209"/>
      <c r="AH179" s="20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</row>
    <row r="180" spans="1:56" ht="12.75" customHeigh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59"/>
      <c r="Q180" s="159"/>
      <c r="R180" s="159"/>
      <c r="S180" s="159"/>
      <c r="T180" s="159"/>
      <c r="U180" s="159"/>
      <c r="V180" s="159"/>
      <c r="W180" s="159"/>
      <c r="X180" s="159"/>
      <c r="Y180" s="163"/>
      <c r="Z180" s="163"/>
      <c r="AA180" s="163"/>
      <c r="AB180" s="163"/>
      <c r="AC180" s="209"/>
      <c r="AD180" s="209"/>
      <c r="AE180" s="209"/>
      <c r="AF180" s="209"/>
      <c r="AG180" s="209"/>
      <c r="AH180" s="20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60"/>
      <c r="AU180" s="160"/>
      <c r="AV180" s="160"/>
      <c r="AW180" s="160"/>
      <c r="AX180" s="160"/>
      <c r="AY180" s="160"/>
      <c r="AZ180" s="160"/>
      <c r="BA180" s="160"/>
      <c r="BB180" s="160"/>
      <c r="BC180" s="160"/>
      <c r="BD180" s="160"/>
    </row>
    <row r="181" spans="1:56" ht="12.75" customHeigh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59"/>
      <c r="Q181" s="159"/>
      <c r="R181" s="159"/>
      <c r="S181" s="159"/>
      <c r="T181" s="159"/>
      <c r="U181" s="159"/>
      <c r="V181" s="159"/>
      <c r="W181" s="159"/>
      <c r="X181" s="159"/>
      <c r="Y181" s="163"/>
      <c r="Z181" s="163"/>
      <c r="AA181" s="163"/>
      <c r="AB181" s="163"/>
      <c r="AC181" s="209"/>
      <c r="AD181" s="209"/>
      <c r="AE181" s="209"/>
      <c r="AF181" s="209"/>
      <c r="AG181" s="209"/>
      <c r="AH181" s="20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</row>
    <row r="182" spans="1:56" ht="12.75" customHeigh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59"/>
      <c r="Q182" s="159"/>
      <c r="R182" s="159"/>
      <c r="S182" s="159"/>
      <c r="T182" s="159"/>
      <c r="U182" s="159"/>
      <c r="V182" s="159"/>
      <c r="W182" s="159"/>
      <c r="X182" s="159"/>
      <c r="Y182" s="163"/>
      <c r="Z182" s="163"/>
      <c r="AA182" s="163"/>
      <c r="AB182" s="163"/>
      <c r="AC182" s="209"/>
      <c r="AD182" s="209"/>
      <c r="AE182" s="209"/>
      <c r="AF182" s="209"/>
      <c r="AG182" s="209"/>
      <c r="AH182" s="20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</row>
    <row r="183" spans="1:56" ht="12.75" customHeigh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59"/>
      <c r="Q183" s="159"/>
      <c r="R183" s="159"/>
      <c r="S183" s="159"/>
      <c r="T183" s="159"/>
      <c r="U183" s="159"/>
      <c r="V183" s="159"/>
      <c r="W183" s="159"/>
      <c r="X183" s="159"/>
      <c r="Y183" s="163"/>
      <c r="Z183" s="163"/>
      <c r="AA183" s="163"/>
      <c r="AB183" s="163"/>
      <c r="AC183" s="209"/>
      <c r="AD183" s="209"/>
      <c r="AE183" s="209"/>
      <c r="AF183" s="209"/>
      <c r="AG183" s="209"/>
      <c r="AH183" s="20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</row>
    <row r="184" spans="1:56" ht="12.75" customHeigh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59"/>
      <c r="Q184" s="159"/>
      <c r="R184" s="159"/>
      <c r="S184" s="159"/>
      <c r="T184" s="159"/>
      <c r="U184" s="159"/>
      <c r="V184" s="159"/>
      <c r="W184" s="159"/>
      <c r="X184" s="159"/>
      <c r="Y184" s="163"/>
      <c r="Z184" s="163"/>
      <c r="AA184" s="163"/>
      <c r="AB184" s="163"/>
      <c r="AC184" s="209"/>
      <c r="AD184" s="209"/>
      <c r="AE184" s="209"/>
      <c r="AF184" s="209"/>
      <c r="AG184" s="209"/>
      <c r="AH184" s="20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</row>
    <row r="185" spans="1:56" ht="12.75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59"/>
      <c r="Q185" s="159"/>
      <c r="R185" s="159"/>
      <c r="S185" s="159"/>
      <c r="T185" s="159"/>
      <c r="U185" s="159"/>
      <c r="V185" s="159"/>
      <c r="W185" s="159"/>
      <c r="X185" s="159"/>
      <c r="Y185" s="163"/>
      <c r="Z185" s="163"/>
      <c r="AA185" s="163"/>
      <c r="AB185" s="163"/>
      <c r="AC185" s="209"/>
      <c r="AD185" s="209"/>
      <c r="AE185" s="209"/>
      <c r="AF185" s="209"/>
      <c r="AG185" s="209"/>
      <c r="AH185" s="20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</row>
    <row r="186" spans="1:56" ht="12.75" customHeigh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59"/>
      <c r="Q186" s="159"/>
      <c r="R186" s="159"/>
      <c r="S186" s="159"/>
      <c r="T186" s="159"/>
      <c r="U186" s="159"/>
      <c r="V186" s="159"/>
      <c r="W186" s="159"/>
      <c r="X186" s="159"/>
      <c r="Y186" s="163"/>
      <c r="Z186" s="163"/>
      <c r="AA186" s="163"/>
      <c r="AB186" s="163"/>
      <c r="AC186" s="209"/>
      <c r="AD186" s="209"/>
      <c r="AE186" s="209"/>
      <c r="AF186" s="209"/>
      <c r="AG186" s="209"/>
      <c r="AH186" s="20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</row>
    <row r="187" spans="1:56" ht="12.75" customHeigh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59"/>
      <c r="Q187" s="159"/>
      <c r="R187" s="159"/>
      <c r="S187" s="159"/>
      <c r="T187" s="159"/>
      <c r="U187" s="159"/>
      <c r="V187" s="159"/>
      <c r="W187" s="159"/>
      <c r="X187" s="159"/>
      <c r="Y187" s="163"/>
      <c r="Z187" s="163"/>
      <c r="AA187" s="163"/>
      <c r="AB187" s="163"/>
      <c r="AC187" s="209"/>
      <c r="AD187" s="209"/>
      <c r="AE187" s="209"/>
      <c r="AF187" s="209"/>
      <c r="AG187" s="209"/>
      <c r="AH187" s="20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</row>
    <row r="188" spans="1:56" ht="12.75" customHeigh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59"/>
      <c r="Q188" s="159"/>
      <c r="R188" s="159"/>
      <c r="S188" s="159"/>
      <c r="T188" s="159"/>
      <c r="U188" s="159"/>
      <c r="V188" s="159"/>
      <c r="W188" s="159"/>
      <c r="X188" s="159"/>
      <c r="Y188" s="163"/>
      <c r="Z188" s="163"/>
      <c r="AA188" s="163"/>
      <c r="AB188" s="163"/>
      <c r="AC188" s="209"/>
      <c r="AD188" s="209"/>
      <c r="AE188" s="209"/>
      <c r="AF188" s="209"/>
      <c r="AG188" s="209"/>
      <c r="AH188" s="20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</row>
    <row r="189" spans="1:56" ht="12.75" customHeigh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59"/>
      <c r="Q189" s="159"/>
      <c r="R189" s="159"/>
      <c r="S189" s="159"/>
      <c r="T189" s="159"/>
      <c r="U189" s="159"/>
      <c r="V189" s="159"/>
      <c r="W189" s="159"/>
      <c r="X189" s="159"/>
      <c r="Y189" s="163"/>
      <c r="Z189" s="163"/>
      <c r="AA189" s="163"/>
      <c r="AB189" s="163"/>
      <c r="AC189" s="209"/>
      <c r="AD189" s="209"/>
      <c r="AE189" s="209"/>
      <c r="AF189" s="209"/>
      <c r="AG189" s="209"/>
      <c r="AH189" s="20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</row>
    <row r="190" spans="1:56" ht="12.75" customHeigh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59"/>
      <c r="Q190" s="159"/>
      <c r="R190" s="159"/>
      <c r="S190" s="159"/>
      <c r="T190" s="159"/>
      <c r="U190" s="159"/>
      <c r="V190" s="159"/>
      <c r="W190" s="159"/>
      <c r="X190" s="159"/>
      <c r="Y190" s="163"/>
      <c r="Z190" s="163"/>
      <c r="AA190" s="163"/>
      <c r="AB190" s="163"/>
      <c r="AC190" s="209"/>
      <c r="AD190" s="209"/>
      <c r="AE190" s="209"/>
      <c r="AF190" s="209"/>
      <c r="AG190" s="209"/>
      <c r="AH190" s="20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</row>
    <row r="191" spans="1:56" ht="12.75" customHeigh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59"/>
      <c r="Q191" s="159"/>
      <c r="R191" s="159"/>
      <c r="S191" s="159"/>
      <c r="T191" s="159"/>
      <c r="U191" s="159"/>
      <c r="V191" s="159"/>
      <c r="W191" s="159"/>
      <c r="X191" s="159"/>
      <c r="Y191" s="163"/>
      <c r="Z191" s="163"/>
      <c r="AA191" s="163"/>
      <c r="AB191" s="163"/>
      <c r="AC191" s="209"/>
      <c r="AD191" s="209"/>
      <c r="AE191" s="209"/>
      <c r="AF191" s="209"/>
      <c r="AG191" s="209"/>
      <c r="AH191" s="20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</row>
    <row r="192" spans="1:56" ht="12.75" customHeigh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59"/>
      <c r="Q192" s="159"/>
      <c r="R192" s="159"/>
      <c r="S192" s="159"/>
      <c r="T192" s="159"/>
      <c r="U192" s="159"/>
      <c r="V192" s="159"/>
      <c r="W192" s="159"/>
      <c r="X192" s="159"/>
      <c r="Y192" s="163"/>
      <c r="Z192" s="163"/>
      <c r="AA192" s="163"/>
      <c r="AB192" s="163"/>
      <c r="AC192" s="209"/>
      <c r="AD192" s="209"/>
      <c r="AE192" s="209"/>
      <c r="AF192" s="209"/>
      <c r="AG192" s="209"/>
      <c r="AH192" s="20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</row>
    <row r="193" spans="1:56" ht="12.75" customHeigh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59"/>
      <c r="Q193" s="159"/>
      <c r="R193" s="159"/>
      <c r="S193" s="159"/>
      <c r="T193" s="159"/>
      <c r="U193" s="159"/>
      <c r="V193" s="159"/>
      <c r="W193" s="159"/>
      <c r="X193" s="159"/>
      <c r="Y193" s="163"/>
      <c r="Z193" s="163"/>
      <c r="AA193" s="163"/>
      <c r="AB193" s="163"/>
      <c r="AC193" s="209"/>
      <c r="AD193" s="209"/>
      <c r="AE193" s="209"/>
      <c r="AF193" s="209"/>
      <c r="AG193" s="209"/>
      <c r="AH193" s="20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</row>
    <row r="194" spans="1:56" ht="12.75" customHeigh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59"/>
      <c r="Q194" s="159"/>
      <c r="R194" s="159"/>
      <c r="S194" s="159"/>
      <c r="T194" s="159"/>
      <c r="U194" s="159"/>
      <c r="V194" s="159"/>
      <c r="W194" s="159"/>
      <c r="X194" s="159"/>
      <c r="Y194" s="163"/>
      <c r="Z194" s="163"/>
      <c r="AA194" s="163"/>
      <c r="AB194" s="163"/>
      <c r="AC194" s="209"/>
      <c r="AD194" s="209"/>
      <c r="AE194" s="209"/>
      <c r="AF194" s="209"/>
      <c r="AG194" s="209"/>
      <c r="AH194" s="20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</row>
    <row r="195" spans="1:56" ht="12.75" customHeigh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59"/>
      <c r="Q195" s="159"/>
      <c r="R195" s="159"/>
      <c r="S195" s="159"/>
      <c r="T195" s="159"/>
      <c r="U195" s="159"/>
      <c r="V195" s="159"/>
      <c r="W195" s="159"/>
      <c r="X195" s="159"/>
      <c r="Y195" s="163"/>
      <c r="Z195" s="163"/>
      <c r="AA195" s="163"/>
      <c r="AB195" s="163"/>
      <c r="AC195" s="209"/>
      <c r="AD195" s="209"/>
      <c r="AE195" s="209"/>
      <c r="AF195" s="209"/>
      <c r="AG195" s="209"/>
      <c r="AH195" s="20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</row>
    <row r="196" spans="1:56" ht="12.75" customHeigh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59"/>
      <c r="Q196" s="159"/>
      <c r="R196" s="159"/>
      <c r="S196" s="159"/>
      <c r="T196" s="159"/>
      <c r="U196" s="159"/>
      <c r="V196" s="159"/>
      <c r="W196" s="159"/>
      <c r="X196" s="159"/>
      <c r="Y196" s="163"/>
      <c r="Z196" s="163"/>
      <c r="AA196" s="163"/>
      <c r="AB196" s="163"/>
      <c r="AC196" s="209"/>
      <c r="AD196" s="209"/>
      <c r="AE196" s="209"/>
      <c r="AF196" s="209"/>
      <c r="AG196" s="209"/>
      <c r="AH196" s="20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</row>
    <row r="197" spans="1:56" ht="12.75" customHeigh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59"/>
      <c r="Q197" s="159"/>
      <c r="R197" s="159"/>
      <c r="S197" s="159"/>
      <c r="T197" s="159"/>
      <c r="U197" s="159"/>
      <c r="V197" s="159"/>
      <c r="W197" s="159"/>
      <c r="X197" s="159"/>
      <c r="Y197" s="163"/>
      <c r="Z197" s="163"/>
      <c r="AA197" s="163"/>
      <c r="AB197" s="163"/>
      <c r="AC197" s="209"/>
      <c r="AD197" s="209"/>
      <c r="AE197" s="209"/>
      <c r="AF197" s="209"/>
      <c r="AG197" s="209"/>
      <c r="AH197" s="20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</row>
    <row r="198" spans="1:56" ht="12.75" customHeigh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59"/>
      <c r="Q198" s="159"/>
      <c r="R198" s="159"/>
      <c r="S198" s="159"/>
      <c r="T198" s="159"/>
      <c r="U198" s="159"/>
      <c r="V198" s="159"/>
      <c r="W198" s="159"/>
      <c r="X198" s="159"/>
      <c r="Y198" s="163"/>
      <c r="Z198" s="163"/>
      <c r="AA198" s="163"/>
      <c r="AB198" s="163"/>
      <c r="AC198" s="209"/>
      <c r="AD198" s="209"/>
      <c r="AE198" s="209"/>
      <c r="AF198" s="209"/>
      <c r="AG198" s="209"/>
      <c r="AH198" s="20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</row>
    <row r="199" spans="1:56" ht="12.75" customHeigh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59"/>
      <c r="Q199" s="159"/>
      <c r="R199" s="159"/>
      <c r="S199" s="159"/>
      <c r="T199" s="159"/>
      <c r="U199" s="159"/>
      <c r="V199" s="159"/>
      <c r="W199" s="159"/>
      <c r="X199" s="159"/>
      <c r="Y199" s="163"/>
      <c r="Z199" s="163"/>
      <c r="AA199" s="163"/>
      <c r="AB199" s="163"/>
      <c r="AC199" s="209"/>
      <c r="AD199" s="209"/>
      <c r="AE199" s="209"/>
      <c r="AF199" s="209"/>
      <c r="AG199" s="209"/>
      <c r="AH199" s="20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</row>
    <row r="200" spans="1:56" ht="12.75" customHeigh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59"/>
      <c r="Q200" s="159"/>
      <c r="R200" s="159"/>
      <c r="S200" s="159"/>
      <c r="T200" s="159"/>
      <c r="U200" s="159"/>
      <c r="V200" s="159"/>
      <c r="W200" s="159"/>
      <c r="X200" s="159"/>
      <c r="Y200" s="163"/>
      <c r="Z200" s="163"/>
      <c r="AA200" s="163"/>
      <c r="AB200" s="163"/>
      <c r="AC200" s="209"/>
      <c r="AD200" s="209"/>
      <c r="AE200" s="209"/>
      <c r="AF200" s="209"/>
      <c r="AG200" s="209"/>
      <c r="AH200" s="20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</row>
    <row r="201" spans="1:56" ht="12.75" customHeigh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59"/>
      <c r="Q201" s="159"/>
      <c r="R201" s="159"/>
      <c r="S201" s="159"/>
      <c r="T201" s="159"/>
      <c r="U201" s="159"/>
      <c r="V201" s="159"/>
      <c r="W201" s="159"/>
      <c r="X201" s="159"/>
      <c r="Y201" s="163"/>
      <c r="Z201" s="163"/>
      <c r="AA201" s="163"/>
      <c r="AB201" s="163"/>
      <c r="AC201" s="209"/>
      <c r="AD201" s="209"/>
      <c r="AE201" s="209"/>
      <c r="AF201" s="209"/>
      <c r="AG201" s="209"/>
      <c r="AH201" s="20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</row>
    <row r="202" spans="1:56" ht="12.75" customHeigh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59"/>
      <c r="Q202" s="159"/>
      <c r="R202" s="159"/>
      <c r="S202" s="159"/>
      <c r="T202" s="159"/>
      <c r="U202" s="159"/>
      <c r="V202" s="159"/>
      <c r="W202" s="159"/>
      <c r="X202" s="159"/>
      <c r="Y202" s="163"/>
      <c r="Z202" s="163"/>
      <c r="AA202" s="163"/>
      <c r="AB202" s="163"/>
      <c r="AC202" s="209"/>
      <c r="AD202" s="209"/>
      <c r="AE202" s="209"/>
      <c r="AF202" s="209"/>
      <c r="AG202" s="209"/>
      <c r="AH202" s="20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</row>
    <row r="203" spans="1:56" ht="12.75" customHeigh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59"/>
      <c r="Q203" s="159"/>
      <c r="R203" s="159"/>
      <c r="S203" s="159"/>
      <c r="T203" s="159"/>
      <c r="U203" s="159"/>
      <c r="V203" s="159"/>
      <c r="W203" s="159"/>
      <c r="X203" s="159"/>
      <c r="Y203" s="163"/>
      <c r="Z203" s="163"/>
      <c r="AA203" s="163"/>
      <c r="AB203" s="163"/>
      <c r="AC203" s="209"/>
      <c r="AD203" s="209"/>
      <c r="AE203" s="209"/>
      <c r="AF203" s="209"/>
      <c r="AG203" s="209"/>
      <c r="AH203" s="20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</row>
    <row r="204" spans="1:56" ht="12.75" customHeigh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59"/>
      <c r="Q204" s="159"/>
      <c r="R204" s="159"/>
      <c r="S204" s="159"/>
      <c r="T204" s="159"/>
      <c r="U204" s="159"/>
      <c r="V204" s="159"/>
      <c r="W204" s="159"/>
      <c r="X204" s="159"/>
      <c r="Y204" s="163"/>
      <c r="Z204" s="163"/>
      <c r="AA204" s="163"/>
      <c r="AB204" s="163"/>
      <c r="AC204" s="209"/>
      <c r="AD204" s="209"/>
      <c r="AE204" s="209"/>
      <c r="AF204" s="209"/>
      <c r="AG204" s="209"/>
      <c r="AH204" s="20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</row>
    <row r="205" spans="1:56" ht="12.75" customHeigh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59"/>
      <c r="Q205" s="159"/>
      <c r="R205" s="159"/>
      <c r="S205" s="159"/>
      <c r="T205" s="159"/>
      <c r="U205" s="159"/>
      <c r="V205" s="159"/>
      <c r="W205" s="159"/>
      <c r="X205" s="159"/>
      <c r="Y205" s="163"/>
      <c r="Z205" s="163"/>
      <c r="AA205" s="163"/>
      <c r="AB205" s="163"/>
      <c r="AC205" s="209"/>
      <c r="AD205" s="209"/>
      <c r="AE205" s="209"/>
      <c r="AF205" s="209"/>
      <c r="AG205" s="209"/>
      <c r="AH205" s="20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</row>
    <row r="206" spans="1:56" ht="12.75" customHeigh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59"/>
      <c r="Q206" s="159"/>
      <c r="R206" s="159"/>
      <c r="S206" s="159"/>
      <c r="T206" s="159"/>
      <c r="U206" s="159"/>
      <c r="V206" s="159"/>
      <c r="W206" s="159"/>
      <c r="X206" s="159"/>
      <c r="Y206" s="163"/>
      <c r="Z206" s="163"/>
      <c r="AA206" s="163"/>
      <c r="AB206" s="163"/>
      <c r="AC206" s="209"/>
      <c r="AD206" s="209"/>
      <c r="AE206" s="209"/>
      <c r="AF206" s="209"/>
      <c r="AG206" s="209"/>
      <c r="AH206" s="20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</row>
    <row r="207" spans="1:56" ht="12.75" customHeigh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59"/>
      <c r="Q207" s="159"/>
      <c r="R207" s="159"/>
      <c r="S207" s="159"/>
      <c r="T207" s="159"/>
      <c r="U207" s="159"/>
      <c r="V207" s="159"/>
      <c r="W207" s="159"/>
      <c r="X207" s="159"/>
      <c r="Y207" s="163"/>
      <c r="Z207" s="163"/>
      <c r="AA207" s="163"/>
      <c r="AB207" s="163"/>
      <c r="AC207" s="209"/>
      <c r="AD207" s="209"/>
      <c r="AE207" s="209"/>
      <c r="AF207" s="209"/>
      <c r="AG207" s="209"/>
      <c r="AH207" s="20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</row>
    <row r="208" spans="1:56" ht="12.75" customHeigh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59"/>
      <c r="Q208" s="159"/>
      <c r="R208" s="159"/>
      <c r="S208" s="159"/>
      <c r="T208" s="159"/>
      <c r="U208" s="159"/>
      <c r="V208" s="159"/>
      <c r="W208" s="159"/>
      <c r="X208" s="159"/>
      <c r="Y208" s="163"/>
      <c r="Z208" s="163"/>
      <c r="AA208" s="163"/>
      <c r="AB208" s="163"/>
      <c r="AC208" s="209"/>
      <c r="AD208" s="209"/>
      <c r="AE208" s="209"/>
      <c r="AF208" s="209"/>
      <c r="AG208" s="209"/>
      <c r="AH208" s="20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</row>
    <row r="209" spans="1:56" ht="12.75" customHeigh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59"/>
      <c r="Q209" s="159"/>
      <c r="R209" s="159"/>
      <c r="S209" s="159"/>
      <c r="T209" s="159"/>
      <c r="U209" s="159"/>
      <c r="V209" s="159"/>
      <c r="W209" s="159"/>
      <c r="X209" s="159"/>
      <c r="Y209" s="163"/>
      <c r="Z209" s="163"/>
      <c r="AA209" s="163"/>
      <c r="AB209" s="163"/>
      <c r="AC209" s="209"/>
      <c r="AD209" s="209"/>
      <c r="AE209" s="209"/>
      <c r="AF209" s="209"/>
      <c r="AG209" s="209"/>
      <c r="AH209" s="20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</row>
    <row r="210" spans="1:56" ht="12.75" customHeigh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59"/>
      <c r="Q210" s="159"/>
      <c r="R210" s="159"/>
      <c r="S210" s="159"/>
      <c r="T210" s="159"/>
      <c r="U210" s="159"/>
      <c r="V210" s="159"/>
      <c r="W210" s="159"/>
      <c r="X210" s="159"/>
      <c r="Y210" s="163"/>
      <c r="Z210" s="163"/>
      <c r="AA210" s="163"/>
      <c r="AB210" s="163"/>
      <c r="AC210" s="209"/>
      <c r="AD210" s="209"/>
      <c r="AE210" s="209"/>
      <c r="AF210" s="209"/>
      <c r="AG210" s="209"/>
      <c r="AH210" s="20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</row>
    <row r="211" spans="1:56" ht="12.75" customHeigh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59"/>
      <c r="Q211" s="159"/>
      <c r="R211" s="159"/>
      <c r="S211" s="159"/>
      <c r="T211" s="159"/>
      <c r="U211" s="159"/>
      <c r="V211" s="159"/>
      <c r="W211" s="159"/>
      <c r="X211" s="159"/>
      <c r="Y211" s="163"/>
      <c r="Z211" s="163"/>
      <c r="AA211" s="163"/>
      <c r="AB211" s="163"/>
      <c r="AC211" s="209"/>
      <c r="AD211" s="209"/>
      <c r="AE211" s="209"/>
      <c r="AF211" s="209"/>
      <c r="AG211" s="209"/>
      <c r="AH211" s="20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</row>
    <row r="212" spans="1:56" ht="12.75" customHeigh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59"/>
      <c r="Q212" s="159"/>
      <c r="R212" s="159"/>
      <c r="S212" s="159"/>
      <c r="T212" s="159"/>
      <c r="U212" s="159"/>
      <c r="V212" s="159"/>
      <c r="W212" s="159"/>
      <c r="X212" s="159"/>
      <c r="Y212" s="163"/>
      <c r="Z212" s="163"/>
      <c r="AA212" s="163"/>
      <c r="AB212" s="163"/>
      <c r="AC212" s="209"/>
      <c r="AD212" s="209"/>
      <c r="AE212" s="209"/>
      <c r="AF212" s="209"/>
      <c r="AG212" s="209"/>
      <c r="AH212" s="20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</row>
    <row r="213" spans="1:56" ht="12.75" customHeigh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59"/>
      <c r="Q213" s="159"/>
      <c r="R213" s="159"/>
      <c r="S213" s="159"/>
      <c r="T213" s="159"/>
      <c r="U213" s="159"/>
      <c r="V213" s="159"/>
      <c r="W213" s="159"/>
      <c r="X213" s="159"/>
      <c r="Y213" s="163"/>
      <c r="Z213" s="163"/>
      <c r="AA213" s="163"/>
      <c r="AB213" s="163"/>
      <c r="AC213" s="209"/>
      <c r="AD213" s="209"/>
      <c r="AE213" s="209"/>
      <c r="AF213" s="209"/>
      <c r="AG213" s="209"/>
      <c r="AH213" s="20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60"/>
      <c r="AU213" s="160"/>
      <c r="AV213" s="160"/>
      <c r="AW213" s="160"/>
      <c r="AX213" s="160"/>
      <c r="AY213" s="160"/>
      <c r="AZ213" s="160"/>
      <c r="BA213" s="160"/>
      <c r="BB213" s="160"/>
      <c r="BC213" s="160"/>
      <c r="BD213" s="160"/>
    </row>
    <row r="214" spans="1:56" ht="12.75" customHeigh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59"/>
      <c r="Q214" s="159"/>
      <c r="R214" s="159"/>
      <c r="S214" s="159"/>
      <c r="T214" s="159"/>
      <c r="U214" s="159"/>
      <c r="V214" s="159"/>
      <c r="W214" s="159"/>
      <c r="X214" s="159"/>
      <c r="Y214" s="163"/>
      <c r="Z214" s="163"/>
      <c r="AA214" s="163"/>
      <c r="AB214" s="163"/>
      <c r="AC214" s="209"/>
      <c r="AD214" s="209"/>
      <c r="AE214" s="209"/>
      <c r="AF214" s="209"/>
      <c r="AG214" s="209"/>
      <c r="AH214" s="20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</row>
    <row r="215" spans="1:56" ht="12.75" customHeigh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59"/>
      <c r="Q215" s="159"/>
      <c r="R215" s="159"/>
      <c r="S215" s="159"/>
      <c r="T215" s="159"/>
      <c r="U215" s="159"/>
      <c r="V215" s="159"/>
      <c r="W215" s="159"/>
      <c r="X215" s="159"/>
      <c r="Y215" s="163"/>
      <c r="Z215" s="163"/>
      <c r="AA215" s="163"/>
      <c r="AB215" s="163"/>
      <c r="AC215" s="209"/>
      <c r="AD215" s="209"/>
      <c r="AE215" s="209"/>
      <c r="AF215" s="209"/>
      <c r="AG215" s="209"/>
      <c r="AH215" s="20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60"/>
      <c r="AU215" s="160"/>
      <c r="AV215" s="160"/>
      <c r="AW215" s="160"/>
      <c r="AX215" s="160"/>
      <c r="AY215" s="160"/>
      <c r="AZ215" s="160"/>
      <c r="BA215" s="160"/>
      <c r="BB215" s="160"/>
      <c r="BC215" s="160"/>
      <c r="BD215" s="160"/>
    </row>
    <row r="216" spans="1:56" ht="12.75" customHeigh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59"/>
      <c r="Q216" s="159"/>
      <c r="R216" s="159"/>
      <c r="S216" s="159"/>
      <c r="T216" s="159"/>
      <c r="U216" s="159"/>
      <c r="V216" s="159"/>
      <c r="W216" s="159"/>
      <c r="X216" s="159"/>
      <c r="Y216" s="163"/>
      <c r="Z216" s="163"/>
      <c r="AA216" s="163"/>
      <c r="AB216" s="163"/>
      <c r="AC216" s="209"/>
      <c r="AD216" s="209"/>
      <c r="AE216" s="209"/>
      <c r="AF216" s="209"/>
      <c r="AG216" s="209"/>
      <c r="AH216" s="20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</row>
    <row r="217" spans="1:56" ht="12.75" customHeigh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59"/>
      <c r="Q217" s="159"/>
      <c r="R217" s="159"/>
      <c r="S217" s="159"/>
      <c r="T217" s="159"/>
      <c r="U217" s="159"/>
      <c r="V217" s="159"/>
      <c r="W217" s="159"/>
      <c r="X217" s="159"/>
      <c r="Y217" s="163"/>
      <c r="Z217" s="163"/>
      <c r="AA217" s="163"/>
      <c r="AB217" s="163"/>
      <c r="AC217" s="209"/>
      <c r="AD217" s="209"/>
      <c r="AE217" s="209"/>
      <c r="AF217" s="209"/>
      <c r="AG217" s="209"/>
      <c r="AH217" s="20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60"/>
      <c r="AU217" s="160"/>
      <c r="AV217" s="160"/>
      <c r="AW217" s="160"/>
      <c r="AX217" s="160"/>
      <c r="AY217" s="160"/>
      <c r="AZ217" s="160"/>
      <c r="BA217" s="160"/>
      <c r="BB217" s="160"/>
      <c r="BC217" s="160"/>
      <c r="BD217" s="160"/>
    </row>
    <row r="218" spans="1:56" ht="12.75" customHeigh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59"/>
      <c r="Q218" s="159"/>
      <c r="R218" s="159"/>
      <c r="S218" s="159"/>
      <c r="T218" s="159"/>
      <c r="U218" s="159"/>
      <c r="V218" s="159"/>
      <c r="W218" s="159"/>
      <c r="X218" s="159"/>
      <c r="Y218" s="163"/>
      <c r="Z218" s="163"/>
      <c r="AA218" s="163"/>
      <c r="AB218" s="163"/>
      <c r="AC218" s="209"/>
      <c r="AD218" s="209"/>
      <c r="AE218" s="209"/>
      <c r="AF218" s="209"/>
      <c r="AG218" s="209"/>
      <c r="AH218" s="20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</row>
    <row r="219" spans="1:56" ht="12.75" customHeigh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59"/>
      <c r="Q219" s="159"/>
      <c r="R219" s="159"/>
      <c r="S219" s="159"/>
      <c r="T219" s="159"/>
      <c r="U219" s="159"/>
      <c r="V219" s="159"/>
      <c r="W219" s="159"/>
      <c r="X219" s="159"/>
      <c r="Y219" s="163"/>
      <c r="Z219" s="163"/>
      <c r="AA219" s="163"/>
      <c r="AB219" s="163"/>
      <c r="AC219" s="209"/>
      <c r="AD219" s="209"/>
      <c r="AE219" s="209"/>
      <c r="AF219" s="209"/>
      <c r="AG219" s="209"/>
      <c r="AH219" s="20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</row>
    <row r="220" spans="1:56" ht="12.75" customHeigh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59"/>
      <c r="Q220" s="159"/>
      <c r="R220" s="159"/>
      <c r="S220" s="159"/>
      <c r="T220" s="159"/>
      <c r="U220" s="159"/>
      <c r="V220" s="159"/>
      <c r="W220" s="159"/>
      <c r="X220" s="159"/>
      <c r="Y220" s="163"/>
      <c r="Z220" s="163"/>
      <c r="AA220" s="163"/>
      <c r="AB220" s="163"/>
      <c r="AC220" s="209"/>
      <c r="AD220" s="209"/>
      <c r="AE220" s="209"/>
      <c r="AF220" s="209"/>
      <c r="AG220" s="209"/>
      <c r="AH220" s="20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 s="160"/>
      <c r="BD220" s="160"/>
    </row>
    <row r="221" spans="1:56" ht="12.75" customHeigh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59"/>
      <c r="Q221" s="159"/>
      <c r="R221" s="159"/>
      <c r="S221" s="159"/>
      <c r="T221" s="159"/>
      <c r="U221" s="159"/>
      <c r="V221" s="159"/>
      <c r="W221" s="159"/>
      <c r="X221" s="159"/>
      <c r="Y221" s="163"/>
      <c r="Z221" s="163"/>
      <c r="AA221" s="163"/>
      <c r="AB221" s="163"/>
      <c r="AC221" s="209"/>
      <c r="AD221" s="209"/>
      <c r="AE221" s="209"/>
      <c r="AF221" s="209"/>
      <c r="AG221" s="209"/>
      <c r="AH221" s="20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 s="160"/>
      <c r="BD221" s="160"/>
    </row>
    <row r="222" spans="1:56" ht="12.75" customHeigh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59"/>
      <c r="Q222" s="159"/>
      <c r="R222" s="159"/>
      <c r="S222" s="159"/>
      <c r="T222" s="159"/>
      <c r="U222" s="159"/>
      <c r="V222" s="159"/>
      <c r="W222" s="159"/>
      <c r="X222" s="159"/>
      <c r="Y222" s="163"/>
      <c r="Z222" s="163"/>
      <c r="AA222" s="163"/>
      <c r="AB222" s="163"/>
      <c r="AC222" s="209"/>
      <c r="AD222" s="209"/>
      <c r="AE222" s="209"/>
      <c r="AF222" s="209"/>
      <c r="AG222" s="209"/>
      <c r="AH222" s="20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 s="160"/>
      <c r="BD222" s="160"/>
    </row>
    <row r="223" spans="1:56" ht="12.75" customHeigh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59"/>
      <c r="Q223" s="159"/>
      <c r="R223" s="159"/>
      <c r="S223" s="159"/>
      <c r="T223" s="159"/>
      <c r="U223" s="159"/>
      <c r="V223" s="159"/>
      <c r="W223" s="159"/>
      <c r="X223" s="159"/>
      <c r="Y223" s="163"/>
      <c r="Z223" s="163"/>
      <c r="AA223" s="163"/>
      <c r="AB223" s="163"/>
      <c r="AC223" s="209"/>
      <c r="AD223" s="209"/>
      <c r="AE223" s="209"/>
      <c r="AF223" s="209"/>
      <c r="AG223" s="209"/>
      <c r="AH223" s="20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 s="160"/>
      <c r="BD223" s="160"/>
    </row>
    <row r="224" spans="1:56" ht="12.75" customHeigh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59"/>
      <c r="Q224" s="159"/>
      <c r="R224" s="159"/>
      <c r="S224" s="159"/>
      <c r="T224" s="159"/>
      <c r="U224" s="159"/>
      <c r="V224" s="159"/>
      <c r="W224" s="159"/>
      <c r="X224" s="159"/>
      <c r="Y224" s="163"/>
      <c r="Z224" s="163"/>
      <c r="AA224" s="163"/>
      <c r="AB224" s="163"/>
      <c r="AC224" s="209"/>
      <c r="AD224" s="209"/>
      <c r="AE224" s="209"/>
      <c r="AF224" s="209"/>
      <c r="AG224" s="209"/>
      <c r="AH224" s="20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 s="160"/>
      <c r="BD224" s="160"/>
    </row>
    <row r="225" spans="1:56" ht="12.75" customHeigh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59"/>
      <c r="Q225" s="159"/>
      <c r="R225" s="159"/>
      <c r="S225" s="159"/>
      <c r="T225" s="159"/>
      <c r="U225" s="159"/>
      <c r="V225" s="159"/>
      <c r="W225" s="159"/>
      <c r="X225" s="159"/>
      <c r="Y225" s="163"/>
      <c r="Z225" s="163"/>
      <c r="AA225" s="163"/>
      <c r="AB225" s="163"/>
      <c r="AC225" s="209"/>
      <c r="AD225" s="209"/>
      <c r="AE225" s="209"/>
      <c r="AF225" s="209"/>
      <c r="AG225" s="209"/>
      <c r="AH225" s="20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</row>
    <row r="226" spans="1:56" ht="12.75" customHeigh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59"/>
      <c r="Q226" s="159"/>
      <c r="R226" s="159"/>
      <c r="S226" s="159"/>
      <c r="T226" s="159"/>
      <c r="U226" s="159"/>
      <c r="V226" s="159"/>
      <c r="W226" s="159"/>
      <c r="X226" s="159"/>
      <c r="Y226" s="163"/>
      <c r="Z226" s="163"/>
      <c r="AA226" s="163"/>
      <c r="AB226" s="163"/>
      <c r="AC226" s="209"/>
      <c r="AD226" s="209"/>
      <c r="AE226" s="209"/>
      <c r="AF226" s="209"/>
      <c r="AG226" s="209"/>
      <c r="AH226" s="20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</row>
    <row r="227" spans="1:56" ht="12.75" customHeigh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59"/>
      <c r="Q227" s="159"/>
      <c r="R227" s="159"/>
      <c r="S227" s="159"/>
      <c r="T227" s="159"/>
      <c r="U227" s="159"/>
      <c r="V227" s="159"/>
      <c r="W227" s="159"/>
      <c r="X227" s="159"/>
      <c r="Y227" s="163"/>
      <c r="Z227" s="163"/>
      <c r="AA227" s="163"/>
      <c r="AB227" s="163"/>
      <c r="AC227" s="209"/>
      <c r="AD227" s="209"/>
      <c r="AE227" s="209"/>
      <c r="AF227" s="209"/>
      <c r="AG227" s="209"/>
      <c r="AH227" s="20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 s="160"/>
      <c r="BD227" s="160"/>
    </row>
    <row r="228" spans="1:56" ht="12.75" customHeigh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59"/>
      <c r="Q228" s="159"/>
      <c r="R228" s="159"/>
      <c r="S228" s="159"/>
      <c r="T228" s="159"/>
      <c r="U228" s="159"/>
      <c r="V228" s="159"/>
      <c r="W228" s="159"/>
      <c r="X228" s="159"/>
      <c r="Y228" s="163"/>
      <c r="Z228" s="163"/>
      <c r="AA228" s="163"/>
      <c r="AB228" s="163"/>
      <c r="AC228" s="209"/>
      <c r="AD228" s="209"/>
      <c r="AE228" s="209"/>
      <c r="AF228" s="209"/>
      <c r="AG228" s="209"/>
      <c r="AH228" s="20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</row>
    <row r="229" spans="1:56" ht="12.75" customHeigh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59"/>
      <c r="Q229" s="159"/>
      <c r="R229" s="159"/>
      <c r="S229" s="159"/>
      <c r="T229" s="159"/>
      <c r="U229" s="159"/>
      <c r="V229" s="159"/>
      <c r="W229" s="159"/>
      <c r="X229" s="159"/>
      <c r="Y229" s="163"/>
      <c r="Z229" s="163"/>
      <c r="AA229" s="163"/>
      <c r="AB229" s="163"/>
      <c r="AC229" s="209"/>
      <c r="AD229" s="209"/>
      <c r="AE229" s="209"/>
      <c r="AF229" s="209"/>
      <c r="AG229" s="209"/>
      <c r="AH229" s="20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 s="160"/>
      <c r="BD229" s="160"/>
    </row>
    <row r="230" spans="1:56" ht="12.75" customHeigh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59"/>
      <c r="Q230" s="159"/>
      <c r="R230" s="159"/>
      <c r="S230" s="159"/>
      <c r="T230" s="159"/>
      <c r="U230" s="159"/>
      <c r="V230" s="159"/>
      <c r="W230" s="159"/>
      <c r="X230" s="159"/>
      <c r="Y230" s="163"/>
      <c r="Z230" s="163"/>
      <c r="AA230" s="163"/>
      <c r="AB230" s="163"/>
      <c r="AC230" s="209"/>
      <c r="AD230" s="209"/>
      <c r="AE230" s="209"/>
      <c r="AF230" s="209"/>
      <c r="AG230" s="209"/>
      <c r="AH230" s="20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</row>
    <row r="231" spans="1:56" ht="12.75" customHeigh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59"/>
      <c r="Q231" s="159"/>
      <c r="R231" s="159"/>
      <c r="S231" s="159"/>
      <c r="T231" s="159"/>
      <c r="U231" s="159"/>
      <c r="V231" s="159"/>
      <c r="W231" s="159"/>
      <c r="X231" s="159"/>
      <c r="Y231" s="163"/>
      <c r="Z231" s="163"/>
      <c r="AA231" s="163"/>
      <c r="AB231" s="163"/>
      <c r="AC231" s="209"/>
      <c r="AD231" s="209"/>
      <c r="AE231" s="209"/>
      <c r="AF231" s="209"/>
      <c r="AG231" s="209"/>
      <c r="AH231" s="20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 s="160"/>
      <c r="BD231" s="160"/>
    </row>
    <row r="232" spans="1:56" ht="12.75" customHeigh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59"/>
      <c r="Q232" s="159"/>
      <c r="R232" s="159"/>
      <c r="S232" s="159"/>
      <c r="T232" s="159"/>
      <c r="U232" s="159"/>
      <c r="V232" s="159"/>
      <c r="W232" s="159"/>
      <c r="X232" s="159"/>
      <c r="Y232" s="163"/>
      <c r="Z232" s="163"/>
      <c r="AA232" s="163"/>
      <c r="AB232" s="163"/>
      <c r="AC232" s="209"/>
      <c r="AD232" s="209"/>
      <c r="AE232" s="209"/>
      <c r="AF232" s="209"/>
      <c r="AG232" s="209"/>
      <c r="AH232" s="20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 s="160"/>
      <c r="BD232" s="160"/>
    </row>
    <row r="233" spans="1:56" ht="12.75" customHeigh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59"/>
      <c r="Q233" s="159"/>
      <c r="R233" s="159"/>
      <c r="S233" s="159"/>
      <c r="T233" s="159"/>
      <c r="U233" s="159"/>
      <c r="V233" s="159"/>
      <c r="W233" s="159"/>
      <c r="X233" s="159"/>
      <c r="Y233" s="163"/>
      <c r="Z233" s="163"/>
      <c r="AA233" s="163"/>
      <c r="AB233" s="163"/>
      <c r="AC233" s="209"/>
      <c r="AD233" s="209"/>
      <c r="AE233" s="209"/>
      <c r="AF233" s="209"/>
      <c r="AG233" s="209"/>
      <c r="AH233" s="20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 s="160"/>
      <c r="BD233" s="160"/>
    </row>
    <row r="234" spans="1:56" ht="12.75" customHeigh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59"/>
      <c r="Q234" s="159"/>
      <c r="R234" s="159"/>
      <c r="S234" s="159"/>
      <c r="T234" s="159"/>
      <c r="U234" s="159"/>
      <c r="V234" s="159"/>
      <c r="W234" s="159"/>
      <c r="X234" s="159"/>
      <c r="Y234" s="163"/>
      <c r="Z234" s="163"/>
      <c r="AA234" s="163"/>
      <c r="AB234" s="163"/>
      <c r="AC234" s="209"/>
      <c r="AD234" s="209"/>
      <c r="AE234" s="209"/>
      <c r="AF234" s="209"/>
      <c r="AG234" s="209"/>
      <c r="AH234" s="20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 s="160"/>
      <c r="BD234" s="160"/>
    </row>
    <row r="235" spans="1:56" ht="12.75" customHeigh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59"/>
      <c r="Q235" s="159"/>
      <c r="R235" s="159"/>
      <c r="S235" s="159"/>
      <c r="T235" s="159"/>
      <c r="U235" s="159"/>
      <c r="V235" s="159"/>
      <c r="W235" s="159"/>
      <c r="X235" s="159"/>
      <c r="Y235" s="163"/>
      <c r="Z235" s="163"/>
      <c r="AA235" s="163"/>
      <c r="AB235" s="163"/>
      <c r="AC235" s="209"/>
      <c r="AD235" s="209"/>
      <c r="AE235" s="209"/>
      <c r="AF235" s="209"/>
      <c r="AG235" s="209"/>
      <c r="AH235" s="20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 s="160"/>
      <c r="BD235" s="160"/>
    </row>
    <row r="236" spans="1:56" ht="12.75" customHeigh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59"/>
      <c r="Q236" s="159"/>
      <c r="R236" s="159"/>
      <c r="S236" s="159"/>
      <c r="T236" s="159"/>
      <c r="U236" s="159"/>
      <c r="V236" s="159"/>
      <c r="W236" s="159"/>
      <c r="X236" s="159"/>
      <c r="Y236" s="163"/>
      <c r="Z236" s="163"/>
      <c r="AA236" s="163"/>
      <c r="AB236" s="163"/>
      <c r="AC236" s="209"/>
      <c r="AD236" s="209"/>
      <c r="AE236" s="209"/>
      <c r="AF236" s="209"/>
      <c r="AG236" s="209"/>
      <c r="AH236" s="20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 s="160"/>
      <c r="BD236" s="160"/>
    </row>
    <row r="237" spans="1:56" ht="12.75" customHeigh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59"/>
      <c r="Q237" s="159"/>
      <c r="R237" s="159"/>
      <c r="S237" s="159"/>
      <c r="T237" s="159"/>
      <c r="U237" s="159"/>
      <c r="V237" s="159"/>
      <c r="W237" s="159"/>
      <c r="X237" s="159"/>
      <c r="Y237" s="163"/>
      <c r="Z237" s="163"/>
      <c r="AA237" s="163"/>
      <c r="AB237" s="163"/>
      <c r="AC237" s="209"/>
      <c r="AD237" s="209"/>
      <c r="AE237" s="209"/>
      <c r="AF237" s="209"/>
      <c r="AG237" s="209"/>
      <c r="AH237" s="20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 s="160"/>
      <c r="BD237" s="160"/>
    </row>
    <row r="238" spans="1:56" ht="12.75" customHeigh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59"/>
      <c r="Q238" s="159"/>
      <c r="R238" s="159"/>
      <c r="S238" s="159"/>
      <c r="T238" s="159"/>
      <c r="U238" s="159"/>
      <c r="V238" s="159"/>
      <c r="W238" s="159"/>
      <c r="X238" s="159"/>
      <c r="Y238" s="163"/>
      <c r="Z238" s="163"/>
      <c r="AA238" s="163"/>
      <c r="AB238" s="163"/>
      <c r="AC238" s="209"/>
      <c r="AD238" s="209"/>
      <c r="AE238" s="209"/>
      <c r="AF238" s="209"/>
      <c r="AG238" s="209"/>
      <c r="AH238" s="20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 s="160"/>
      <c r="BD238" s="160"/>
    </row>
    <row r="239" spans="1:56" ht="12.75" customHeigh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59"/>
      <c r="Q239" s="159"/>
      <c r="R239" s="159"/>
      <c r="S239" s="159"/>
      <c r="T239" s="159"/>
      <c r="U239" s="159"/>
      <c r="V239" s="159"/>
      <c r="W239" s="159"/>
      <c r="X239" s="159"/>
      <c r="Y239" s="163"/>
      <c r="Z239" s="163"/>
      <c r="AA239" s="163"/>
      <c r="AB239" s="163"/>
      <c r="AC239" s="209"/>
      <c r="AD239" s="209"/>
      <c r="AE239" s="209"/>
      <c r="AF239" s="209"/>
      <c r="AG239" s="209"/>
      <c r="AH239" s="20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 s="160"/>
      <c r="BD239" s="160"/>
    </row>
    <row r="240" spans="1:56" ht="12.75" customHeigh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59"/>
      <c r="Q240" s="159"/>
      <c r="R240" s="159"/>
      <c r="S240" s="159"/>
      <c r="T240" s="159"/>
      <c r="U240" s="159"/>
      <c r="V240" s="159"/>
      <c r="W240" s="159"/>
      <c r="X240" s="159"/>
      <c r="Y240" s="163"/>
      <c r="Z240" s="163"/>
      <c r="AA240" s="163"/>
      <c r="AB240" s="163"/>
      <c r="AC240" s="209"/>
      <c r="AD240" s="209"/>
      <c r="AE240" s="209"/>
      <c r="AF240" s="209"/>
      <c r="AG240" s="209"/>
      <c r="AH240" s="20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 s="160"/>
      <c r="BD240" s="160"/>
    </row>
    <row r="241" spans="1:56" ht="12.75" customHeigh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59"/>
      <c r="Q241" s="159"/>
      <c r="R241" s="159"/>
      <c r="S241" s="159"/>
      <c r="T241" s="159"/>
      <c r="U241" s="159"/>
      <c r="V241" s="159"/>
      <c r="W241" s="159"/>
      <c r="X241" s="159"/>
      <c r="Y241" s="163"/>
      <c r="Z241" s="163"/>
      <c r="AA241" s="163"/>
      <c r="AB241" s="163"/>
      <c r="AC241" s="209"/>
      <c r="AD241" s="209"/>
      <c r="AE241" s="209"/>
      <c r="AF241" s="209"/>
      <c r="AG241" s="209"/>
      <c r="AH241" s="20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</row>
    <row r="242" spans="1:56" ht="12.75" customHeigh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59"/>
      <c r="Q242" s="159"/>
      <c r="R242" s="159"/>
      <c r="S242" s="159"/>
      <c r="T242" s="159"/>
      <c r="U242" s="159"/>
      <c r="V242" s="159"/>
      <c r="W242" s="159"/>
      <c r="X242" s="159"/>
      <c r="Y242" s="163"/>
      <c r="Z242" s="163"/>
      <c r="AA242" s="163"/>
      <c r="AB242" s="163"/>
      <c r="AC242" s="209"/>
      <c r="AD242" s="209"/>
      <c r="AE242" s="209"/>
      <c r="AF242" s="209"/>
      <c r="AG242" s="209"/>
      <c r="AH242" s="20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 s="160"/>
      <c r="BD242" s="160"/>
    </row>
    <row r="243" spans="1:56" ht="12.75" customHeigh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59"/>
      <c r="Q243" s="159"/>
      <c r="R243" s="159"/>
      <c r="S243" s="159"/>
      <c r="T243" s="159"/>
      <c r="U243" s="159"/>
      <c r="V243" s="159"/>
      <c r="W243" s="159"/>
      <c r="X243" s="159"/>
      <c r="Y243" s="163"/>
      <c r="Z243" s="163"/>
      <c r="AA243" s="163"/>
      <c r="AB243" s="163"/>
      <c r="AC243" s="209"/>
      <c r="AD243" s="209"/>
      <c r="AE243" s="209"/>
      <c r="AF243" s="209"/>
      <c r="AG243" s="209"/>
      <c r="AH243" s="20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 s="160"/>
      <c r="BD243" s="160"/>
    </row>
    <row r="244" spans="1:56" ht="12.75" customHeigh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59"/>
      <c r="Q244" s="159"/>
      <c r="R244" s="159"/>
      <c r="S244" s="159"/>
      <c r="T244" s="159"/>
      <c r="U244" s="159"/>
      <c r="V244" s="159"/>
      <c r="W244" s="159"/>
      <c r="X244" s="159"/>
      <c r="Y244" s="163"/>
      <c r="Z244" s="163"/>
      <c r="AA244" s="163"/>
      <c r="AB244" s="163"/>
      <c r="AC244" s="209"/>
      <c r="AD244" s="209"/>
      <c r="AE244" s="209"/>
      <c r="AF244" s="209"/>
      <c r="AG244" s="209"/>
      <c r="AH244" s="20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 s="160"/>
      <c r="BD244" s="160"/>
    </row>
    <row r="245" spans="1:56" ht="12.75" customHeigh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59"/>
      <c r="Q245" s="159"/>
      <c r="R245" s="159"/>
      <c r="S245" s="159"/>
      <c r="T245" s="159"/>
      <c r="U245" s="159"/>
      <c r="V245" s="159"/>
      <c r="W245" s="159"/>
      <c r="X245" s="159"/>
      <c r="Y245" s="163"/>
      <c r="Z245" s="163"/>
      <c r="AA245" s="163"/>
      <c r="AB245" s="163"/>
      <c r="AC245" s="209"/>
      <c r="AD245" s="209"/>
      <c r="AE245" s="209"/>
      <c r="AF245" s="209"/>
      <c r="AG245" s="209"/>
      <c r="AH245" s="20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 s="160"/>
      <c r="BD245" s="160"/>
    </row>
    <row r="246" spans="1:56" ht="12.75" customHeigh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59"/>
      <c r="Q246" s="159"/>
      <c r="R246" s="159"/>
      <c r="S246" s="159"/>
      <c r="T246" s="159"/>
      <c r="U246" s="159"/>
      <c r="V246" s="159"/>
      <c r="W246" s="159"/>
      <c r="X246" s="159"/>
      <c r="Y246" s="163"/>
      <c r="Z246" s="163"/>
      <c r="AA246" s="163"/>
      <c r="AB246" s="163"/>
      <c r="AC246" s="209"/>
      <c r="AD246" s="209"/>
      <c r="AE246" s="209"/>
      <c r="AF246" s="209"/>
      <c r="AG246" s="209"/>
      <c r="AH246" s="20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 s="160"/>
      <c r="BD246" s="160"/>
    </row>
    <row r="247" spans="1:56" ht="12.75" customHeigh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59"/>
      <c r="Q247" s="159"/>
      <c r="R247" s="159"/>
      <c r="S247" s="159"/>
      <c r="T247" s="159"/>
      <c r="U247" s="159"/>
      <c r="V247" s="159"/>
      <c r="W247" s="159"/>
      <c r="X247" s="159"/>
      <c r="Y247" s="163"/>
      <c r="Z247" s="163"/>
      <c r="AA247" s="163"/>
      <c r="AB247" s="163"/>
      <c r="AC247" s="209"/>
      <c r="AD247" s="209"/>
      <c r="AE247" s="209"/>
      <c r="AF247" s="209"/>
      <c r="AG247" s="209"/>
      <c r="AH247" s="20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 s="160"/>
      <c r="BD247" s="160"/>
    </row>
    <row r="248" spans="1:56" ht="12.75" customHeigh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59"/>
      <c r="Q248" s="159"/>
      <c r="R248" s="159"/>
      <c r="S248" s="159"/>
      <c r="T248" s="159"/>
      <c r="U248" s="159"/>
      <c r="V248" s="159"/>
      <c r="W248" s="159"/>
      <c r="X248" s="159"/>
      <c r="Y248" s="163"/>
      <c r="Z248" s="163"/>
      <c r="AA248" s="163"/>
      <c r="AB248" s="163"/>
      <c r="AC248" s="209"/>
      <c r="AD248" s="209"/>
      <c r="AE248" s="209"/>
      <c r="AF248" s="209"/>
      <c r="AG248" s="209"/>
      <c r="AH248" s="20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 s="160"/>
      <c r="BD248" s="160"/>
    </row>
    <row r="249" spans="1:56" ht="12.75" customHeigh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59"/>
      <c r="Q249" s="159"/>
      <c r="R249" s="159"/>
      <c r="S249" s="159"/>
      <c r="T249" s="159"/>
      <c r="U249" s="159"/>
      <c r="V249" s="159"/>
      <c r="W249" s="159"/>
      <c r="X249" s="159"/>
      <c r="Y249" s="163"/>
      <c r="Z249" s="163"/>
      <c r="AA249" s="163"/>
      <c r="AB249" s="163"/>
      <c r="AC249" s="209"/>
      <c r="AD249" s="209"/>
      <c r="AE249" s="209"/>
      <c r="AF249" s="209"/>
      <c r="AG249" s="209"/>
      <c r="AH249" s="20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 s="160"/>
      <c r="BD249" s="160"/>
    </row>
    <row r="250" spans="1:56" ht="12.75" customHeigh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59"/>
      <c r="Q250" s="159"/>
      <c r="R250" s="159"/>
      <c r="S250" s="159"/>
      <c r="T250" s="159"/>
      <c r="U250" s="159"/>
      <c r="V250" s="159"/>
      <c r="W250" s="159"/>
      <c r="X250" s="159"/>
      <c r="Y250" s="163"/>
      <c r="Z250" s="163"/>
      <c r="AA250" s="163"/>
      <c r="AB250" s="163"/>
      <c r="AC250" s="209"/>
      <c r="AD250" s="209"/>
      <c r="AE250" s="209"/>
      <c r="AF250" s="209"/>
      <c r="AG250" s="209"/>
      <c r="AH250" s="20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 s="160"/>
      <c r="BD250" s="160"/>
    </row>
    <row r="251" spans="1:56" ht="12.75" customHeigh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59"/>
      <c r="Q251" s="159"/>
      <c r="R251" s="159"/>
      <c r="S251" s="159"/>
      <c r="T251" s="159"/>
      <c r="U251" s="159"/>
      <c r="V251" s="159"/>
      <c r="W251" s="159"/>
      <c r="X251" s="159"/>
      <c r="Y251" s="163"/>
      <c r="Z251" s="163"/>
      <c r="AA251" s="163"/>
      <c r="AB251" s="163"/>
      <c r="AC251" s="209"/>
      <c r="AD251" s="209"/>
      <c r="AE251" s="209"/>
      <c r="AF251" s="209"/>
      <c r="AG251" s="209"/>
      <c r="AH251" s="20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 s="160"/>
      <c r="BD251" s="160"/>
    </row>
    <row r="252" spans="1:56" ht="12.75" customHeigh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59"/>
      <c r="Q252" s="159"/>
      <c r="R252" s="159"/>
      <c r="S252" s="159"/>
      <c r="T252" s="159"/>
      <c r="U252" s="159"/>
      <c r="V252" s="159"/>
      <c r="W252" s="159"/>
      <c r="X252" s="159"/>
      <c r="Y252" s="163"/>
      <c r="Z252" s="163"/>
      <c r="AA252" s="163"/>
      <c r="AB252" s="163"/>
      <c r="AC252" s="209"/>
      <c r="AD252" s="209"/>
      <c r="AE252" s="209"/>
      <c r="AF252" s="209"/>
      <c r="AG252" s="209"/>
      <c r="AH252" s="20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 s="160"/>
      <c r="BD252" s="160"/>
    </row>
    <row r="253" spans="1:56" ht="12.75" customHeigh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59"/>
      <c r="Q253" s="159"/>
      <c r="R253" s="159"/>
      <c r="S253" s="159"/>
      <c r="T253" s="159"/>
      <c r="U253" s="159"/>
      <c r="V253" s="159"/>
      <c r="W253" s="159"/>
      <c r="X253" s="159"/>
      <c r="Y253" s="163"/>
      <c r="Z253" s="163"/>
      <c r="AA253" s="163"/>
      <c r="AB253" s="163"/>
      <c r="AC253" s="209"/>
      <c r="AD253" s="209"/>
      <c r="AE253" s="209"/>
      <c r="AF253" s="209"/>
      <c r="AG253" s="209"/>
      <c r="AH253" s="20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 s="160"/>
      <c r="BD253" s="160"/>
    </row>
    <row r="254" spans="1:56" ht="12.75" customHeigh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59"/>
      <c r="Q254" s="159"/>
      <c r="R254" s="159"/>
      <c r="S254" s="159"/>
      <c r="T254" s="159"/>
      <c r="U254" s="159"/>
      <c r="V254" s="159"/>
      <c r="W254" s="159"/>
      <c r="X254" s="159"/>
      <c r="Y254" s="163"/>
      <c r="Z254" s="163"/>
      <c r="AA254" s="163"/>
      <c r="AB254" s="163"/>
      <c r="AC254" s="209"/>
      <c r="AD254" s="209"/>
      <c r="AE254" s="209"/>
      <c r="AF254" s="209"/>
      <c r="AG254" s="209"/>
      <c r="AH254" s="20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 s="160"/>
      <c r="BD254" s="160"/>
    </row>
    <row r="255" spans="1:56" ht="12.75" customHeigh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59"/>
      <c r="Q255" s="159"/>
      <c r="R255" s="159"/>
      <c r="S255" s="159"/>
      <c r="T255" s="159"/>
      <c r="U255" s="159"/>
      <c r="V255" s="159"/>
      <c r="W255" s="159"/>
      <c r="X255" s="159"/>
      <c r="Y255" s="163"/>
      <c r="Z255" s="163"/>
      <c r="AA255" s="163"/>
      <c r="AB255" s="163"/>
      <c r="AC255" s="209"/>
      <c r="AD255" s="209"/>
      <c r="AE255" s="209"/>
      <c r="AF255" s="209"/>
      <c r="AG255" s="209"/>
      <c r="AH255" s="20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 s="160"/>
      <c r="BD255" s="160"/>
    </row>
    <row r="256" spans="1:56" ht="12.75" customHeigh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59"/>
      <c r="Q256" s="159"/>
      <c r="R256" s="159"/>
      <c r="S256" s="159"/>
      <c r="T256" s="159"/>
      <c r="U256" s="159"/>
      <c r="V256" s="159"/>
      <c r="W256" s="159"/>
      <c r="X256" s="159"/>
      <c r="Y256" s="163"/>
      <c r="Z256" s="163"/>
      <c r="AA256" s="163"/>
      <c r="AB256" s="163"/>
      <c r="AC256" s="209"/>
      <c r="AD256" s="209"/>
      <c r="AE256" s="209"/>
      <c r="AF256" s="209"/>
      <c r="AG256" s="209"/>
      <c r="AH256" s="20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 s="160"/>
      <c r="BD256" s="160"/>
    </row>
    <row r="257" spans="1:56" ht="12.75" customHeigh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59"/>
      <c r="Q257" s="159"/>
      <c r="R257" s="159"/>
      <c r="S257" s="159"/>
      <c r="T257" s="159"/>
      <c r="U257" s="159"/>
      <c r="V257" s="159"/>
      <c r="W257" s="159"/>
      <c r="X257" s="159"/>
      <c r="Y257" s="163"/>
      <c r="Z257" s="163"/>
      <c r="AA257" s="163"/>
      <c r="AB257" s="163"/>
      <c r="AC257" s="209"/>
      <c r="AD257" s="209"/>
      <c r="AE257" s="209"/>
      <c r="AF257" s="209"/>
      <c r="AG257" s="209"/>
      <c r="AH257" s="20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 s="160"/>
      <c r="BD257" s="160"/>
    </row>
    <row r="258" spans="1:56" ht="12.75" customHeigh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59"/>
      <c r="Q258" s="159"/>
      <c r="R258" s="159"/>
      <c r="S258" s="159"/>
      <c r="T258" s="159"/>
      <c r="U258" s="159"/>
      <c r="V258" s="159"/>
      <c r="W258" s="159"/>
      <c r="X258" s="159"/>
      <c r="Y258" s="163"/>
      <c r="Z258" s="163"/>
      <c r="AA258" s="163"/>
      <c r="AB258" s="163"/>
      <c r="AC258" s="209"/>
      <c r="AD258" s="209"/>
      <c r="AE258" s="209"/>
      <c r="AF258" s="209"/>
      <c r="AG258" s="209"/>
      <c r="AH258" s="20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 s="160"/>
      <c r="BD258" s="160"/>
    </row>
    <row r="259" spans="1:56" ht="12.75" customHeigh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59"/>
      <c r="Q259" s="159"/>
      <c r="R259" s="159"/>
      <c r="S259" s="159"/>
      <c r="T259" s="159"/>
      <c r="U259" s="159"/>
      <c r="V259" s="159"/>
      <c r="W259" s="159"/>
      <c r="X259" s="159"/>
      <c r="Y259" s="163"/>
      <c r="Z259" s="163"/>
      <c r="AA259" s="163"/>
      <c r="AB259" s="163"/>
      <c r="AC259" s="209"/>
      <c r="AD259" s="209"/>
      <c r="AE259" s="209"/>
      <c r="AF259" s="209"/>
      <c r="AG259" s="209"/>
      <c r="AH259" s="20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 s="160"/>
      <c r="BD259" s="160"/>
    </row>
    <row r="260" spans="1:56" ht="12.75" customHeigh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59"/>
      <c r="Q260" s="159"/>
      <c r="R260" s="159"/>
      <c r="S260" s="159"/>
      <c r="T260" s="159"/>
      <c r="U260" s="159"/>
      <c r="V260" s="159"/>
      <c r="W260" s="159"/>
      <c r="X260" s="159"/>
      <c r="Y260" s="163"/>
      <c r="Z260" s="163"/>
      <c r="AA260" s="163"/>
      <c r="AB260" s="163"/>
      <c r="AC260" s="209"/>
      <c r="AD260" s="209"/>
      <c r="AE260" s="209"/>
      <c r="AF260" s="209"/>
      <c r="AG260" s="209"/>
      <c r="AH260" s="20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 s="160"/>
      <c r="BD260" s="160"/>
    </row>
    <row r="261" spans="1:56" ht="12.75" customHeigh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59"/>
      <c r="Q261" s="159"/>
      <c r="R261" s="159"/>
      <c r="S261" s="159"/>
      <c r="T261" s="159"/>
      <c r="U261" s="159"/>
      <c r="V261" s="159"/>
      <c r="W261" s="159"/>
      <c r="X261" s="159"/>
      <c r="Y261" s="163"/>
      <c r="Z261" s="163"/>
      <c r="AA261" s="163"/>
      <c r="AB261" s="163"/>
      <c r="AC261" s="209"/>
      <c r="AD261" s="209"/>
      <c r="AE261" s="209"/>
      <c r="AF261" s="209"/>
      <c r="AG261" s="209"/>
      <c r="AH261" s="20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 s="160"/>
      <c r="BD261" s="160"/>
    </row>
    <row r="262" spans="1:56" ht="12.75" customHeigh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59"/>
      <c r="Q262" s="159"/>
      <c r="R262" s="159"/>
      <c r="S262" s="159"/>
      <c r="T262" s="159"/>
      <c r="U262" s="159"/>
      <c r="V262" s="159"/>
      <c r="W262" s="159"/>
      <c r="X262" s="159"/>
      <c r="Y262" s="163"/>
      <c r="Z262" s="163"/>
      <c r="AA262" s="163"/>
      <c r="AB262" s="163"/>
      <c r="AC262" s="209"/>
      <c r="AD262" s="209"/>
      <c r="AE262" s="209"/>
      <c r="AF262" s="209"/>
      <c r="AG262" s="209"/>
      <c r="AH262" s="20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 s="160"/>
      <c r="BD262" s="160"/>
    </row>
    <row r="263" spans="1:56" ht="12.75" customHeigh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59"/>
      <c r="Q263" s="159"/>
      <c r="R263" s="159"/>
      <c r="S263" s="159"/>
      <c r="T263" s="159"/>
      <c r="U263" s="159"/>
      <c r="V263" s="159"/>
      <c r="W263" s="159"/>
      <c r="X263" s="159"/>
      <c r="Y263" s="163"/>
      <c r="Z263" s="163"/>
      <c r="AA263" s="163"/>
      <c r="AB263" s="163"/>
      <c r="AC263" s="209"/>
      <c r="AD263" s="209"/>
      <c r="AE263" s="209"/>
      <c r="AF263" s="209"/>
      <c r="AG263" s="209"/>
      <c r="AH263" s="20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 s="160"/>
      <c r="BD263" s="160"/>
    </row>
    <row r="264" spans="1:56" ht="12.75" customHeigh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59"/>
      <c r="Q264" s="159"/>
      <c r="R264" s="159"/>
      <c r="S264" s="159"/>
      <c r="T264" s="159"/>
      <c r="U264" s="159"/>
      <c r="V264" s="159"/>
      <c r="W264" s="159"/>
      <c r="X264" s="159"/>
      <c r="Y264" s="163"/>
      <c r="Z264" s="163"/>
      <c r="AA264" s="163"/>
      <c r="AB264" s="163"/>
      <c r="AC264" s="209"/>
      <c r="AD264" s="209"/>
      <c r="AE264" s="209"/>
      <c r="AF264" s="209"/>
      <c r="AG264" s="209"/>
      <c r="AH264" s="20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 s="160"/>
      <c r="BD264" s="160"/>
    </row>
    <row r="265" spans="1:56" ht="12.75" customHeigh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59"/>
      <c r="Q265" s="159"/>
      <c r="R265" s="159"/>
      <c r="S265" s="159"/>
      <c r="T265" s="159"/>
      <c r="U265" s="159"/>
      <c r="V265" s="159"/>
      <c r="W265" s="159"/>
      <c r="X265" s="159"/>
      <c r="Y265" s="163"/>
      <c r="Z265" s="163"/>
      <c r="AA265" s="163"/>
      <c r="AB265" s="163"/>
      <c r="AC265" s="209"/>
      <c r="AD265" s="209"/>
      <c r="AE265" s="209"/>
      <c r="AF265" s="209"/>
      <c r="AG265" s="209"/>
      <c r="AH265" s="20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 s="160"/>
      <c r="BD265" s="160"/>
    </row>
    <row r="266" spans="1:56" ht="12.75" customHeigh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59"/>
      <c r="Q266" s="159"/>
      <c r="R266" s="159"/>
      <c r="S266" s="159"/>
      <c r="T266" s="159"/>
      <c r="U266" s="159"/>
      <c r="V266" s="159"/>
      <c r="W266" s="159"/>
      <c r="X266" s="159"/>
      <c r="Y266" s="163"/>
      <c r="Z266" s="163"/>
      <c r="AA266" s="163"/>
      <c r="AB266" s="163"/>
      <c r="AC266" s="209"/>
      <c r="AD266" s="209"/>
      <c r="AE266" s="209"/>
      <c r="AF266" s="209"/>
      <c r="AG266" s="209"/>
      <c r="AH266" s="20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 s="160"/>
      <c r="BD266" s="160"/>
    </row>
    <row r="267" spans="1:56" ht="12.75" customHeigh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59"/>
      <c r="Q267" s="159"/>
      <c r="R267" s="159"/>
      <c r="S267" s="159"/>
      <c r="T267" s="159"/>
      <c r="U267" s="159"/>
      <c r="V267" s="159"/>
      <c r="W267" s="159"/>
      <c r="X267" s="159"/>
      <c r="Y267" s="163"/>
      <c r="Z267" s="163"/>
      <c r="AA267" s="163"/>
      <c r="AB267" s="163"/>
      <c r="AC267" s="209"/>
      <c r="AD267" s="209"/>
      <c r="AE267" s="209"/>
      <c r="AF267" s="209"/>
      <c r="AG267" s="209"/>
      <c r="AH267" s="20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 s="160"/>
      <c r="BD267" s="160"/>
    </row>
    <row r="268" spans="1:56" ht="12.75" customHeigh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59"/>
      <c r="Q268" s="159"/>
      <c r="R268" s="159"/>
      <c r="S268" s="159"/>
      <c r="T268" s="159"/>
      <c r="U268" s="159"/>
      <c r="V268" s="159"/>
      <c r="W268" s="159"/>
      <c r="X268" s="159"/>
      <c r="Y268" s="163"/>
      <c r="Z268" s="163"/>
      <c r="AA268" s="163"/>
      <c r="AB268" s="163"/>
      <c r="AC268" s="209"/>
      <c r="AD268" s="209"/>
      <c r="AE268" s="209"/>
      <c r="AF268" s="209"/>
      <c r="AG268" s="209"/>
      <c r="AH268" s="20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 s="160"/>
      <c r="BD268" s="160"/>
    </row>
    <row r="269" spans="1:56" ht="12.75" customHeigh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59"/>
      <c r="Q269" s="159"/>
      <c r="R269" s="159"/>
      <c r="S269" s="159"/>
      <c r="T269" s="159"/>
      <c r="U269" s="159"/>
      <c r="V269" s="159"/>
      <c r="W269" s="159"/>
      <c r="X269" s="159"/>
      <c r="Y269" s="163"/>
      <c r="Z269" s="163"/>
      <c r="AA269" s="163"/>
      <c r="AB269" s="163"/>
      <c r="AC269" s="209"/>
      <c r="AD269" s="209"/>
      <c r="AE269" s="209"/>
      <c r="AF269" s="209"/>
      <c r="AG269" s="209"/>
      <c r="AH269" s="20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 s="160"/>
      <c r="BD269" s="160"/>
    </row>
    <row r="270" spans="1:56" ht="12.75" customHeigh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59"/>
      <c r="Q270" s="159"/>
      <c r="R270" s="159"/>
      <c r="S270" s="159"/>
      <c r="T270" s="159"/>
      <c r="U270" s="159"/>
      <c r="V270" s="159"/>
      <c r="W270" s="159"/>
      <c r="X270" s="159"/>
      <c r="Y270" s="163"/>
      <c r="Z270" s="163"/>
      <c r="AA270" s="163"/>
      <c r="AB270" s="163"/>
      <c r="AC270" s="209"/>
      <c r="AD270" s="209"/>
      <c r="AE270" s="209"/>
      <c r="AF270" s="209"/>
      <c r="AG270" s="209"/>
      <c r="AH270" s="20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 s="160"/>
      <c r="BD270" s="160"/>
    </row>
    <row r="271" spans="1:56" ht="12.75" customHeigh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59"/>
      <c r="Q271" s="159"/>
      <c r="R271" s="159"/>
      <c r="S271" s="159"/>
      <c r="T271" s="159"/>
      <c r="U271" s="159"/>
      <c r="V271" s="159"/>
      <c r="W271" s="159"/>
      <c r="X271" s="159"/>
      <c r="Y271" s="163"/>
      <c r="Z271" s="163"/>
      <c r="AA271" s="163"/>
      <c r="AB271" s="163"/>
      <c r="AC271" s="209"/>
      <c r="AD271" s="209"/>
      <c r="AE271" s="209"/>
      <c r="AF271" s="209"/>
      <c r="AG271" s="209"/>
      <c r="AH271" s="20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 s="160"/>
      <c r="BD271" s="160"/>
    </row>
    <row r="272" spans="1:56" ht="12.75" customHeigh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59"/>
      <c r="Q272" s="159"/>
      <c r="R272" s="159"/>
      <c r="S272" s="159"/>
      <c r="T272" s="159"/>
      <c r="U272" s="159"/>
      <c r="V272" s="159"/>
      <c r="W272" s="159"/>
      <c r="X272" s="159"/>
      <c r="Y272" s="163"/>
      <c r="Z272" s="163"/>
      <c r="AA272" s="163"/>
      <c r="AB272" s="163"/>
      <c r="AC272" s="209"/>
      <c r="AD272" s="209"/>
      <c r="AE272" s="209"/>
      <c r="AF272" s="209"/>
      <c r="AG272" s="209"/>
      <c r="AH272" s="20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 s="160"/>
      <c r="BD272" s="160"/>
    </row>
    <row r="273" spans="1:56" ht="12.75" customHeigh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59"/>
      <c r="Q273" s="159"/>
      <c r="R273" s="159"/>
      <c r="S273" s="159"/>
      <c r="T273" s="159"/>
      <c r="U273" s="159"/>
      <c r="V273" s="159"/>
      <c r="W273" s="159"/>
      <c r="X273" s="159"/>
      <c r="Y273" s="163"/>
      <c r="Z273" s="163"/>
      <c r="AA273" s="163"/>
      <c r="AB273" s="163"/>
      <c r="AC273" s="209"/>
      <c r="AD273" s="209"/>
      <c r="AE273" s="209"/>
      <c r="AF273" s="209"/>
      <c r="AG273" s="209"/>
      <c r="AH273" s="20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 s="160"/>
      <c r="BD273" s="160"/>
    </row>
    <row r="274" spans="1:56" ht="12.75" customHeigh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59"/>
      <c r="Q274" s="159"/>
      <c r="R274" s="159"/>
      <c r="S274" s="159"/>
      <c r="T274" s="159"/>
      <c r="U274" s="159"/>
      <c r="V274" s="159"/>
      <c r="W274" s="159"/>
      <c r="X274" s="159"/>
      <c r="Y274" s="163"/>
      <c r="Z274" s="163"/>
      <c r="AA274" s="163"/>
      <c r="AB274" s="163"/>
      <c r="AC274" s="209"/>
      <c r="AD274" s="209"/>
      <c r="AE274" s="209"/>
      <c r="AF274" s="209"/>
      <c r="AG274" s="209"/>
      <c r="AH274" s="20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 s="160"/>
      <c r="BD274" s="160"/>
    </row>
    <row r="275" spans="1:56" ht="12.75" customHeigh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59"/>
      <c r="Q275" s="159"/>
      <c r="R275" s="159"/>
      <c r="S275" s="159"/>
      <c r="T275" s="159"/>
      <c r="U275" s="159"/>
      <c r="V275" s="159"/>
      <c r="W275" s="159"/>
      <c r="X275" s="159"/>
      <c r="Y275" s="163"/>
      <c r="Z275" s="163"/>
      <c r="AA275" s="163"/>
      <c r="AB275" s="163"/>
      <c r="AC275" s="209"/>
      <c r="AD275" s="209"/>
      <c r="AE275" s="209"/>
      <c r="AF275" s="209"/>
      <c r="AG275" s="209"/>
      <c r="AH275" s="20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 s="160"/>
      <c r="BD275" s="160"/>
    </row>
    <row r="276" spans="1:56" ht="12.75" customHeigh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59"/>
      <c r="Q276" s="159"/>
      <c r="R276" s="159"/>
      <c r="S276" s="159"/>
      <c r="T276" s="159"/>
      <c r="U276" s="159"/>
      <c r="V276" s="159"/>
      <c r="W276" s="159"/>
      <c r="X276" s="159"/>
      <c r="Y276" s="163"/>
      <c r="Z276" s="163"/>
      <c r="AA276" s="163"/>
      <c r="AB276" s="163"/>
      <c r="AC276" s="209"/>
      <c r="AD276" s="209"/>
      <c r="AE276" s="209"/>
      <c r="AF276" s="209"/>
      <c r="AG276" s="209"/>
      <c r="AH276" s="20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 s="160"/>
      <c r="BD276" s="160"/>
    </row>
    <row r="277" spans="1:56" ht="12.75" customHeigh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59"/>
      <c r="Q277" s="159"/>
      <c r="R277" s="159"/>
      <c r="S277" s="159"/>
      <c r="T277" s="159"/>
      <c r="U277" s="159"/>
      <c r="V277" s="159"/>
      <c r="W277" s="159"/>
      <c r="X277" s="159"/>
      <c r="Y277" s="163"/>
      <c r="Z277" s="163"/>
      <c r="AA277" s="163"/>
      <c r="AB277" s="163"/>
      <c r="AC277" s="209"/>
      <c r="AD277" s="209"/>
      <c r="AE277" s="209"/>
      <c r="AF277" s="209"/>
      <c r="AG277" s="209"/>
      <c r="AH277" s="20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 s="160"/>
      <c r="BD277" s="160"/>
    </row>
    <row r="278" spans="1:56" ht="12.75" customHeigh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59"/>
      <c r="Q278" s="159"/>
      <c r="R278" s="159"/>
      <c r="S278" s="159"/>
      <c r="T278" s="159"/>
      <c r="U278" s="159"/>
      <c r="V278" s="159"/>
      <c r="W278" s="159"/>
      <c r="X278" s="159"/>
      <c r="Y278" s="163"/>
      <c r="Z278" s="163"/>
      <c r="AA278" s="163"/>
      <c r="AB278" s="163"/>
      <c r="AC278" s="209"/>
      <c r="AD278" s="209"/>
      <c r="AE278" s="209"/>
      <c r="AF278" s="209"/>
      <c r="AG278" s="209"/>
      <c r="AH278" s="20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 s="160"/>
      <c r="BD278" s="160"/>
    </row>
    <row r="279" spans="1:56" ht="12.75" customHeigh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59"/>
      <c r="Q279" s="159"/>
      <c r="R279" s="159"/>
      <c r="S279" s="159"/>
      <c r="T279" s="159"/>
      <c r="U279" s="159"/>
      <c r="V279" s="159"/>
      <c r="W279" s="159"/>
      <c r="X279" s="159"/>
      <c r="Y279" s="163"/>
      <c r="Z279" s="163"/>
      <c r="AA279" s="163"/>
      <c r="AB279" s="163"/>
      <c r="AC279" s="209"/>
      <c r="AD279" s="209"/>
      <c r="AE279" s="209"/>
      <c r="AF279" s="209"/>
      <c r="AG279" s="209"/>
      <c r="AH279" s="20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 s="160"/>
      <c r="BD279" s="160"/>
    </row>
    <row r="280" spans="1:56" ht="12.75" customHeigh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59"/>
      <c r="Q280" s="159"/>
      <c r="R280" s="159"/>
      <c r="S280" s="159"/>
      <c r="T280" s="159"/>
      <c r="U280" s="159"/>
      <c r="V280" s="159"/>
      <c r="W280" s="159"/>
      <c r="X280" s="159"/>
      <c r="Y280" s="163"/>
      <c r="Z280" s="163"/>
      <c r="AA280" s="163"/>
      <c r="AB280" s="163"/>
      <c r="AC280" s="209"/>
      <c r="AD280" s="209"/>
      <c r="AE280" s="209"/>
      <c r="AF280" s="209"/>
      <c r="AG280" s="209"/>
      <c r="AH280" s="20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 s="160"/>
      <c r="BD280" s="160"/>
    </row>
    <row r="281" spans="1:56" ht="12.75" customHeigh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59"/>
      <c r="Q281" s="159"/>
      <c r="R281" s="159"/>
      <c r="S281" s="159"/>
      <c r="T281" s="159"/>
      <c r="U281" s="159"/>
      <c r="V281" s="159"/>
      <c r="W281" s="159"/>
      <c r="X281" s="159"/>
      <c r="Y281" s="163"/>
      <c r="Z281" s="163"/>
      <c r="AA281" s="163"/>
      <c r="AB281" s="163"/>
      <c r="AC281" s="209"/>
      <c r="AD281" s="209"/>
      <c r="AE281" s="209"/>
      <c r="AF281" s="209"/>
      <c r="AG281" s="209"/>
      <c r="AH281" s="20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 s="160"/>
      <c r="BD281" s="160"/>
    </row>
    <row r="282" spans="1:56" ht="12.75" customHeigh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59"/>
      <c r="Q282" s="159"/>
      <c r="R282" s="159"/>
      <c r="S282" s="159"/>
      <c r="T282" s="159"/>
      <c r="U282" s="159"/>
      <c r="V282" s="159"/>
      <c r="W282" s="159"/>
      <c r="X282" s="159"/>
      <c r="Y282" s="163"/>
      <c r="Z282" s="163"/>
      <c r="AA282" s="163"/>
      <c r="AB282" s="163"/>
      <c r="AC282" s="209"/>
      <c r="AD282" s="209"/>
      <c r="AE282" s="209"/>
      <c r="AF282" s="209"/>
      <c r="AG282" s="209"/>
      <c r="AH282" s="20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 s="160"/>
      <c r="BD282" s="160"/>
    </row>
    <row r="283" spans="1:56" ht="12.75" customHeigh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59"/>
      <c r="Q283" s="159"/>
      <c r="R283" s="159"/>
      <c r="S283" s="159"/>
      <c r="T283" s="159"/>
      <c r="U283" s="159"/>
      <c r="V283" s="159"/>
      <c r="W283" s="159"/>
      <c r="X283" s="159"/>
      <c r="Y283" s="163"/>
      <c r="Z283" s="163"/>
      <c r="AA283" s="163"/>
      <c r="AB283" s="163"/>
      <c r="AC283" s="209"/>
      <c r="AD283" s="209"/>
      <c r="AE283" s="209"/>
      <c r="AF283" s="209"/>
      <c r="AG283" s="209"/>
      <c r="AH283" s="20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 s="160"/>
      <c r="BD283" s="160"/>
    </row>
    <row r="284" spans="1:56" ht="12.75" customHeigh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59"/>
      <c r="Q284" s="159"/>
      <c r="R284" s="159"/>
      <c r="S284" s="159"/>
      <c r="T284" s="159"/>
      <c r="U284" s="159"/>
      <c r="V284" s="159"/>
      <c r="W284" s="159"/>
      <c r="X284" s="159"/>
      <c r="Y284" s="163"/>
      <c r="Z284" s="163"/>
      <c r="AA284" s="163"/>
      <c r="AB284" s="163"/>
      <c r="AC284" s="209"/>
      <c r="AD284" s="209"/>
      <c r="AE284" s="209"/>
      <c r="AF284" s="209"/>
      <c r="AG284" s="209"/>
      <c r="AH284" s="20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 s="160"/>
      <c r="BD284" s="160"/>
    </row>
    <row r="285" spans="1:56" ht="12.75" customHeigh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59"/>
      <c r="Q285" s="159"/>
      <c r="R285" s="159"/>
      <c r="S285" s="159"/>
      <c r="T285" s="159"/>
      <c r="U285" s="159"/>
      <c r="V285" s="159"/>
      <c r="W285" s="159"/>
      <c r="X285" s="159"/>
      <c r="Y285" s="163"/>
      <c r="Z285" s="163"/>
      <c r="AA285" s="163"/>
      <c r="AB285" s="163"/>
      <c r="AC285" s="209"/>
      <c r="AD285" s="209"/>
      <c r="AE285" s="209"/>
      <c r="AF285" s="209"/>
      <c r="AG285" s="209"/>
      <c r="AH285" s="20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 s="160"/>
      <c r="BD285" s="160"/>
    </row>
    <row r="286" spans="1:56" ht="12.75" customHeigh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59"/>
      <c r="Q286" s="159"/>
      <c r="R286" s="159"/>
      <c r="S286" s="159"/>
      <c r="T286" s="159"/>
      <c r="U286" s="159"/>
      <c r="V286" s="159"/>
      <c r="W286" s="159"/>
      <c r="X286" s="159"/>
      <c r="Y286" s="163"/>
      <c r="Z286" s="163"/>
      <c r="AA286" s="163"/>
      <c r="AB286" s="163"/>
      <c r="AC286" s="209"/>
      <c r="AD286" s="209"/>
      <c r="AE286" s="209"/>
      <c r="AF286" s="209"/>
      <c r="AG286" s="209"/>
      <c r="AH286" s="20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 s="160"/>
      <c r="BD286" s="160"/>
    </row>
    <row r="287" spans="1:56" ht="12.75" customHeigh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59"/>
      <c r="Q287" s="159"/>
      <c r="R287" s="159"/>
      <c r="S287" s="159"/>
      <c r="T287" s="159"/>
      <c r="U287" s="159"/>
      <c r="V287" s="159"/>
      <c r="W287" s="159"/>
      <c r="X287" s="159"/>
      <c r="Y287" s="163"/>
      <c r="Z287" s="163"/>
      <c r="AA287" s="163"/>
      <c r="AB287" s="163"/>
      <c r="AC287" s="209"/>
      <c r="AD287" s="209"/>
      <c r="AE287" s="209"/>
      <c r="AF287" s="209"/>
      <c r="AG287" s="209"/>
      <c r="AH287" s="20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 s="160"/>
      <c r="BD287" s="160"/>
    </row>
    <row r="288" spans="1:56" ht="12.75" customHeigh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59"/>
      <c r="Q288" s="159"/>
      <c r="R288" s="159"/>
      <c r="S288" s="159"/>
      <c r="T288" s="159"/>
      <c r="U288" s="159"/>
      <c r="V288" s="159"/>
      <c r="W288" s="159"/>
      <c r="X288" s="159"/>
      <c r="Y288" s="163"/>
      <c r="Z288" s="163"/>
      <c r="AA288" s="163"/>
      <c r="AB288" s="163"/>
      <c r="AC288" s="209"/>
      <c r="AD288" s="209"/>
      <c r="AE288" s="209"/>
      <c r="AF288" s="209"/>
      <c r="AG288" s="209"/>
      <c r="AH288" s="20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 s="160"/>
      <c r="BD288" s="160"/>
    </row>
    <row r="289" spans="1:56" ht="12.75" customHeigh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59"/>
      <c r="Q289" s="159"/>
      <c r="R289" s="159"/>
      <c r="S289" s="159"/>
      <c r="T289" s="159"/>
      <c r="U289" s="159"/>
      <c r="V289" s="159"/>
      <c r="W289" s="159"/>
      <c r="X289" s="159"/>
      <c r="Y289" s="163"/>
      <c r="Z289" s="163"/>
      <c r="AA289" s="163"/>
      <c r="AB289" s="163"/>
      <c r="AC289" s="209"/>
      <c r="AD289" s="209"/>
      <c r="AE289" s="209"/>
      <c r="AF289" s="209"/>
      <c r="AG289" s="209"/>
      <c r="AH289" s="20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</row>
    <row r="290" spans="1:56" ht="12.75" customHeigh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59"/>
      <c r="Q290" s="159"/>
      <c r="R290" s="159"/>
      <c r="S290" s="159"/>
      <c r="T290" s="159"/>
      <c r="U290" s="159"/>
      <c r="V290" s="159"/>
      <c r="W290" s="159"/>
      <c r="X290" s="159"/>
      <c r="Y290" s="163"/>
      <c r="Z290" s="163"/>
      <c r="AA290" s="163"/>
      <c r="AB290" s="163"/>
      <c r="AC290" s="209"/>
      <c r="AD290" s="209"/>
      <c r="AE290" s="209"/>
      <c r="AF290" s="209"/>
      <c r="AG290" s="209"/>
      <c r="AH290" s="20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 s="160"/>
      <c r="BD290" s="160"/>
    </row>
    <row r="291" spans="1:56" ht="12.75" customHeigh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59"/>
      <c r="Q291" s="159"/>
      <c r="R291" s="159"/>
      <c r="S291" s="159"/>
      <c r="T291" s="159"/>
      <c r="U291" s="159"/>
      <c r="V291" s="159"/>
      <c r="W291" s="159"/>
      <c r="X291" s="159"/>
      <c r="Y291" s="163"/>
      <c r="Z291" s="163"/>
      <c r="AA291" s="163"/>
      <c r="AB291" s="163"/>
      <c r="AC291" s="209"/>
      <c r="AD291" s="209"/>
      <c r="AE291" s="209"/>
      <c r="AF291" s="209"/>
      <c r="AG291" s="209"/>
      <c r="AH291" s="20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 s="160"/>
      <c r="BD291" s="160"/>
    </row>
    <row r="292" spans="1:56" ht="12.75" customHeigh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59"/>
      <c r="Q292" s="159"/>
      <c r="R292" s="159"/>
      <c r="S292" s="159"/>
      <c r="T292" s="159"/>
      <c r="U292" s="159"/>
      <c r="V292" s="159"/>
      <c r="W292" s="159"/>
      <c r="X292" s="159"/>
      <c r="Y292" s="163"/>
      <c r="Z292" s="163"/>
      <c r="AA292" s="163"/>
      <c r="AB292" s="163"/>
      <c r="AC292" s="209"/>
      <c r="AD292" s="209"/>
      <c r="AE292" s="209"/>
      <c r="AF292" s="209"/>
      <c r="AG292" s="209"/>
      <c r="AH292" s="20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 s="160"/>
      <c r="BD292" s="160"/>
    </row>
    <row r="293" spans="1:56" ht="12.75" customHeigh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59"/>
      <c r="Q293" s="159"/>
      <c r="R293" s="159"/>
      <c r="S293" s="159"/>
      <c r="T293" s="159"/>
      <c r="U293" s="159"/>
      <c r="V293" s="159"/>
      <c r="W293" s="159"/>
      <c r="X293" s="159"/>
      <c r="Y293" s="163"/>
      <c r="Z293" s="163"/>
      <c r="AA293" s="163"/>
      <c r="AB293" s="163"/>
      <c r="AC293" s="209"/>
      <c r="AD293" s="209"/>
      <c r="AE293" s="209"/>
      <c r="AF293" s="209"/>
      <c r="AG293" s="209"/>
      <c r="AH293" s="20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 s="160"/>
      <c r="BD293" s="160"/>
    </row>
    <row r="294" spans="1:56" ht="12.75" customHeigh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59"/>
      <c r="Q294" s="159"/>
      <c r="R294" s="159"/>
      <c r="S294" s="159"/>
      <c r="T294" s="159"/>
      <c r="U294" s="159"/>
      <c r="V294" s="159"/>
      <c r="W294" s="159"/>
      <c r="X294" s="159"/>
      <c r="Y294" s="163"/>
      <c r="Z294" s="163"/>
      <c r="AA294" s="163"/>
      <c r="AB294" s="163"/>
      <c r="AC294" s="209"/>
      <c r="AD294" s="209"/>
      <c r="AE294" s="209"/>
      <c r="AF294" s="209"/>
      <c r="AG294" s="209"/>
      <c r="AH294" s="20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 s="160"/>
      <c r="BD294" s="160"/>
    </row>
    <row r="295" spans="1:56" ht="12.75" customHeigh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59"/>
      <c r="Q295" s="159"/>
      <c r="R295" s="159"/>
      <c r="S295" s="159"/>
      <c r="T295" s="159"/>
      <c r="U295" s="159"/>
      <c r="V295" s="159"/>
      <c r="W295" s="159"/>
      <c r="X295" s="159"/>
      <c r="Y295" s="163"/>
      <c r="Z295" s="163"/>
      <c r="AA295" s="163"/>
      <c r="AB295" s="163"/>
      <c r="AC295" s="209"/>
      <c r="AD295" s="209"/>
      <c r="AE295" s="209"/>
      <c r="AF295" s="209"/>
      <c r="AG295" s="209"/>
      <c r="AH295" s="20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 s="160"/>
      <c r="BD295" s="160"/>
    </row>
    <row r="296" spans="1:56" ht="12.75" customHeigh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59"/>
      <c r="Q296" s="159"/>
      <c r="R296" s="159"/>
      <c r="S296" s="159"/>
      <c r="T296" s="159"/>
      <c r="U296" s="159"/>
      <c r="V296" s="159"/>
      <c r="W296" s="159"/>
      <c r="X296" s="159"/>
      <c r="Y296" s="163"/>
      <c r="Z296" s="163"/>
      <c r="AA296" s="163"/>
      <c r="AB296" s="163"/>
      <c r="AC296" s="209"/>
      <c r="AD296" s="209"/>
      <c r="AE296" s="209"/>
      <c r="AF296" s="209"/>
      <c r="AG296" s="209"/>
      <c r="AH296" s="20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 s="160"/>
      <c r="BD296" s="160"/>
    </row>
    <row r="297" spans="1:56" ht="12.75" customHeigh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59"/>
      <c r="Q297" s="159"/>
      <c r="R297" s="159"/>
      <c r="S297" s="159"/>
      <c r="T297" s="159"/>
      <c r="U297" s="159"/>
      <c r="V297" s="159"/>
      <c r="W297" s="159"/>
      <c r="X297" s="159"/>
      <c r="Y297" s="163"/>
      <c r="Z297" s="163"/>
      <c r="AA297" s="163"/>
      <c r="AB297" s="163"/>
      <c r="AC297" s="209"/>
      <c r="AD297" s="209"/>
      <c r="AE297" s="209"/>
      <c r="AF297" s="209"/>
      <c r="AG297" s="209"/>
      <c r="AH297" s="20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 s="160"/>
      <c r="BD297" s="160"/>
    </row>
    <row r="298" spans="1:56" ht="12.75" customHeigh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59"/>
      <c r="Q298" s="159"/>
      <c r="R298" s="159"/>
      <c r="S298" s="159"/>
      <c r="T298" s="159"/>
      <c r="U298" s="159"/>
      <c r="V298" s="159"/>
      <c r="W298" s="159"/>
      <c r="X298" s="159"/>
      <c r="Y298" s="163"/>
      <c r="Z298" s="163"/>
      <c r="AA298" s="163"/>
      <c r="AB298" s="163"/>
      <c r="AC298" s="209"/>
      <c r="AD298" s="209"/>
      <c r="AE298" s="209"/>
      <c r="AF298" s="209"/>
      <c r="AG298" s="209"/>
      <c r="AH298" s="20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 s="160"/>
      <c r="BD298" s="160"/>
    </row>
    <row r="299" spans="1:56" ht="12.75" customHeigh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59"/>
      <c r="Q299" s="159"/>
      <c r="R299" s="159"/>
      <c r="S299" s="159"/>
      <c r="T299" s="159"/>
      <c r="U299" s="159"/>
      <c r="V299" s="159"/>
      <c r="W299" s="159"/>
      <c r="X299" s="159"/>
      <c r="Y299" s="163"/>
      <c r="Z299" s="163"/>
      <c r="AA299" s="163"/>
      <c r="AB299" s="163"/>
      <c r="AC299" s="209"/>
      <c r="AD299" s="209"/>
      <c r="AE299" s="209"/>
      <c r="AF299" s="209"/>
      <c r="AG299" s="209"/>
      <c r="AH299" s="20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 s="160"/>
      <c r="BD299" s="160"/>
    </row>
    <row r="300" spans="1:56" ht="12.75" customHeigh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59"/>
      <c r="Q300" s="159"/>
      <c r="R300" s="159"/>
      <c r="S300" s="159"/>
      <c r="T300" s="159"/>
      <c r="U300" s="159"/>
      <c r="V300" s="159"/>
      <c r="W300" s="159"/>
      <c r="X300" s="159"/>
      <c r="Y300" s="163"/>
      <c r="Z300" s="163"/>
      <c r="AA300" s="163"/>
      <c r="AB300" s="163"/>
      <c r="AC300" s="209"/>
      <c r="AD300" s="209"/>
      <c r="AE300" s="209"/>
      <c r="AF300" s="209"/>
      <c r="AG300" s="209"/>
      <c r="AH300" s="20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 s="160"/>
      <c r="BD300" s="160"/>
    </row>
    <row r="301" spans="1:56" ht="12.75" customHeigh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59"/>
      <c r="Q301" s="159"/>
      <c r="R301" s="159"/>
      <c r="S301" s="159"/>
      <c r="T301" s="159"/>
      <c r="U301" s="159"/>
      <c r="V301" s="159"/>
      <c r="W301" s="159"/>
      <c r="X301" s="159"/>
      <c r="Y301" s="163"/>
      <c r="Z301" s="163"/>
      <c r="AA301" s="163"/>
      <c r="AB301" s="163"/>
      <c r="AC301" s="209"/>
      <c r="AD301" s="209"/>
      <c r="AE301" s="209"/>
      <c r="AF301" s="209"/>
      <c r="AG301" s="209"/>
      <c r="AH301" s="20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 s="160"/>
      <c r="BD301" s="160"/>
    </row>
    <row r="302" spans="1:56" ht="12.75" customHeigh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59"/>
      <c r="Q302" s="159"/>
      <c r="R302" s="159"/>
      <c r="S302" s="159"/>
      <c r="T302" s="159"/>
      <c r="U302" s="159"/>
      <c r="V302" s="159"/>
      <c r="W302" s="159"/>
      <c r="X302" s="159"/>
      <c r="Y302" s="163"/>
      <c r="Z302" s="163"/>
      <c r="AA302" s="163"/>
      <c r="AB302" s="163"/>
      <c r="AC302" s="209"/>
      <c r="AD302" s="209"/>
      <c r="AE302" s="209"/>
      <c r="AF302" s="209"/>
      <c r="AG302" s="209"/>
      <c r="AH302" s="20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 s="160"/>
      <c r="BD302" s="160"/>
    </row>
    <row r="303" spans="1:56" ht="12.75" customHeigh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59"/>
      <c r="Q303" s="159"/>
      <c r="R303" s="159"/>
      <c r="S303" s="159"/>
      <c r="T303" s="159"/>
      <c r="U303" s="159"/>
      <c r="V303" s="159"/>
      <c r="W303" s="159"/>
      <c r="X303" s="159"/>
      <c r="Y303" s="163"/>
      <c r="Z303" s="163"/>
      <c r="AA303" s="163"/>
      <c r="AB303" s="163"/>
      <c r="AC303" s="209"/>
      <c r="AD303" s="209"/>
      <c r="AE303" s="209"/>
      <c r="AF303" s="209"/>
      <c r="AG303" s="209"/>
      <c r="AH303" s="209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 s="160"/>
      <c r="BD303" s="160"/>
    </row>
    <row r="304" spans="1:56" ht="12.75" customHeigh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59"/>
      <c r="Q304" s="159"/>
      <c r="R304" s="159"/>
      <c r="S304" s="159"/>
      <c r="T304" s="159"/>
      <c r="U304" s="159"/>
      <c r="V304" s="159"/>
      <c r="W304" s="159"/>
      <c r="X304" s="159"/>
      <c r="Y304" s="163"/>
      <c r="Z304" s="163"/>
      <c r="AA304" s="163"/>
      <c r="AB304" s="163"/>
      <c r="AC304" s="209"/>
      <c r="AD304" s="209"/>
      <c r="AE304" s="209"/>
      <c r="AF304" s="209"/>
      <c r="AG304" s="209"/>
      <c r="AH304" s="20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60"/>
      <c r="AU304" s="160"/>
      <c r="AV304" s="160"/>
      <c r="AW304" s="160"/>
      <c r="AX304" s="160"/>
      <c r="AY304" s="160"/>
      <c r="AZ304" s="160"/>
      <c r="BA304" s="160"/>
      <c r="BB304" s="160"/>
      <c r="BC304" s="160"/>
      <c r="BD304" s="160"/>
    </row>
    <row r="305" spans="1:56" ht="12.75" customHeigh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59"/>
      <c r="Q305" s="159"/>
      <c r="R305" s="159"/>
      <c r="S305" s="159"/>
      <c r="T305" s="159"/>
      <c r="U305" s="159"/>
      <c r="V305" s="159"/>
      <c r="W305" s="159"/>
      <c r="X305" s="159"/>
      <c r="Y305" s="163"/>
      <c r="Z305" s="163"/>
      <c r="AA305" s="163"/>
      <c r="AB305" s="163"/>
      <c r="AC305" s="209"/>
      <c r="AD305" s="209"/>
      <c r="AE305" s="209"/>
      <c r="AF305" s="209"/>
      <c r="AG305" s="209"/>
      <c r="AH305" s="20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60"/>
      <c r="AU305" s="160"/>
      <c r="AV305" s="160"/>
      <c r="AW305" s="160"/>
      <c r="AX305" s="160"/>
      <c r="AY305" s="160"/>
      <c r="AZ305" s="160"/>
      <c r="BA305" s="160"/>
      <c r="BB305" s="160"/>
      <c r="BC305" s="160"/>
      <c r="BD305" s="160"/>
    </row>
    <row r="306" spans="1:56" ht="12.75" customHeigh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59"/>
      <c r="Q306" s="159"/>
      <c r="R306" s="159"/>
      <c r="S306" s="159"/>
      <c r="T306" s="159"/>
      <c r="U306" s="159"/>
      <c r="V306" s="159"/>
      <c r="W306" s="159"/>
      <c r="X306" s="159"/>
      <c r="Y306" s="163"/>
      <c r="Z306" s="163"/>
      <c r="AA306" s="163"/>
      <c r="AB306" s="163"/>
      <c r="AC306" s="209"/>
      <c r="AD306" s="209"/>
      <c r="AE306" s="209"/>
      <c r="AF306" s="209"/>
      <c r="AG306" s="209"/>
      <c r="AH306" s="20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60"/>
      <c r="AU306" s="160"/>
      <c r="AV306" s="160"/>
      <c r="AW306" s="160"/>
      <c r="AX306" s="160"/>
      <c r="AY306" s="160"/>
      <c r="AZ306" s="160"/>
      <c r="BA306" s="160"/>
      <c r="BB306" s="160"/>
      <c r="BC306" s="160"/>
      <c r="BD306" s="160"/>
    </row>
    <row r="307" spans="1:56" ht="12.75" customHeigh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59"/>
      <c r="Q307" s="159"/>
      <c r="R307" s="159"/>
      <c r="S307" s="159"/>
      <c r="T307" s="159"/>
      <c r="U307" s="159"/>
      <c r="V307" s="159"/>
      <c r="W307" s="159"/>
      <c r="X307" s="159"/>
      <c r="Y307" s="163"/>
      <c r="Z307" s="163"/>
      <c r="AA307" s="163"/>
      <c r="AB307" s="163"/>
      <c r="AC307" s="209"/>
      <c r="AD307" s="209"/>
      <c r="AE307" s="209"/>
      <c r="AF307" s="209"/>
      <c r="AG307" s="209"/>
      <c r="AH307" s="20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</row>
    <row r="308" spans="1:56" ht="12.75" customHeigh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59"/>
      <c r="Q308" s="159"/>
      <c r="R308" s="159"/>
      <c r="S308" s="159"/>
      <c r="T308" s="159"/>
      <c r="U308" s="159"/>
      <c r="V308" s="159"/>
      <c r="W308" s="159"/>
      <c r="X308" s="159"/>
      <c r="Y308" s="163"/>
      <c r="Z308" s="163"/>
      <c r="AA308" s="163"/>
      <c r="AB308" s="163"/>
      <c r="AC308" s="209"/>
      <c r="AD308" s="209"/>
      <c r="AE308" s="209"/>
      <c r="AF308" s="209"/>
      <c r="AG308" s="209"/>
      <c r="AH308" s="20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60"/>
      <c r="AU308" s="160"/>
      <c r="AV308" s="160"/>
      <c r="AW308" s="160"/>
      <c r="AX308" s="160"/>
      <c r="AY308" s="160"/>
      <c r="AZ308" s="160"/>
      <c r="BA308" s="160"/>
      <c r="BB308" s="160"/>
      <c r="BC308" s="160"/>
      <c r="BD308" s="160"/>
    </row>
    <row r="309" spans="1:56" ht="12.75" customHeigh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59"/>
      <c r="Q309" s="159"/>
      <c r="R309" s="159"/>
      <c r="S309" s="159"/>
      <c r="T309" s="159"/>
      <c r="U309" s="159"/>
      <c r="V309" s="159"/>
      <c r="W309" s="159"/>
      <c r="X309" s="159"/>
      <c r="Y309" s="163"/>
      <c r="Z309" s="163"/>
      <c r="AA309" s="163"/>
      <c r="AB309" s="163"/>
      <c r="AC309" s="209"/>
      <c r="AD309" s="209"/>
      <c r="AE309" s="209"/>
      <c r="AF309" s="209"/>
      <c r="AG309" s="209"/>
      <c r="AH309" s="20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60"/>
      <c r="AU309" s="160"/>
      <c r="AV309" s="160"/>
      <c r="AW309" s="160"/>
      <c r="AX309" s="160"/>
      <c r="AY309" s="160"/>
      <c r="AZ309" s="160"/>
      <c r="BA309" s="160"/>
      <c r="BB309" s="160"/>
      <c r="BC309" s="160"/>
      <c r="BD309" s="160"/>
    </row>
    <row r="310" spans="1:56" ht="12.75" customHeigh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59"/>
      <c r="Q310" s="159"/>
      <c r="R310" s="159"/>
      <c r="S310" s="159"/>
      <c r="T310" s="159"/>
      <c r="U310" s="159"/>
      <c r="V310" s="159"/>
      <c r="W310" s="159"/>
      <c r="X310" s="159"/>
      <c r="Y310" s="163"/>
      <c r="Z310" s="163"/>
      <c r="AA310" s="163"/>
      <c r="AB310" s="163"/>
      <c r="AC310" s="209"/>
      <c r="AD310" s="209"/>
      <c r="AE310" s="209"/>
      <c r="AF310" s="209"/>
      <c r="AG310" s="209"/>
      <c r="AH310" s="20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60"/>
      <c r="AU310" s="160"/>
      <c r="AV310" s="160"/>
      <c r="AW310" s="160"/>
      <c r="AX310" s="160"/>
      <c r="AY310" s="160"/>
      <c r="AZ310" s="160"/>
      <c r="BA310" s="160"/>
      <c r="BB310" s="160"/>
      <c r="BC310" s="160"/>
      <c r="BD310" s="160"/>
    </row>
    <row r="311" spans="1:56" ht="12.75" customHeigh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59"/>
      <c r="Q311" s="159"/>
      <c r="R311" s="159"/>
      <c r="S311" s="159"/>
      <c r="T311" s="159"/>
      <c r="U311" s="159"/>
      <c r="V311" s="159"/>
      <c r="W311" s="159"/>
      <c r="X311" s="159"/>
      <c r="Y311" s="163"/>
      <c r="Z311" s="163"/>
      <c r="AA311" s="163"/>
      <c r="AB311" s="163"/>
      <c r="AC311" s="209"/>
      <c r="AD311" s="209"/>
      <c r="AE311" s="209"/>
      <c r="AF311" s="209"/>
      <c r="AG311" s="209"/>
      <c r="AH311" s="209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60"/>
      <c r="AU311" s="160"/>
      <c r="AV311" s="160"/>
      <c r="AW311" s="160"/>
      <c r="AX311" s="160"/>
      <c r="AY311" s="160"/>
      <c r="AZ311" s="160"/>
      <c r="BA311" s="160"/>
      <c r="BB311" s="160"/>
      <c r="BC311" s="160"/>
      <c r="BD311" s="160"/>
    </row>
    <row r="312" spans="1:56" ht="12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59"/>
      <c r="Q312" s="159"/>
      <c r="R312" s="159"/>
      <c r="S312" s="159"/>
      <c r="T312" s="159"/>
      <c r="U312" s="159"/>
      <c r="V312" s="159"/>
      <c r="W312" s="159"/>
      <c r="X312" s="159"/>
      <c r="Y312" s="163"/>
      <c r="Z312" s="163"/>
      <c r="AA312" s="163"/>
      <c r="AB312" s="163"/>
      <c r="AC312" s="209"/>
      <c r="AD312" s="209"/>
      <c r="AE312" s="209"/>
      <c r="AF312" s="209"/>
      <c r="AG312" s="209"/>
      <c r="AH312" s="209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60"/>
      <c r="AU312" s="160"/>
      <c r="AV312" s="160"/>
      <c r="AW312" s="160"/>
      <c r="AX312" s="160"/>
      <c r="AY312" s="160"/>
      <c r="AZ312" s="160"/>
      <c r="BA312" s="160"/>
      <c r="BB312" s="160"/>
      <c r="BC312" s="160"/>
      <c r="BD312" s="160"/>
    </row>
    <row r="313" spans="1:56" ht="12.75" customHeigh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59"/>
      <c r="Q313" s="159"/>
      <c r="R313" s="159"/>
      <c r="S313" s="159"/>
      <c r="T313" s="159"/>
      <c r="U313" s="159"/>
      <c r="V313" s="159"/>
      <c r="W313" s="159"/>
      <c r="X313" s="159"/>
      <c r="Y313" s="163"/>
      <c r="Z313" s="163"/>
      <c r="AA313" s="163"/>
      <c r="AB313" s="163"/>
      <c r="AC313" s="209"/>
      <c r="AD313" s="209"/>
      <c r="AE313" s="209"/>
      <c r="AF313" s="209"/>
      <c r="AG313" s="209"/>
      <c r="AH313" s="209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60"/>
      <c r="AU313" s="160"/>
      <c r="AV313" s="160"/>
      <c r="AW313" s="160"/>
      <c r="AX313" s="160"/>
      <c r="AY313" s="160"/>
      <c r="AZ313" s="160"/>
      <c r="BA313" s="160"/>
      <c r="BB313" s="160"/>
      <c r="BC313" s="160"/>
      <c r="BD313" s="160"/>
    </row>
    <row r="314" spans="1:56" ht="12.75" customHeigh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59"/>
      <c r="Q314" s="159"/>
      <c r="R314" s="159"/>
      <c r="S314" s="159"/>
      <c r="T314" s="159"/>
      <c r="U314" s="159"/>
      <c r="V314" s="159"/>
      <c r="W314" s="159"/>
      <c r="X314" s="159"/>
      <c r="Y314" s="163"/>
      <c r="Z314" s="163"/>
      <c r="AA314" s="163"/>
      <c r="AB314" s="163"/>
      <c r="AC314" s="209"/>
      <c r="AD314" s="209"/>
      <c r="AE314" s="209"/>
      <c r="AF314" s="209"/>
      <c r="AG314" s="209"/>
      <c r="AH314" s="20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60"/>
      <c r="AU314" s="160"/>
      <c r="AV314" s="160"/>
      <c r="AW314" s="160"/>
      <c r="AX314" s="160"/>
      <c r="AY314" s="160"/>
      <c r="AZ314" s="160"/>
      <c r="BA314" s="160"/>
      <c r="BB314" s="160"/>
      <c r="BC314" s="160"/>
      <c r="BD314" s="160"/>
    </row>
    <row r="315" spans="1:56" ht="12.75" customHeigh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59"/>
      <c r="Q315" s="159"/>
      <c r="R315" s="159"/>
      <c r="S315" s="159"/>
      <c r="T315" s="159"/>
      <c r="U315" s="159"/>
      <c r="V315" s="159"/>
      <c r="W315" s="159"/>
      <c r="X315" s="159"/>
      <c r="Y315" s="163"/>
      <c r="Z315" s="163"/>
      <c r="AA315" s="163"/>
      <c r="AB315" s="163"/>
      <c r="AC315" s="209"/>
      <c r="AD315" s="209"/>
      <c r="AE315" s="209"/>
      <c r="AF315" s="209"/>
      <c r="AG315" s="209"/>
      <c r="AH315" s="209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60"/>
      <c r="AU315" s="160"/>
      <c r="AV315" s="160"/>
      <c r="AW315" s="160"/>
      <c r="AX315" s="160"/>
      <c r="AY315" s="160"/>
      <c r="AZ315" s="160"/>
      <c r="BA315" s="160"/>
      <c r="BB315" s="160"/>
      <c r="BC315" s="160"/>
      <c r="BD315" s="160"/>
    </row>
    <row r="316" spans="1:56" ht="12.75" customHeigh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59"/>
      <c r="Q316" s="159"/>
      <c r="R316" s="159"/>
      <c r="S316" s="159"/>
      <c r="T316" s="159"/>
      <c r="U316" s="159"/>
      <c r="V316" s="159"/>
      <c r="W316" s="159"/>
      <c r="X316" s="159"/>
      <c r="Y316" s="163"/>
      <c r="Z316" s="163"/>
      <c r="AA316" s="163"/>
      <c r="AB316" s="163"/>
      <c r="AC316" s="209"/>
      <c r="AD316" s="209"/>
      <c r="AE316" s="209"/>
      <c r="AF316" s="209"/>
      <c r="AG316" s="209"/>
      <c r="AH316" s="20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60"/>
      <c r="AU316" s="160"/>
      <c r="AV316" s="160"/>
      <c r="AW316" s="160"/>
      <c r="AX316" s="160"/>
      <c r="AY316" s="160"/>
      <c r="AZ316" s="160"/>
      <c r="BA316" s="160"/>
      <c r="BB316" s="160"/>
      <c r="BC316" s="160"/>
      <c r="BD316" s="160"/>
    </row>
    <row r="317" spans="1:56" ht="12.75" customHeigh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59"/>
      <c r="Q317" s="159"/>
      <c r="R317" s="159"/>
      <c r="S317" s="159"/>
      <c r="T317" s="159"/>
      <c r="U317" s="159"/>
      <c r="V317" s="159"/>
      <c r="W317" s="159"/>
      <c r="X317" s="159"/>
      <c r="Y317" s="163"/>
      <c r="Z317" s="163"/>
      <c r="AA317" s="163"/>
      <c r="AB317" s="163"/>
      <c r="AC317" s="209"/>
      <c r="AD317" s="209"/>
      <c r="AE317" s="209"/>
      <c r="AF317" s="209"/>
      <c r="AG317" s="209"/>
      <c r="AH317" s="209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60"/>
      <c r="AU317" s="160"/>
      <c r="AV317" s="160"/>
      <c r="AW317" s="160"/>
      <c r="AX317" s="160"/>
      <c r="AY317" s="160"/>
      <c r="AZ317" s="160"/>
      <c r="BA317" s="160"/>
      <c r="BB317" s="160"/>
      <c r="BC317" s="160"/>
      <c r="BD317" s="160"/>
    </row>
    <row r="318" spans="1:56" ht="12.75" customHeigh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59"/>
      <c r="Q318" s="159"/>
      <c r="R318" s="159"/>
      <c r="S318" s="159"/>
      <c r="T318" s="159"/>
      <c r="U318" s="159"/>
      <c r="V318" s="159"/>
      <c r="W318" s="159"/>
      <c r="X318" s="159"/>
      <c r="Y318" s="163"/>
      <c r="Z318" s="163"/>
      <c r="AA318" s="163"/>
      <c r="AB318" s="163"/>
      <c r="AC318" s="209"/>
      <c r="AD318" s="209"/>
      <c r="AE318" s="209"/>
      <c r="AF318" s="209"/>
      <c r="AG318" s="209"/>
      <c r="AH318" s="209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60"/>
      <c r="AU318" s="160"/>
      <c r="AV318" s="160"/>
      <c r="AW318" s="160"/>
      <c r="AX318" s="160"/>
      <c r="AY318" s="160"/>
      <c r="AZ318" s="160"/>
      <c r="BA318" s="160"/>
      <c r="BB318" s="160"/>
      <c r="BC318" s="160"/>
      <c r="BD318" s="160"/>
    </row>
    <row r="319" spans="1:56" ht="12.75" customHeigh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59"/>
      <c r="Q319" s="159"/>
      <c r="R319" s="159"/>
      <c r="S319" s="159"/>
      <c r="T319" s="159"/>
      <c r="U319" s="159"/>
      <c r="V319" s="159"/>
      <c r="W319" s="159"/>
      <c r="X319" s="159"/>
      <c r="Y319" s="163"/>
      <c r="Z319" s="163"/>
      <c r="AA319" s="163"/>
      <c r="AB319" s="163"/>
      <c r="AC319" s="209"/>
      <c r="AD319" s="209"/>
      <c r="AE319" s="209"/>
      <c r="AF319" s="209"/>
      <c r="AG319" s="209"/>
      <c r="AH319" s="20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60"/>
      <c r="AU319" s="160"/>
      <c r="AV319" s="160"/>
      <c r="AW319" s="160"/>
      <c r="AX319" s="160"/>
      <c r="AY319" s="160"/>
      <c r="AZ319" s="160"/>
      <c r="BA319" s="160"/>
      <c r="BB319" s="160"/>
      <c r="BC319" s="160"/>
      <c r="BD319" s="160"/>
    </row>
    <row r="320" spans="1:56" ht="12.75" customHeigh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59"/>
      <c r="Q320" s="159"/>
      <c r="R320" s="159"/>
      <c r="S320" s="159"/>
      <c r="T320" s="159"/>
      <c r="U320" s="159"/>
      <c r="V320" s="159"/>
      <c r="W320" s="159"/>
      <c r="X320" s="159"/>
      <c r="Y320" s="163"/>
      <c r="Z320" s="163"/>
      <c r="AA320" s="163"/>
      <c r="AB320" s="163"/>
      <c r="AC320" s="209"/>
      <c r="AD320" s="209"/>
      <c r="AE320" s="209"/>
      <c r="AF320" s="209"/>
      <c r="AG320" s="209"/>
      <c r="AH320" s="20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60"/>
      <c r="AU320" s="160"/>
      <c r="AV320" s="160"/>
      <c r="AW320" s="160"/>
      <c r="AX320" s="160"/>
      <c r="AY320" s="160"/>
      <c r="AZ320" s="160"/>
      <c r="BA320" s="160"/>
      <c r="BB320" s="160"/>
      <c r="BC320" s="160"/>
      <c r="BD320" s="160"/>
    </row>
    <row r="321" spans="1:56" ht="12.75" customHeigh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59"/>
      <c r="Q321" s="159"/>
      <c r="R321" s="159"/>
      <c r="S321" s="159"/>
      <c r="T321" s="159"/>
      <c r="U321" s="159"/>
      <c r="V321" s="159"/>
      <c r="W321" s="159"/>
      <c r="X321" s="159"/>
      <c r="Y321" s="163"/>
      <c r="Z321" s="163"/>
      <c r="AA321" s="163"/>
      <c r="AB321" s="163"/>
      <c r="AC321" s="209"/>
      <c r="AD321" s="209"/>
      <c r="AE321" s="209"/>
      <c r="AF321" s="209"/>
      <c r="AG321" s="209"/>
      <c r="AH321" s="20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60"/>
      <c r="AU321" s="160"/>
      <c r="AV321" s="160"/>
      <c r="AW321" s="160"/>
      <c r="AX321" s="160"/>
      <c r="AY321" s="160"/>
      <c r="AZ321" s="160"/>
      <c r="BA321" s="160"/>
      <c r="BB321" s="160"/>
      <c r="BC321" s="160"/>
      <c r="BD321" s="160"/>
    </row>
    <row r="322" spans="1:56" ht="12.75" customHeigh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59"/>
      <c r="Q322" s="159"/>
      <c r="R322" s="159"/>
      <c r="S322" s="159"/>
      <c r="T322" s="159"/>
      <c r="U322" s="159"/>
      <c r="V322" s="159"/>
      <c r="W322" s="159"/>
      <c r="X322" s="159"/>
      <c r="Y322" s="163"/>
      <c r="Z322" s="163"/>
      <c r="AA322" s="163"/>
      <c r="AB322" s="163"/>
      <c r="AC322" s="209"/>
      <c r="AD322" s="209"/>
      <c r="AE322" s="209"/>
      <c r="AF322" s="209"/>
      <c r="AG322" s="209"/>
      <c r="AH322" s="20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60"/>
      <c r="AU322" s="160"/>
      <c r="AV322" s="160"/>
      <c r="AW322" s="160"/>
      <c r="AX322" s="160"/>
      <c r="AY322" s="160"/>
      <c r="AZ322" s="160"/>
      <c r="BA322" s="160"/>
      <c r="BB322" s="160"/>
      <c r="BC322" s="160"/>
      <c r="BD322" s="160"/>
    </row>
    <row r="323" spans="1:56" ht="12.7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59"/>
      <c r="Q323" s="159"/>
      <c r="R323" s="159"/>
      <c r="S323" s="159"/>
      <c r="T323" s="159"/>
      <c r="U323" s="159"/>
      <c r="V323" s="159"/>
      <c r="W323" s="159"/>
      <c r="X323" s="159"/>
      <c r="Y323" s="163"/>
      <c r="Z323" s="163"/>
      <c r="AA323" s="163"/>
      <c r="AB323" s="163"/>
      <c r="AC323" s="209"/>
      <c r="AD323" s="209"/>
      <c r="AE323" s="209"/>
      <c r="AF323" s="209"/>
      <c r="AG323" s="209"/>
      <c r="AH323" s="20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60"/>
      <c r="AU323" s="160"/>
      <c r="AV323" s="160"/>
      <c r="AW323" s="160"/>
      <c r="AX323" s="160"/>
      <c r="AY323" s="160"/>
      <c r="AZ323" s="160"/>
      <c r="BA323" s="160"/>
      <c r="BB323" s="160"/>
      <c r="BC323" s="160"/>
      <c r="BD323" s="160"/>
    </row>
    <row r="324" spans="1:56" ht="12.75" customHeigh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59"/>
      <c r="Q324" s="159"/>
      <c r="R324" s="159"/>
      <c r="S324" s="159"/>
      <c r="T324" s="159"/>
      <c r="U324" s="159"/>
      <c r="V324" s="159"/>
      <c r="W324" s="159"/>
      <c r="X324" s="159"/>
      <c r="Y324" s="163"/>
      <c r="Z324" s="163"/>
      <c r="AA324" s="163"/>
      <c r="AB324" s="163"/>
      <c r="AC324" s="209"/>
      <c r="AD324" s="209"/>
      <c r="AE324" s="209"/>
      <c r="AF324" s="209"/>
      <c r="AG324" s="209"/>
      <c r="AH324" s="20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60"/>
      <c r="AU324" s="160"/>
      <c r="AV324" s="160"/>
      <c r="AW324" s="160"/>
      <c r="AX324" s="160"/>
      <c r="AY324" s="160"/>
      <c r="AZ324" s="160"/>
      <c r="BA324" s="160"/>
      <c r="BB324" s="160"/>
      <c r="BC324" s="160"/>
      <c r="BD324" s="160"/>
    </row>
    <row r="325" spans="1:56" ht="12.75" customHeigh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59"/>
      <c r="Q325" s="159"/>
      <c r="R325" s="159"/>
      <c r="S325" s="159"/>
      <c r="T325" s="159"/>
      <c r="U325" s="159"/>
      <c r="V325" s="159"/>
      <c r="W325" s="159"/>
      <c r="X325" s="159"/>
      <c r="Y325" s="163"/>
      <c r="Z325" s="163"/>
      <c r="AA325" s="163"/>
      <c r="AB325" s="163"/>
      <c r="AC325" s="209"/>
      <c r="AD325" s="209"/>
      <c r="AE325" s="209"/>
      <c r="AF325" s="209"/>
      <c r="AG325" s="209"/>
      <c r="AH325" s="20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60"/>
      <c r="AU325" s="160"/>
      <c r="AV325" s="160"/>
      <c r="AW325" s="160"/>
      <c r="AX325" s="160"/>
      <c r="AY325" s="160"/>
      <c r="AZ325" s="160"/>
      <c r="BA325" s="160"/>
      <c r="BB325" s="160"/>
      <c r="BC325" s="160"/>
      <c r="BD325" s="160"/>
    </row>
    <row r="326" spans="1:56" ht="12.75" customHeigh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59"/>
      <c r="Q326" s="159"/>
      <c r="R326" s="159"/>
      <c r="S326" s="159"/>
      <c r="T326" s="159"/>
      <c r="U326" s="159"/>
      <c r="V326" s="159"/>
      <c r="W326" s="159"/>
      <c r="X326" s="159"/>
      <c r="Y326" s="163"/>
      <c r="Z326" s="163"/>
      <c r="AA326" s="163"/>
      <c r="AB326" s="163"/>
      <c r="AC326" s="209"/>
      <c r="AD326" s="209"/>
      <c r="AE326" s="209"/>
      <c r="AF326" s="209"/>
      <c r="AG326" s="209"/>
      <c r="AH326" s="20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60"/>
      <c r="AU326" s="160"/>
      <c r="AV326" s="160"/>
      <c r="AW326" s="160"/>
      <c r="AX326" s="160"/>
      <c r="AY326" s="160"/>
      <c r="AZ326" s="160"/>
      <c r="BA326" s="160"/>
      <c r="BB326" s="160"/>
      <c r="BC326" s="160"/>
      <c r="BD326" s="160"/>
    </row>
    <row r="327" spans="1:56" ht="12.75" customHeigh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59"/>
      <c r="Q327" s="159"/>
      <c r="R327" s="159"/>
      <c r="S327" s="159"/>
      <c r="T327" s="159"/>
      <c r="U327" s="159"/>
      <c r="V327" s="159"/>
      <c r="W327" s="159"/>
      <c r="X327" s="159"/>
      <c r="Y327" s="163"/>
      <c r="Z327" s="163"/>
      <c r="AA327" s="163"/>
      <c r="AB327" s="163"/>
      <c r="AC327" s="209"/>
      <c r="AD327" s="209"/>
      <c r="AE327" s="209"/>
      <c r="AF327" s="209"/>
      <c r="AG327" s="209"/>
      <c r="AH327" s="209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60"/>
      <c r="AU327" s="160"/>
      <c r="AV327" s="160"/>
      <c r="AW327" s="160"/>
      <c r="AX327" s="160"/>
      <c r="AY327" s="160"/>
      <c r="AZ327" s="160"/>
      <c r="BA327" s="160"/>
      <c r="BB327" s="160"/>
      <c r="BC327" s="160"/>
      <c r="BD327" s="160"/>
    </row>
    <row r="328" spans="1:56" ht="12.75" customHeigh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59"/>
      <c r="Q328" s="159"/>
      <c r="R328" s="159"/>
      <c r="S328" s="159"/>
      <c r="T328" s="159"/>
      <c r="U328" s="159"/>
      <c r="V328" s="159"/>
      <c r="W328" s="159"/>
      <c r="X328" s="159"/>
      <c r="Y328" s="163"/>
      <c r="Z328" s="163"/>
      <c r="AA328" s="163"/>
      <c r="AB328" s="163"/>
      <c r="AC328" s="209"/>
      <c r="AD328" s="209"/>
      <c r="AE328" s="209"/>
      <c r="AF328" s="209"/>
      <c r="AG328" s="209"/>
      <c r="AH328" s="209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60"/>
      <c r="AU328" s="160"/>
      <c r="AV328" s="160"/>
      <c r="AW328" s="160"/>
      <c r="AX328" s="160"/>
      <c r="AY328" s="160"/>
      <c r="AZ328" s="160"/>
      <c r="BA328" s="160"/>
      <c r="BB328" s="160"/>
      <c r="BC328" s="160"/>
      <c r="BD328" s="160"/>
    </row>
    <row r="329" spans="1:56" ht="12.75" customHeigh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59"/>
      <c r="Q329" s="159"/>
      <c r="R329" s="159"/>
      <c r="S329" s="159"/>
      <c r="T329" s="159"/>
      <c r="U329" s="159"/>
      <c r="V329" s="159"/>
      <c r="W329" s="159"/>
      <c r="X329" s="159"/>
      <c r="Y329" s="163"/>
      <c r="Z329" s="163"/>
      <c r="AA329" s="163"/>
      <c r="AB329" s="163"/>
      <c r="AC329" s="209"/>
      <c r="AD329" s="209"/>
      <c r="AE329" s="209"/>
      <c r="AF329" s="209"/>
      <c r="AG329" s="209"/>
      <c r="AH329" s="209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60"/>
      <c r="AU329" s="160"/>
      <c r="AV329" s="160"/>
      <c r="AW329" s="160"/>
      <c r="AX329" s="160"/>
      <c r="AY329" s="160"/>
      <c r="AZ329" s="160"/>
      <c r="BA329" s="160"/>
      <c r="BB329" s="160"/>
      <c r="BC329" s="160"/>
      <c r="BD329" s="160"/>
    </row>
    <row r="330" spans="1:56" ht="12.75" customHeigh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59"/>
      <c r="Q330" s="159"/>
      <c r="R330" s="159"/>
      <c r="S330" s="159"/>
      <c r="T330" s="159"/>
      <c r="U330" s="159"/>
      <c r="V330" s="159"/>
      <c r="W330" s="159"/>
      <c r="X330" s="159"/>
      <c r="Y330" s="163"/>
      <c r="Z330" s="163"/>
      <c r="AA330" s="163"/>
      <c r="AB330" s="163"/>
      <c r="AC330" s="209"/>
      <c r="AD330" s="209"/>
      <c r="AE330" s="209"/>
      <c r="AF330" s="209"/>
      <c r="AG330" s="209"/>
      <c r="AH330" s="20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60"/>
      <c r="AU330" s="160"/>
      <c r="AV330" s="160"/>
      <c r="AW330" s="160"/>
      <c r="AX330" s="160"/>
      <c r="AY330" s="160"/>
      <c r="AZ330" s="160"/>
      <c r="BA330" s="160"/>
      <c r="BB330" s="160"/>
      <c r="BC330" s="160"/>
      <c r="BD330" s="160"/>
    </row>
    <row r="331" spans="1:56" ht="12.75" customHeigh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59"/>
      <c r="Q331" s="159"/>
      <c r="R331" s="159"/>
      <c r="S331" s="159"/>
      <c r="T331" s="159"/>
      <c r="U331" s="159"/>
      <c r="V331" s="159"/>
      <c r="W331" s="159"/>
      <c r="X331" s="159"/>
      <c r="Y331" s="163"/>
      <c r="Z331" s="163"/>
      <c r="AA331" s="163"/>
      <c r="AB331" s="163"/>
      <c r="AC331" s="209"/>
      <c r="AD331" s="209"/>
      <c r="AE331" s="209"/>
      <c r="AF331" s="209"/>
      <c r="AG331" s="209"/>
      <c r="AH331" s="20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60"/>
      <c r="AU331" s="160"/>
      <c r="AV331" s="160"/>
      <c r="AW331" s="160"/>
      <c r="AX331" s="160"/>
      <c r="AY331" s="160"/>
      <c r="AZ331" s="160"/>
      <c r="BA331" s="160"/>
      <c r="BB331" s="160"/>
      <c r="BC331" s="160"/>
      <c r="BD331" s="160"/>
    </row>
    <row r="332" spans="1:56" ht="12.75" customHeigh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59"/>
      <c r="Q332" s="159"/>
      <c r="R332" s="159"/>
      <c r="S332" s="159"/>
      <c r="T332" s="159"/>
      <c r="U332" s="159"/>
      <c r="V332" s="159"/>
      <c r="W332" s="159"/>
      <c r="X332" s="159"/>
      <c r="Y332" s="163"/>
      <c r="Z332" s="163"/>
      <c r="AA332" s="163"/>
      <c r="AB332" s="163"/>
      <c r="AC332" s="209"/>
      <c r="AD332" s="209"/>
      <c r="AE332" s="209"/>
      <c r="AF332" s="209"/>
      <c r="AG332" s="209"/>
      <c r="AH332" s="20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60"/>
      <c r="AU332" s="160"/>
      <c r="AV332" s="160"/>
      <c r="AW332" s="160"/>
      <c r="AX332" s="160"/>
      <c r="AY332" s="160"/>
      <c r="AZ332" s="160"/>
      <c r="BA332" s="160"/>
      <c r="BB332" s="160"/>
      <c r="BC332" s="160"/>
      <c r="BD332" s="160"/>
    </row>
    <row r="333" spans="1:56" ht="12.75" customHeigh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59"/>
      <c r="Q333" s="159"/>
      <c r="R333" s="159"/>
      <c r="S333" s="159"/>
      <c r="T333" s="159"/>
      <c r="U333" s="159"/>
      <c r="V333" s="159"/>
      <c r="W333" s="159"/>
      <c r="X333" s="159"/>
      <c r="Y333" s="163"/>
      <c r="Z333" s="163"/>
      <c r="AA333" s="163"/>
      <c r="AB333" s="163"/>
      <c r="AC333" s="209"/>
      <c r="AD333" s="209"/>
      <c r="AE333" s="209"/>
      <c r="AF333" s="209"/>
      <c r="AG333" s="209"/>
      <c r="AH333" s="20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60"/>
      <c r="AU333" s="160"/>
      <c r="AV333" s="160"/>
      <c r="AW333" s="160"/>
      <c r="AX333" s="160"/>
      <c r="AY333" s="160"/>
      <c r="AZ333" s="160"/>
      <c r="BA333" s="160"/>
      <c r="BB333" s="160"/>
      <c r="BC333" s="160"/>
      <c r="BD333" s="160"/>
    </row>
    <row r="334" spans="1:56" ht="12.75" customHeigh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59"/>
      <c r="Q334" s="159"/>
      <c r="R334" s="159"/>
      <c r="S334" s="159"/>
      <c r="T334" s="159"/>
      <c r="U334" s="159"/>
      <c r="V334" s="159"/>
      <c r="W334" s="159"/>
      <c r="X334" s="159"/>
      <c r="Y334" s="163"/>
      <c r="Z334" s="163"/>
      <c r="AA334" s="163"/>
      <c r="AB334" s="163"/>
      <c r="AC334" s="209"/>
      <c r="AD334" s="209"/>
      <c r="AE334" s="209"/>
      <c r="AF334" s="209"/>
      <c r="AG334" s="209"/>
      <c r="AH334" s="20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60"/>
      <c r="AU334" s="160"/>
      <c r="AV334" s="160"/>
      <c r="AW334" s="160"/>
      <c r="AX334" s="160"/>
      <c r="AY334" s="160"/>
      <c r="AZ334" s="160"/>
      <c r="BA334" s="160"/>
      <c r="BB334" s="160"/>
      <c r="BC334" s="160"/>
      <c r="BD334" s="160"/>
    </row>
    <row r="335" spans="1:56" ht="12.75" customHeigh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59"/>
      <c r="Q335" s="159"/>
      <c r="R335" s="159"/>
      <c r="S335" s="159"/>
      <c r="T335" s="159"/>
      <c r="U335" s="159"/>
      <c r="V335" s="159"/>
      <c r="W335" s="159"/>
      <c r="X335" s="159"/>
      <c r="Y335" s="163"/>
      <c r="Z335" s="163"/>
      <c r="AA335" s="163"/>
      <c r="AB335" s="163"/>
      <c r="AC335" s="209"/>
      <c r="AD335" s="209"/>
      <c r="AE335" s="209"/>
      <c r="AF335" s="209"/>
      <c r="AG335" s="209"/>
      <c r="AH335" s="20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60"/>
      <c r="AU335" s="160"/>
      <c r="AV335" s="160"/>
      <c r="AW335" s="160"/>
      <c r="AX335" s="160"/>
      <c r="AY335" s="160"/>
      <c r="AZ335" s="160"/>
      <c r="BA335" s="160"/>
      <c r="BB335" s="160"/>
      <c r="BC335" s="160"/>
      <c r="BD335" s="160"/>
    </row>
    <row r="336" spans="1:56" ht="12.75" customHeigh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59"/>
      <c r="Q336" s="159"/>
      <c r="R336" s="159"/>
      <c r="S336" s="159"/>
      <c r="T336" s="159"/>
      <c r="U336" s="159"/>
      <c r="V336" s="159"/>
      <c r="W336" s="159"/>
      <c r="X336" s="159"/>
      <c r="Y336" s="163"/>
      <c r="Z336" s="163"/>
      <c r="AA336" s="163"/>
      <c r="AB336" s="163"/>
      <c r="AC336" s="209"/>
      <c r="AD336" s="209"/>
      <c r="AE336" s="209"/>
      <c r="AF336" s="209"/>
      <c r="AG336" s="209"/>
      <c r="AH336" s="20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60"/>
      <c r="AU336" s="160"/>
      <c r="AV336" s="160"/>
      <c r="AW336" s="160"/>
      <c r="AX336" s="160"/>
      <c r="AY336" s="160"/>
      <c r="AZ336" s="160"/>
      <c r="BA336" s="160"/>
      <c r="BB336" s="160"/>
      <c r="BC336" s="160"/>
      <c r="BD336" s="160"/>
    </row>
    <row r="337" spans="1:56" ht="12.75" customHeigh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59"/>
      <c r="Q337" s="159"/>
      <c r="R337" s="159"/>
      <c r="S337" s="159"/>
      <c r="T337" s="159"/>
      <c r="U337" s="159"/>
      <c r="V337" s="159"/>
      <c r="W337" s="159"/>
      <c r="X337" s="159"/>
      <c r="Y337" s="163"/>
      <c r="Z337" s="163"/>
      <c r="AA337" s="163"/>
      <c r="AB337" s="163"/>
      <c r="AC337" s="209"/>
      <c r="AD337" s="209"/>
      <c r="AE337" s="209"/>
      <c r="AF337" s="209"/>
      <c r="AG337" s="209"/>
      <c r="AH337" s="20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</row>
    <row r="338" spans="1:56" ht="12.75" customHeigh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59"/>
      <c r="Q338" s="159"/>
      <c r="R338" s="159"/>
      <c r="S338" s="159"/>
      <c r="T338" s="159"/>
      <c r="U338" s="159"/>
      <c r="V338" s="159"/>
      <c r="W338" s="159"/>
      <c r="X338" s="159"/>
      <c r="Y338" s="163"/>
      <c r="Z338" s="163"/>
      <c r="AA338" s="163"/>
      <c r="AB338" s="163"/>
      <c r="AC338" s="209"/>
      <c r="AD338" s="209"/>
      <c r="AE338" s="209"/>
      <c r="AF338" s="209"/>
      <c r="AG338" s="209"/>
      <c r="AH338" s="20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60"/>
      <c r="AU338" s="160"/>
      <c r="AV338" s="160"/>
      <c r="AW338" s="160"/>
      <c r="AX338" s="160"/>
      <c r="AY338" s="160"/>
      <c r="AZ338" s="160"/>
      <c r="BA338" s="160"/>
      <c r="BB338" s="160"/>
      <c r="BC338" s="160"/>
      <c r="BD338" s="160"/>
    </row>
    <row r="339" spans="1:56" ht="12.75" customHeigh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59"/>
      <c r="Q339" s="159"/>
      <c r="R339" s="159"/>
      <c r="S339" s="159"/>
      <c r="T339" s="159"/>
      <c r="U339" s="159"/>
      <c r="V339" s="159"/>
      <c r="W339" s="159"/>
      <c r="X339" s="159"/>
      <c r="Y339" s="163"/>
      <c r="Z339" s="163"/>
      <c r="AA339" s="163"/>
      <c r="AB339" s="163"/>
      <c r="AC339" s="209"/>
      <c r="AD339" s="209"/>
      <c r="AE339" s="209"/>
      <c r="AF339" s="209"/>
      <c r="AG339" s="209"/>
      <c r="AH339" s="20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60"/>
      <c r="AU339" s="160"/>
      <c r="AV339" s="160"/>
      <c r="AW339" s="160"/>
      <c r="AX339" s="160"/>
      <c r="AY339" s="160"/>
      <c r="AZ339" s="160"/>
      <c r="BA339" s="160"/>
      <c r="BB339" s="160"/>
      <c r="BC339" s="160"/>
      <c r="BD339" s="160"/>
    </row>
    <row r="340" spans="1:56" ht="12.75" customHeigh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59"/>
      <c r="Q340" s="159"/>
      <c r="R340" s="159"/>
      <c r="S340" s="159"/>
      <c r="T340" s="159"/>
      <c r="U340" s="159"/>
      <c r="V340" s="159"/>
      <c r="W340" s="159"/>
      <c r="X340" s="159"/>
      <c r="Y340" s="163"/>
      <c r="Z340" s="163"/>
      <c r="AA340" s="163"/>
      <c r="AB340" s="163"/>
      <c r="AC340" s="209"/>
      <c r="AD340" s="209"/>
      <c r="AE340" s="209"/>
      <c r="AF340" s="209"/>
      <c r="AG340" s="209"/>
      <c r="AH340" s="20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60"/>
      <c r="AU340" s="160"/>
      <c r="AV340" s="160"/>
      <c r="AW340" s="160"/>
      <c r="AX340" s="160"/>
      <c r="AY340" s="160"/>
      <c r="AZ340" s="160"/>
      <c r="BA340" s="160"/>
      <c r="BB340" s="160"/>
      <c r="BC340" s="160"/>
      <c r="BD340" s="160"/>
    </row>
    <row r="341" spans="1:56" ht="12.75" customHeigh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59"/>
      <c r="Q341" s="159"/>
      <c r="R341" s="159"/>
      <c r="S341" s="159"/>
      <c r="T341" s="159"/>
      <c r="U341" s="159"/>
      <c r="V341" s="159"/>
      <c r="W341" s="159"/>
      <c r="X341" s="159"/>
      <c r="Y341" s="163"/>
      <c r="Z341" s="163"/>
      <c r="AA341" s="163"/>
      <c r="AB341" s="163"/>
      <c r="AC341" s="209"/>
      <c r="AD341" s="209"/>
      <c r="AE341" s="209"/>
      <c r="AF341" s="209"/>
      <c r="AG341" s="209"/>
      <c r="AH341" s="209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60"/>
      <c r="AU341" s="160"/>
      <c r="AV341" s="160"/>
      <c r="AW341" s="160"/>
      <c r="AX341" s="160"/>
      <c r="AY341" s="160"/>
      <c r="AZ341" s="160"/>
      <c r="BA341" s="160"/>
      <c r="BB341" s="160"/>
      <c r="BC341" s="160"/>
      <c r="BD341" s="160"/>
    </row>
    <row r="342" spans="1:56" ht="12.75" customHeigh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59"/>
      <c r="Q342" s="159"/>
      <c r="R342" s="159"/>
      <c r="S342" s="159"/>
      <c r="T342" s="159"/>
      <c r="U342" s="159"/>
      <c r="V342" s="159"/>
      <c r="W342" s="159"/>
      <c r="X342" s="159"/>
      <c r="Y342" s="163"/>
      <c r="Z342" s="163"/>
      <c r="AA342" s="163"/>
      <c r="AB342" s="163"/>
      <c r="AC342" s="209"/>
      <c r="AD342" s="209"/>
      <c r="AE342" s="209"/>
      <c r="AF342" s="209"/>
      <c r="AG342" s="209"/>
      <c r="AH342" s="20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60"/>
      <c r="AU342" s="160"/>
      <c r="AV342" s="160"/>
      <c r="AW342" s="160"/>
      <c r="AX342" s="160"/>
      <c r="AY342" s="160"/>
      <c r="AZ342" s="160"/>
      <c r="BA342" s="160"/>
      <c r="BB342" s="160"/>
      <c r="BC342" s="160"/>
      <c r="BD342" s="160"/>
    </row>
    <row r="343" spans="1:56" ht="12.75" customHeigh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59"/>
      <c r="Q343" s="159"/>
      <c r="R343" s="159"/>
      <c r="S343" s="159"/>
      <c r="T343" s="159"/>
      <c r="U343" s="159"/>
      <c r="V343" s="159"/>
      <c r="W343" s="159"/>
      <c r="X343" s="159"/>
      <c r="Y343" s="163"/>
      <c r="Z343" s="163"/>
      <c r="AA343" s="163"/>
      <c r="AB343" s="163"/>
      <c r="AC343" s="209"/>
      <c r="AD343" s="209"/>
      <c r="AE343" s="209"/>
      <c r="AF343" s="209"/>
      <c r="AG343" s="209"/>
      <c r="AH343" s="20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60"/>
      <c r="AU343" s="160"/>
      <c r="AV343" s="160"/>
      <c r="AW343" s="160"/>
      <c r="AX343" s="160"/>
      <c r="AY343" s="160"/>
      <c r="AZ343" s="160"/>
      <c r="BA343" s="160"/>
      <c r="BB343" s="160"/>
      <c r="BC343" s="160"/>
      <c r="BD343" s="160"/>
    </row>
    <row r="344" spans="1:56" ht="12.75" customHeigh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59"/>
      <c r="Q344" s="159"/>
      <c r="R344" s="159"/>
      <c r="S344" s="159"/>
      <c r="T344" s="159"/>
      <c r="U344" s="159"/>
      <c r="V344" s="159"/>
      <c r="W344" s="159"/>
      <c r="X344" s="159"/>
      <c r="Y344" s="163"/>
      <c r="Z344" s="163"/>
      <c r="AA344" s="163"/>
      <c r="AB344" s="163"/>
      <c r="AC344" s="209"/>
      <c r="AD344" s="209"/>
      <c r="AE344" s="209"/>
      <c r="AF344" s="209"/>
      <c r="AG344" s="209"/>
      <c r="AH344" s="20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60"/>
      <c r="AU344" s="160"/>
      <c r="AV344" s="160"/>
      <c r="AW344" s="160"/>
      <c r="AX344" s="160"/>
      <c r="AY344" s="160"/>
      <c r="AZ344" s="160"/>
      <c r="BA344" s="160"/>
      <c r="BB344" s="160"/>
      <c r="BC344" s="160"/>
      <c r="BD344" s="160"/>
    </row>
    <row r="345" spans="1:56" ht="12.75" customHeigh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59"/>
      <c r="Q345" s="159"/>
      <c r="R345" s="159"/>
      <c r="S345" s="159"/>
      <c r="T345" s="159"/>
      <c r="U345" s="159"/>
      <c r="V345" s="159"/>
      <c r="W345" s="159"/>
      <c r="X345" s="159"/>
      <c r="Y345" s="163"/>
      <c r="Z345" s="163"/>
      <c r="AA345" s="163"/>
      <c r="AB345" s="163"/>
      <c r="AC345" s="209"/>
      <c r="AD345" s="209"/>
      <c r="AE345" s="209"/>
      <c r="AF345" s="209"/>
      <c r="AG345" s="209"/>
      <c r="AH345" s="20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60"/>
      <c r="AU345" s="160"/>
      <c r="AV345" s="160"/>
      <c r="AW345" s="160"/>
      <c r="AX345" s="160"/>
      <c r="AY345" s="160"/>
      <c r="AZ345" s="160"/>
      <c r="BA345" s="160"/>
      <c r="BB345" s="160"/>
      <c r="BC345" s="160"/>
      <c r="BD345" s="160"/>
    </row>
    <row r="346" spans="1:56" ht="12.75" customHeigh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59"/>
      <c r="Q346" s="159"/>
      <c r="R346" s="159"/>
      <c r="S346" s="159"/>
      <c r="T346" s="159"/>
      <c r="U346" s="159"/>
      <c r="V346" s="159"/>
      <c r="W346" s="159"/>
      <c r="X346" s="159"/>
      <c r="Y346" s="163"/>
      <c r="Z346" s="163"/>
      <c r="AA346" s="163"/>
      <c r="AB346" s="163"/>
      <c r="AC346" s="209"/>
      <c r="AD346" s="209"/>
      <c r="AE346" s="209"/>
      <c r="AF346" s="209"/>
      <c r="AG346" s="209"/>
      <c r="AH346" s="20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60"/>
      <c r="AU346" s="160"/>
      <c r="AV346" s="160"/>
      <c r="AW346" s="160"/>
      <c r="AX346" s="160"/>
      <c r="AY346" s="160"/>
      <c r="AZ346" s="160"/>
      <c r="BA346" s="160"/>
      <c r="BB346" s="160"/>
      <c r="BC346" s="160"/>
      <c r="BD346" s="160"/>
    </row>
    <row r="347" spans="1:56" ht="12.75" customHeigh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59"/>
      <c r="Q347" s="159"/>
      <c r="R347" s="159"/>
      <c r="S347" s="159"/>
      <c r="T347" s="159"/>
      <c r="U347" s="159"/>
      <c r="V347" s="159"/>
      <c r="W347" s="159"/>
      <c r="X347" s="159"/>
      <c r="Y347" s="163"/>
      <c r="Z347" s="163"/>
      <c r="AA347" s="163"/>
      <c r="AB347" s="163"/>
      <c r="AC347" s="209"/>
      <c r="AD347" s="209"/>
      <c r="AE347" s="209"/>
      <c r="AF347" s="209"/>
      <c r="AG347" s="209"/>
      <c r="AH347" s="209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60"/>
      <c r="AU347" s="160"/>
      <c r="AV347" s="160"/>
      <c r="AW347" s="160"/>
      <c r="AX347" s="160"/>
      <c r="AY347" s="160"/>
      <c r="AZ347" s="160"/>
      <c r="BA347" s="160"/>
      <c r="BB347" s="160"/>
      <c r="BC347" s="160"/>
      <c r="BD347" s="160"/>
    </row>
    <row r="348" spans="1:56" ht="12.75" customHeigh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59"/>
      <c r="Q348" s="159"/>
      <c r="R348" s="159"/>
      <c r="S348" s="159"/>
      <c r="T348" s="159"/>
      <c r="U348" s="159"/>
      <c r="V348" s="159"/>
      <c r="W348" s="159"/>
      <c r="X348" s="159"/>
      <c r="Y348" s="163"/>
      <c r="Z348" s="163"/>
      <c r="AA348" s="163"/>
      <c r="AB348" s="163"/>
      <c r="AC348" s="209"/>
      <c r="AD348" s="209"/>
      <c r="AE348" s="209"/>
      <c r="AF348" s="209"/>
      <c r="AG348" s="209"/>
      <c r="AH348" s="20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60"/>
      <c r="AU348" s="160"/>
      <c r="AV348" s="160"/>
      <c r="AW348" s="160"/>
      <c r="AX348" s="160"/>
      <c r="AY348" s="160"/>
      <c r="AZ348" s="160"/>
      <c r="BA348" s="160"/>
      <c r="BB348" s="160"/>
      <c r="BC348" s="160"/>
      <c r="BD348" s="160"/>
    </row>
    <row r="349" spans="1:56" ht="12.75" customHeigh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59"/>
      <c r="Q349" s="159"/>
      <c r="R349" s="159"/>
      <c r="S349" s="159"/>
      <c r="T349" s="159"/>
      <c r="U349" s="159"/>
      <c r="V349" s="159"/>
      <c r="W349" s="159"/>
      <c r="X349" s="159"/>
      <c r="Y349" s="163"/>
      <c r="Z349" s="163"/>
      <c r="AA349" s="163"/>
      <c r="AB349" s="163"/>
      <c r="AC349" s="209"/>
      <c r="AD349" s="209"/>
      <c r="AE349" s="209"/>
      <c r="AF349" s="209"/>
      <c r="AG349" s="209"/>
      <c r="AH349" s="20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60"/>
      <c r="AU349" s="160"/>
      <c r="AV349" s="160"/>
      <c r="AW349" s="160"/>
      <c r="AX349" s="160"/>
      <c r="AY349" s="160"/>
      <c r="AZ349" s="160"/>
      <c r="BA349" s="160"/>
      <c r="BB349" s="160"/>
      <c r="BC349" s="160"/>
      <c r="BD349" s="160"/>
    </row>
    <row r="350" spans="1:56" ht="12.75" customHeigh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59"/>
      <c r="Q350" s="159"/>
      <c r="R350" s="159"/>
      <c r="S350" s="159"/>
      <c r="T350" s="159"/>
      <c r="U350" s="159"/>
      <c r="V350" s="159"/>
      <c r="W350" s="159"/>
      <c r="X350" s="159"/>
      <c r="Y350" s="163"/>
      <c r="Z350" s="163"/>
      <c r="AA350" s="163"/>
      <c r="AB350" s="163"/>
      <c r="AC350" s="209"/>
      <c r="AD350" s="209"/>
      <c r="AE350" s="209"/>
      <c r="AF350" s="209"/>
      <c r="AG350" s="209"/>
      <c r="AH350" s="20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60"/>
      <c r="AU350" s="160"/>
      <c r="AV350" s="160"/>
      <c r="AW350" s="160"/>
      <c r="AX350" s="160"/>
      <c r="AY350" s="160"/>
      <c r="AZ350" s="160"/>
      <c r="BA350" s="160"/>
      <c r="BB350" s="160"/>
      <c r="BC350" s="160"/>
      <c r="BD350" s="160"/>
    </row>
    <row r="351" spans="1:56" ht="12.75" customHeigh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59"/>
      <c r="Q351" s="159"/>
      <c r="R351" s="159"/>
      <c r="S351" s="159"/>
      <c r="T351" s="159"/>
      <c r="U351" s="159"/>
      <c r="V351" s="159"/>
      <c r="W351" s="159"/>
      <c r="X351" s="159"/>
      <c r="Y351" s="163"/>
      <c r="Z351" s="163"/>
      <c r="AA351" s="163"/>
      <c r="AB351" s="163"/>
      <c r="AC351" s="209"/>
      <c r="AD351" s="209"/>
      <c r="AE351" s="209"/>
      <c r="AF351" s="209"/>
      <c r="AG351" s="209"/>
      <c r="AH351" s="20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60"/>
      <c r="AU351" s="160"/>
      <c r="AV351" s="160"/>
      <c r="AW351" s="160"/>
      <c r="AX351" s="160"/>
      <c r="AY351" s="160"/>
      <c r="AZ351" s="160"/>
      <c r="BA351" s="160"/>
      <c r="BB351" s="160"/>
      <c r="BC351" s="160"/>
      <c r="BD351" s="160"/>
    </row>
    <row r="352" spans="1:56" ht="12.75" customHeigh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59"/>
      <c r="Q352" s="159"/>
      <c r="R352" s="159"/>
      <c r="S352" s="159"/>
      <c r="T352" s="159"/>
      <c r="U352" s="159"/>
      <c r="V352" s="159"/>
      <c r="W352" s="159"/>
      <c r="X352" s="159"/>
      <c r="Y352" s="163"/>
      <c r="Z352" s="163"/>
      <c r="AA352" s="163"/>
      <c r="AB352" s="163"/>
      <c r="AC352" s="209"/>
      <c r="AD352" s="209"/>
      <c r="AE352" s="209"/>
      <c r="AF352" s="209"/>
      <c r="AG352" s="209"/>
      <c r="AH352" s="20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60"/>
      <c r="AU352" s="160"/>
      <c r="AV352" s="160"/>
      <c r="AW352" s="160"/>
      <c r="AX352" s="160"/>
      <c r="AY352" s="160"/>
      <c r="AZ352" s="160"/>
      <c r="BA352" s="160"/>
      <c r="BB352" s="160"/>
      <c r="BC352" s="160"/>
      <c r="BD352" s="160"/>
    </row>
    <row r="353" spans="1:56" ht="12.75" customHeigh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59"/>
      <c r="Q353" s="159"/>
      <c r="R353" s="159"/>
      <c r="S353" s="159"/>
      <c r="T353" s="159"/>
      <c r="U353" s="159"/>
      <c r="V353" s="159"/>
      <c r="W353" s="159"/>
      <c r="X353" s="159"/>
      <c r="Y353" s="163"/>
      <c r="Z353" s="163"/>
      <c r="AA353" s="163"/>
      <c r="AB353" s="163"/>
      <c r="AC353" s="209"/>
      <c r="AD353" s="209"/>
      <c r="AE353" s="209"/>
      <c r="AF353" s="209"/>
      <c r="AG353" s="209"/>
      <c r="AH353" s="20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60"/>
      <c r="AU353" s="160"/>
      <c r="AV353" s="160"/>
      <c r="AW353" s="160"/>
      <c r="AX353" s="160"/>
      <c r="AY353" s="160"/>
      <c r="AZ353" s="160"/>
      <c r="BA353" s="160"/>
      <c r="BB353" s="160"/>
      <c r="BC353" s="160"/>
      <c r="BD353" s="160"/>
    </row>
    <row r="354" spans="1:56" ht="12.75" customHeigh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59"/>
      <c r="Q354" s="159"/>
      <c r="R354" s="159"/>
      <c r="S354" s="159"/>
      <c r="T354" s="159"/>
      <c r="U354" s="159"/>
      <c r="V354" s="159"/>
      <c r="W354" s="159"/>
      <c r="X354" s="159"/>
      <c r="Y354" s="163"/>
      <c r="Z354" s="163"/>
      <c r="AA354" s="163"/>
      <c r="AB354" s="163"/>
      <c r="AC354" s="209"/>
      <c r="AD354" s="209"/>
      <c r="AE354" s="209"/>
      <c r="AF354" s="209"/>
      <c r="AG354" s="209"/>
      <c r="AH354" s="20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60"/>
      <c r="AU354" s="160"/>
      <c r="AV354" s="160"/>
      <c r="AW354" s="160"/>
      <c r="AX354" s="160"/>
      <c r="AY354" s="160"/>
      <c r="AZ354" s="160"/>
      <c r="BA354" s="160"/>
      <c r="BB354" s="160"/>
      <c r="BC354" s="160"/>
      <c r="BD354" s="160"/>
    </row>
    <row r="355" spans="1:56" ht="12.75" customHeigh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59"/>
      <c r="Q355" s="159"/>
      <c r="R355" s="159"/>
      <c r="S355" s="159"/>
      <c r="T355" s="159"/>
      <c r="U355" s="159"/>
      <c r="V355" s="159"/>
      <c r="W355" s="159"/>
      <c r="X355" s="159"/>
      <c r="Y355" s="163"/>
      <c r="Z355" s="163"/>
      <c r="AA355" s="163"/>
      <c r="AB355" s="163"/>
      <c r="AC355" s="209"/>
      <c r="AD355" s="209"/>
      <c r="AE355" s="209"/>
      <c r="AF355" s="209"/>
      <c r="AG355" s="209"/>
      <c r="AH355" s="20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60"/>
      <c r="AU355" s="160"/>
      <c r="AV355" s="160"/>
      <c r="AW355" s="160"/>
      <c r="AX355" s="160"/>
      <c r="AY355" s="160"/>
      <c r="AZ355" s="160"/>
      <c r="BA355" s="160"/>
      <c r="BB355" s="160"/>
      <c r="BC355" s="160"/>
      <c r="BD355" s="160"/>
    </row>
    <row r="356" spans="1:56" ht="12.75" customHeigh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59"/>
      <c r="Q356" s="159"/>
      <c r="R356" s="159"/>
      <c r="S356" s="159"/>
      <c r="T356" s="159"/>
      <c r="U356" s="159"/>
      <c r="V356" s="159"/>
      <c r="W356" s="159"/>
      <c r="X356" s="159"/>
      <c r="Y356" s="163"/>
      <c r="Z356" s="163"/>
      <c r="AA356" s="163"/>
      <c r="AB356" s="163"/>
      <c r="AC356" s="209"/>
      <c r="AD356" s="209"/>
      <c r="AE356" s="209"/>
      <c r="AF356" s="209"/>
      <c r="AG356" s="209"/>
      <c r="AH356" s="20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60"/>
      <c r="AU356" s="160"/>
      <c r="AV356" s="160"/>
      <c r="AW356" s="160"/>
      <c r="AX356" s="160"/>
      <c r="AY356" s="160"/>
      <c r="AZ356" s="160"/>
      <c r="BA356" s="160"/>
      <c r="BB356" s="160"/>
      <c r="BC356" s="160"/>
      <c r="BD356" s="160"/>
    </row>
    <row r="357" spans="1:56" ht="12.75" customHeigh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59"/>
      <c r="Q357" s="159"/>
      <c r="R357" s="159"/>
      <c r="S357" s="159"/>
      <c r="T357" s="159"/>
      <c r="U357" s="159"/>
      <c r="V357" s="159"/>
      <c r="W357" s="159"/>
      <c r="X357" s="159"/>
      <c r="Y357" s="163"/>
      <c r="Z357" s="163"/>
      <c r="AA357" s="163"/>
      <c r="AB357" s="163"/>
      <c r="AC357" s="209"/>
      <c r="AD357" s="209"/>
      <c r="AE357" s="209"/>
      <c r="AF357" s="209"/>
      <c r="AG357" s="209"/>
      <c r="AH357" s="20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60"/>
      <c r="AU357" s="160"/>
      <c r="AV357" s="160"/>
      <c r="AW357" s="160"/>
      <c r="AX357" s="160"/>
      <c r="AY357" s="160"/>
      <c r="AZ357" s="160"/>
      <c r="BA357" s="160"/>
      <c r="BB357" s="160"/>
      <c r="BC357" s="160"/>
      <c r="BD357" s="160"/>
    </row>
    <row r="358" spans="1:56" ht="12.75" customHeigh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59"/>
      <c r="Q358" s="159"/>
      <c r="R358" s="159"/>
      <c r="S358" s="159"/>
      <c r="T358" s="159"/>
      <c r="U358" s="159"/>
      <c r="V358" s="159"/>
      <c r="W358" s="159"/>
      <c r="X358" s="159"/>
      <c r="Y358" s="163"/>
      <c r="Z358" s="163"/>
      <c r="AA358" s="163"/>
      <c r="AB358" s="163"/>
      <c r="AC358" s="209"/>
      <c r="AD358" s="209"/>
      <c r="AE358" s="209"/>
      <c r="AF358" s="209"/>
      <c r="AG358" s="209"/>
      <c r="AH358" s="20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60"/>
      <c r="AU358" s="160"/>
      <c r="AV358" s="160"/>
      <c r="AW358" s="160"/>
      <c r="AX358" s="160"/>
      <c r="AY358" s="160"/>
      <c r="AZ358" s="160"/>
      <c r="BA358" s="160"/>
      <c r="BB358" s="160"/>
      <c r="BC358" s="160"/>
      <c r="BD358" s="160"/>
    </row>
    <row r="359" spans="1:56" ht="12.75" customHeigh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59"/>
      <c r="Q359" s="159"/>
      <c r="R359" s="159"/>
      <c r="S359" s="159"/>
      <c r="T359" s="159"/>
      <c r="U359" s="159"/>
      <c r="V359" s="159"/>
      <c r="W359" s="159"/>
      <c r="X359" s="159"/>
      <c r="Y359" s="163"/>
      <c r="Z359" s="163"/>
      <c r="AA359" s="163"/>
      <c r="AB359" s="163"/>
      <c r="AC359" s="209"/>
      <c r="AD359" s="209"/>
      <c r="AE359" s="209"/>
      <c r="AF359" s="209"/>
      <c r="AG359" s="209"/>
      <c r="AH359" s="20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60"/>
      <c r="AU359" s="160"/>
      <c r="AV359" s="160"/>
      <c r="AW359" s="160"/>
      <c r="AX359" s="160"/>
      <c r="AY359" s="160"/>
      <c r="AZ359" s="160"/>
      <c r="BA359" s="160"/>
      <c r="BB359" s="160"/>
      <c r="BC359" s="160"/>
      <c r="BD359" s="160"/>
    </row>
    <row r="360" spans="1:56" ht="12.75" customHeigh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59"/>
      <c r="Q360" s="159"/>
      <c r="R360" s="159"/>
      <c r="S360" s="159"/>
      <c r="T360" s="159"/>
      <c r="U360" s="159"/>
      <c r="V360" s="159"/>
      <c r="W360" s="159"/>
      <c r="X360" s="159"/>
      <c r="Y360" s="163"/>
      <c r="Z360" s="163"/>
      <c r="AA360" s="163"/>
      <c r="AB360" s="163"/>
      <c r="AC360" s="209"/>
      <c r="AD360" s="209"/>
      <c r="AE360" s="209"/>
      <c r="AF360" s="209"/>
      <c r="AG360" s="209"/>
      <c r="AH360" s="20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60"/>
      <c r="AU360" s="160"/>
      <c r="AV360" s="160"/>
      <c r="AW360" s="160"/>
      <c r="AX360" s="160"/>
      <c r="AY360" s="160"/>
      <c r="AZ360" s="160"/>
      <c r="BA360" s="160"/>
      <c r="BB360" s="160"/>
      <c r="BC360" s="160"/>
      <c r="BD360" s="160"/>
    </row>
    <row r="361" spans="1:56" ht="12.75" customHeigh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59"/>
      <c r="Q361" s="159"/>
      <c r="R361" s="159"/>
      <c r="S361" s="159"/>
      <c r="T361" s="159"/>
      <c r="U361" s="159"/>
      <c r="V361" s="159"/>
      <c r="W361" s="159"/>
      <c r="X361" s="159"/>
      <c r="Y361" s="163"/>
      <c r="Z361" s="163"/>
      <c r="AA361" s="163"/>
      <c r="AB361" s="163"/>
      <c r="AC361" s="209"/>
      <c r="AD361" s="209"/>
      <c r="AE361" s="209"/>
      <c r="AF361" s="209"/>
      <c r="AG361" s="209"/>
      <c r="AH361" s="209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60"/>
      <c r="AU361" s="160"/>
      <c r="AV361" s="160"/>
      <c r="AW361" s="160"/>
      <c r="AX361" s="160"/>
      <c r="AY361" s="160"/>
      <c r="AZ361" s="160"/>
      <c r="BA361" s="160"/>
      <c r="BB361" s="160"/>
      <c r="BC361" s="160"/>
      <c r="BD361" s="160"/>
    </row>
    <row r="362" spans="1:56" ht="12.75" customHeigh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59"/>
      <c r="Q362" s="159"/>
      <c r="R362" s="159"/>
      <c r="S362" s="159"/>
      <c r="T362" s="159"/>
      <c r="U362" s="159"/>
      <c r="V362" s="159"/>
      <c r="W362" s="159"/>
      <c r="X362" s="159"/>
      <c r="Y362" s="163"/>
      <c r="Z362" s="163"/>
      <c r="AA362" s="163"/>
      <c r="AB362" s="163"/>
      <c r="AC362" s="209"/>
      <c r="AD362" s="209"/>
      <c r="AE362" s="209"/>
      <c r="AF362" s="209"/>
      <c r="AG362" s="209"/>
      <c r="AH362" s="20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</row>
    <row r="363" spans="1:56" ht="12.75" customHeigh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59"/>
      <c r="Q363" s="159"/>
      <c r="R363" s="159"/>
      <c r="S363" s="159"/>
      <c r="T363" s="159"/>
      <c r="U363" s="159"/>
      <c r="V363" s="159"/>
      <c r="W363" s="159"/>
      <c r="X363" s="159"/>
      <c r="Y363" s="163"/>
      <c r="Z363" s="163"/>
      <c r="AA363" s="163"/>
      <c r="AB363" s="163"/>
      <c r="AC363" s="209"/>
      <c r="AD363" s="209"/>
      <c r="AE363" s="209"/>
      <c r="AF363" s="209"/>
      <c r="AG363" s="209"/>
      <c r="AH363" s="20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60"/>
      <c r="AU363" s="160"/>
      <c r="AV363" s="160"/>
      <c r="AW363" s="160"/>
      <c r="AX363" s="160"/>
      <c r="AY363" s="160"/>
      <c r="AZ363" s="160"/>
      <c r="BA363" s="160"/>
      <c r="BB363" s="160"/>
      <c r="BC363" s="160"/>
      <c r="BD363" s="160"/>
    </row>
    <row r="364" spans="1:56" ht="12.75" customHeigh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59"/>
      <c r="Q364" s="159"/>
      <c r="R364" s="159"/>
      <c r="S364" s="159"/>
      <c r="T364" s="159"/>
      <c r="U364" s="159"/>
      <c r="V364" s="159"/>
      <c r="W364" s="159"/>
      <c r="X364" s="159"/>
      <c r="Y364" s="163"/>
      <c r="Z364" s="163"/>
      <c r="AA364" s="163"/>
      <c r="AB364" s="163"/>
      <c r="AC364" s="209"/>
      <c r="AD364" s="209"/>
      <c r="AE364" s="209"/>
      <c r="AF364" s="209"/>
      <c r="AG364" s="209"/>
      <c r="AH364" s="20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60"/>
      <c r="AU364" s="160"/>
      <c r="AV364" s="160"/>
      <c r="AW364" s="160"/>
      <c r="AX364" s="160"/>
      <c r="AY364" s="160"/>
      <c r="AZ364" s="160"/>
      <c r="BA364" s="160"/>
      <c r="BB364" s="160"/>
      <c r="BC364" s="160"/>
      <c r="BD364" s="160"/>
    </row>
    <row r="365" spans="1:56" ht="12.75" customHeigh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59"/>
      <c r="Q365" s="159"/>
      <c r="R365" s="159"/>
      <c r="S365" s="159"/>
      <c r="T365" s="159"/>
      <c r="U365" s="159"/>
      <c r="V365" s="159"/>
      <c r="W365" s="159"/>
      <c r="X365" s="159"/>
      <c r="Y365" s="163"/>
      <c r="Z365" s="163"/>
      <c r="AA365" s="163"/>
      <c r="AB365" s="163"/>
      <c r="AC365" s="209"/>
      <c r="AD365" s="209"/>
      <c r="AE365" s="209"/>
      <c r="AF365" s="209"/>
      <c r="AG365" s="209"/>
      <c r="AH365" s="209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60"/>
      <c r="AU365" s="160"/>
      <c r="AV365" s="160"/>
      <c r="AW365" s="160"/>
      <c r="AX365" s="160"/>
      <c r="AY365" s="160"/>
      <c r="AZ365" s="160"/>
      <c r="BA365" s="160"/>
      <c r="BB365" s="160"/>
      <c r="BC365" s="160"/>
      <c r="BD365" s="160"/>
    </row>
    <row r="366" spans="1:56" ht="12.75" customHeigh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59"/>
      <c r="Q366" s="159"/>
      <c r="R366" s="159"/>
      <c r="S366" s="159"/>
      <c r="T366" s="159"/>
      <c r="U366" s="159"/>
      <c r="V366" s="159"/>
      <c r="W366" s="159"/>
      <c r="X366" s="159"/>
      <c r="Y366" s="163"/>
      <c r="Z366" s="163"/>
      <c r="AA366" s="163"/>
      <c r="AB366" s="163"/>
      <c r="AC366" s="209"/>
      <c r="AD366" s="209"/>
      <c r="AE366" s="209"/>
      <c r="AF366" s="209"/>
      <c r="AG366" s="209"/>
      <c r="AH366" s="20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60"/>
      <c r="AU366" s="160"/>
      <c r="AV366" s="160"/>
      <c r="AW366" s="160"/>
      <c r="AX366" s="160"/>
      <c r="AY366" s="160"/>
      <c r="AZ366" s="160"/>
      <c r="BA366" s="160"/>
      <c r="BB366" s="160"/>
      <c r="BC366" s="160"/>
      <c r="BD366" s="160"/>
    </row>
    <row r="367" spans="1:56" ht="12.75" customHeigh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59"/>
      <c r="Q367" s="159"/>
      <c r="R367" s="159"/>
      <c r="S367" s="159"/>
      <c r="T367" s="159"/>
      <c r="U367" s="159"/>
      <c r="V367" s="159"/>
      <c r="W367" s="159"/>
      <c r="X367" s="159"/>
      <c r="Y367" s="163"/>
      <c r="Z367" s="163"/>
      <c r="AA367" s="163"/>
      <c r="AB367" s="163"/>
      <c r="AC367" s="209"/>
      <c r="AD367" s="209"/>
      <c r="AE367" s="209"/>
      <c r="AF367" s="209"/>
      <c r="AG367" s="209"/>
      <c r="AH367" s="20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60"/>
      <c r="AU367" s="160"/>
      <c r="AV367" s="160"/>
      <c r="AW367" s="160"/>
      <c r="AX367" s="160"/>
      <c r="AY367" s="160"/>
      <c r="AZ367" s="160"/>
      <c r="BA367" s="160"/>
      <c r="BB367" s="160"/>
      <c r="BC367" s="160"/>
      <c r="BD367" s="160"/>
    </row>
    <row r="368" spans="1:56" ht="12.75" customHeigh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59"/>
      <c r="Q368" s="159"/>
      <c r="R368" s="159"/>
      <c r="S368" s="159"/>
      <c r="T368" s="159"/>
      <c r="U368" s="159"/>
      <c r="V368" s="159"/>
      <c r="W368" s="159"/>
      <c r="X368" s="159"/>
      <c r="Y368" s="163"/>
      <c r="Z368" s="163"/>
      <c r="AA368" s="163"/>
      <c r="AB368" s="163"/>
      <c r="AC368" s="209"/>
      <c r="AD368" s="209"/>
      <c r="AE368" s="209"/>
      <c r="AF368" s="209"/>
      <c r="AG368" s="209"/>
      <c r="AH368" s="20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60"/>
      <c r="AU368" s="160"/>
      <c r="AV368" s="160"/>
      <c r="AW368" s="160"/>
      <c r="AX368" s="160"/>
      <c r="AY368" s="160"/>
      <c r="AZ368" s="160"/>
      <c r="BA368" s="160"/>
      <c r="BB368" s="160"/>
      <c r="BC368" s="160"/>
      <c r="BD368" s="160"/>
    </row>
    <row r="369" spans="1:56" ht="12.75" customHeigh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59"/>
      <c r="Q369" s="159"/>
      <c r="R369" s="159"/>
      <c r="S369" s="159"/>
      <c r="T369" s="159"/>
      <c r="U369" s="159"/>
      <c r="V369" s="159"/>
      <c r="W369" s="159"/>
      <c r="X369" s="159"/>
      <c r="Y369" s="163"/>
      <c r="Z369" s="163"/>
      <c r="AA369" s="163"/>
      <c r="AB369" s="163"/>
      <c r="AC369" s="209"/>
      <c r="AD369" s="209"/>
      <c r="AE369" s="209"/>
      <c r="AF369" s="209"/>
      <c r="AG369" s="209"/>
      <c r="AH369" s="20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60"/>
      <c r="AU369" s="160"/>
      <c r="AV369" s="160"/>
      <c r="AW369" s="160"/>
      <c r="AX369" s="160"/>
      <c r="AY369" s="160"/>
      <c r="AZ369" s="160"/>
      <c r="BA369" s="160"/>
      <c r="BB369" s="160"/>
      <c r="BC369" s="160"/>
      <c r="BD369" s="160"/>
    </row>
    <row r="370" spans="1:56" ht="12.75" customHeigh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59"/>
      <c r="Q370" s="159"/>
      <c r="R370" s="159"/>
      <c r="S370" s="159"/>
      <c r="T370" s="159"/>
      <c r="U370" s="159"/>
      <c r="V370" s="159"/>
      <c r="W370" s="159"/>
      <c r="X370" s="159"/>
      <c r="Y370" s="163"/>
      <c r="Z370" s="163"/>
      <c r="AA370" s="163"/>
      <c r="AB370" s="163"/>
      <c r="AC370" s="209"/>
      <c r="AD370" s="209"/>
      <c r="AE370" s="209"/>
      <c r="AF370" s="209"/>
      <c r="AG370" s="209"/>
      <c r="AH370" s="20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60"/>
      <c r="AU370" s="160"/>
      <c r="AV370" s="160"/>
      <c r="AW370" s="160"/>
      <c r="AX370" s="160"/>
      <c r="AY370" s="160"/>
      <c r="AZ370" s="160"/>
      <c r="BA370" s="160"/>
      <c r="BB370" s="160"/>
      <c r="BC370" s="160"/>
      <c r="BD370" s="160"/>
    </row>
    <row r="371" spans="1:56" ht="12.75" customHeigh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59"/>
      <c r="Q371" s="159"/>
      <c r="R371" s="159"/>
      <c r="S371" s="159"/>
      <c r="T371" s="159"/>
      <c r="U371" s="159"/>
      <c r="V371" s="159"/>
      <c r="W371" s="159"/>
      <c r="X371" s="159"/>
      <c r="Y371" s="163"/>
      <c r="Z371" s="163"/>
      <c r="AA371" s="163"/>
      <c r="AB371" s="163"/>
      <c r="AC371" s="209"/>
      <c r="AD371" s="209"/>
      <c r="AE371" s="209"/>
      <c r="AF371" s="209"/>
      <c r="AG371" s="209"/>
      <c r="AH371" s="20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60"/>
      <c r="AU371" s="160"/>
      <c r="AV371" s="160"/>
      <c r="AW371" s="160"/>
      <c r="AX371" s="160"/>
      <c r="AY371" s="160"/>
      <c r="AZ371" s="160"/>
      <c r="BA371" s="160"/>
      <c r="BB371" s="160"/>
      <c r="BC371" s="160"/>
      <c r="BD371" s="160"/>
    </row>
    <row r="372" spans="1:56" ht="12.75" customHeigh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59"/>
      <c r="Q372" s="159"/>
      <c r="R372" s="159"/>
      <c r="S372" s="159"/>
      <c r="T372" s="159"/>
      <c r="U372" s="159"/>
      <c r="V372" s="159"/>
      <c r="W372" s="159"/>
      <c r="X372" s="159"/>
      <c r="Y372" s="163"/>
      <c r="Z372" s="163"/>
      <c r="AA372" s="163"/>
      <c r="AB372" s="163"/>
      <c r="AC372" s="209"/>
      <c r="AD372" s="209"/>
      <c r="AE372" s="209"/>
      <c r="AF372" s="209"/>
      <c r="AG372" s="209"/>
      <c r="AH372" s="20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60"/>
      <c r="AU372" s="160"/>
      <c r="AV372" s="160"/>
      <c r="AW372" s="160"/>
      <c r="AX372" s="160"/>
      <c r="AY372" s="160"/>
      <c r="AZ372" s="160"/>
      <c r="BA372" s="160"/>
      <c r="BB372" s="160"/>
      <c r="BC372" s="160"/>
      <c r="BD372" s="160"/>
    </row>
    <row r="373" spans="1:56" ht="12.75" customHeigh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59"/>
      <c r="Q373" s="159"/>
      <c r="R373" s="159"/>
      <c r="S373" s="159"/>
      <c r="T373" s="159"/>
      <c r="U373" s="159"/>
      <c r="V373" s="159"/>
      <c r="W373" s="159"/>
      <c r="X373" s="159"/>
      <c r="Y373" s="163"/>
      <c r="Z373" s="163"/>
      <c r="AA373" s="163"/>
      <c r="AB373" s="163"/>
      <c r="AC373" s="209"/>
      <c r="AD373" s="209"/>
      <c r="AE373" s="209"/>
      <c r="AF373" s="209"/>
      <c r="AG373" s="209"/>
      <c r="AH373" s="20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60"/>
      <c r="AU373" s="160"/>
      <c r="AV373" s="160"/>
      <c r="AW373" s="160"/>
      <c r="AX373" s="160"/>
      <c r="AY373" s="160"/>
      <c r="AZ373" s="160"/>
      <c r="BA373" s="160"/>
      <c r="BB373" s="160"/>
      <c r="BC373" s="160"/>
      <c r="BD373" s="160"/>
    </row>
    <row r="374" spans="1:56" ht="12.75" customHeigh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59"/>
      <c r="Q374" s="159"/>
      <c r="R374" s="159"/>
      <c r="S374" s="159"/>
      <c r="T374" s="159"/>
      <c r="U374" s="159"/>
      <c r="V374" s="159"/>
      <c r="W374" s="159"/>
      <c r="X374" s="159"/>
      <c r="Y374" s="163"/>
      <c r="Z374" s="163"/>
      <c r="AA374" s="163"/>
      <c r="AB374" s="163"/>
      <c r="AC374" s="209"/>
      <c r="AD374" s="209"/>
      <c r="AE374" s="209"/>
      <c r="AF374" s="209"/>
      <c r="AG374" s="209"/>
      <c r="AH374" s="20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60"/>
      <c r="AU374" s="160"/>
      <c r="AV374" s="160"/>
      <c r="AW374" s="160"/>
      <c r="AX374" s="160"/>
      <c r="AY374" s="160"/>
      <c r="AZ374" s="160"/>
      <c r="BA374" s="160"/>
      <c r="BB374" s="160"/>
      <c r="BC374" s="160"/>
      <c r="BD374" s="160"/>
    </row>
    <row r="375" spans="1:56" ht="12.75" customHeigh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59"/>
      <c r="Q375" s="159"/>
      <c r="R375" s="159"/>
      <c r="S375" s="159"/>
      <c r="T375" s="159"/>
      <c r="U375" s="159"/>
      <c r="V375" s="159"/>
      <c r="W375" s="159"/>
      <c r="X375" s="159"/>
      <c r="Y375" s="163"/>
      <c r="Z375" s="163"/>
      <c r="AA375" s="163"/>
      <c r="AB375" s="163"/>
      <c r="AC375" s="209"/>
      <c r="AD375" s="209"/>
      <c r="AE375" s="209"/>
      <c r="AF375" s="209"/>
      <c r="AG375" s="209"/>
      <c r="AH375" s="20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60"/>
      <c r="AU375" s="160"/>
      <c r="AV375" s="160"/>
      <c r="AW375" s="160"/>
      <c r="AX375" s="160"/>
      <c r="AY375" s="160"/>
      <c r="AZ375" s="160"/>
      <c r="BA375" s="160"/>
      <c r="BB375" s="160"/>
      <c r="BC375" s="160"/>
      <c r="BD375" s="160"/>
    </row>
    <row r="376" spans="1:56" ht="12.75" customHeigh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59"/>
      <c r="Q376" s="159"/>
      <c r="R376" s="159"/>
      <c r="S376" s="159"/>
      <c r="T376" s="159"/>
      <c r="U376" s="159"/>
      <c r="V376" s="159"/>
      <c r="W376" s="159"/>
      <c r="X376" s="159"/>
      <c r="Y376" s="163"/>
      <c r="Z376" s="163"/>
      <c r="AA376" s="163"/>
      <c r="AB376" s="163"/>
      <c r="AC376" s="209"/>
      <c r="AD376" s="209"/>
      <c r="AE376" s="209"/>
      <c r="AF376" s="209"/>
      <c r="AG376" s="209"/>
      <c r="AH376" s="20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</row>
    <row r="377" spans="1:56" ht="12.75" customHeigh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59"/>
      <c r="Q377" s="159"/>
      <c r="R377" s="159"/>
      <c r="S377" s="159"/>
      <c r="T377" s="159"/>
      <c r="U377" s="159"/>
      <c r="V377" s="159"/>
      <c r="W377" s="159"/>
      <c r="X377" s="159"/>
      <c r="Y377" s="163"/>
      <c r="Z377" s="163"/>
      <c r="AA377" s="163"/>
      <c r="AB377" s="163"/>
      <c r="AC377" s="209"/>
      <c r="AD377" s="209"/>
      <c r="AE377" s="209"/>
      <c r="AF377" s="209"/>
      <c r="AG377" s="209"/>
      <c r="AH377" s="20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60"/>
      <c r="AU377" s="160"/>
      <c r="AV377" s="160"/>
      <c r="AW377" s="160"/>
      <c r="AX377" s="160"/>
      <c r="AY377" s="160"/>
      <c r="AZ377" s="160"/>
      <c r="BA377" s="160"/>
      <c r="BB377" s="160"/>
      <c r="BC377" s="160"/>
      <c r="BD377" s="160"/>
    </row>
    <row r="378" spans="1:56" ht="12.75" customHeigh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59"/>
      <c r="Q378" s="159"/>
      <c r="R378" s="159"/>
      <c r="S378" s="159"/>
      <c r="T378" s="159"/>
      <c r="U378" s="159"/>
      <c r="V378" s="159"/>
      <c r="W378" s="159"/>
      <c r="X378" s="159"/>
      <c r="Y378" s="163"/>
      <c r="Z378" s="163"/>
      <c r="AA378" s="163"/>
      <c r="AB378" s="163"/>
      <c r="AC378" s="209"/>
      <c r="AD378" s="209"/>
      <c r="AE378" s="209"/>
      <c r="AF378" s="209"/>
      <c r="AG378" s="209"/>
      <c r="AH378" s="20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60"/>
      <c r="AU378" s="160"/>
      <c r="AV378" s="160"/>
      <c r="AW378" s="160"/>
      <c r="AX378" s="160"/>
      <c r="AY378" s="160"/>
      <c r="AZ378" s="160"/>
      <c r="BA378" s="160"/>
      <c r="BB378" s="160"/>
      <c r="BC378" s="160"/>
      <c r="BD378" s="160"/>
    </row>
    <row r="379" spans="1:56" ht="12.75" customHeigh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59"/>
      <c r="Q379" s="159"/>
      <c r="R379" s="159"/>
      <c r="S379" s="159"/>
      <c r="T379" s="159"/>
      <c r="U379" s="159"/>
      <c r="V379" s="159"/>
      <c r="W379" s="159"/>
      <c r="X379" s="159"/>
      <c r="Y379" s="163"/>
      <c r="Z379" s="163"/>
      <c r="AA379" s="163"/>
      <c r="AB379" s="163"/>
      <c r="AC379" s="209"/>
      <c r="AD379" s="209"/>
      <c r="AE379" s="209"/>
      <c r="AF379" s="209"/>
      <c r="AG379" s="209"/>
      <c r="AH379" s="20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</row>
    <row r="380" spans="1:56" ht="12.75" customHeigh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59"/>
      <c r="Q380" s="159"/>
      <c r="R380" s="159"/>
      <c r="S380" s="159"/>
      <c r="T380" s="159"/>
      <c r="U380" s="159"/>
      <c r="V380" s="159"/>
      <c r="W380" s="159"/>
      <c r="X380" s="159"/>
      <c r="Y380" s="163"/>
      <c r="Z380" s="163"/>
      <c r="AA380" s="163"/>
      <c r="AB380" s="163"/>
      <c r="AC380" s="209"/>
      <c r="AD380" s="209"/>
      <c r="AE380" s="209"/>
      <c r="AF380" s="209"/>
      <c r="AG380" s="209"/>
      <c r="AH380" s="20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60"/>
      <c r="AU380" s="160"/>
      <c r="AV380" s="160"/>
      <c r="AW380" s="160"/>
      <c r="AX380" s="160"/>
      <c r="AY380" s="160"/>
      <c r="AZ380" s="160"/>
      <c r="BA380" s="160"/>
      <c r="BB380" s="160"/>
      <c r="BC380" s="160"/>
      <c r="BD380" s="160"/>
    </row>
    <row r="381" spans="1:56" ht="12.75" customHeigh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59"/>
      <c r="Q381" s="159"/>
      <c r="R381" s="159"/>
      <c r="S381" s="159"/>
      <c r="T381" s="159"/>
      <c r="U381" s="159"/>
      <c r="V381" s="159"/>
      <c r="W381" s="159"/>
      <c r="X381" s="159"/>
      <c r="Y381" s="163"/>
      <c r="Z381" s="163"/>
      <c r="AA381" s="163"/>
      <c r="AB381" s="163"/>
      <c r="AC381" s="209"/>
      <c r="AD381" s="209"/>
      <c r="AE381" s="209"/>
      <c r="AF381" s="209"/>
      <c r="AG381" s="209"/>
      <c r="AH381" s="20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60"/>
      <c r="AU381" s="160"/>
      <c r="AV381" s="160"/>
      <c r="AW381" s="160"/>
      <c r="AX381" s="160"/>
      <c r="AY381" s="160"/>
      <c r="AZ381" s="160"/>
      <c r="BA381" s="160"/>
      <c r="BB381" s="160"/>
      <c r="BC381" s="160"/>
      <c r="BD381" s="160"/>
    </row>
    <row r="382" spans="1:56" ht="12.75" customHeigh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59"/>
      <c r="Q382" s="159"/>
      <c r="R382" s="159"/>
      <c r="S382" s="159"/>
      <c r="T382" s="159"/>
      <c r="U382" s="159"/>
      <c r="V382" s="159"/>
      <c r="W382" s="159"/>
      <c r="X382" s="159"/>
      <c r="Y382" s="163"/>
      <c r="Z382" s="163"/>
      <c r="AA382" s="163"/>
      <c r="AB382" s="163"/>
      <c r="AC382" s="209"/>
      <c r="AD382" s="209"/>
      <c r="AE382" s="209"/>
      <c r="AF382" s="209"/>
      <c r="AG382" s="209"/>
      <c r="AH382" s="20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60"/>
      <c r="AU382" s="160"/>
      <c r="AV382" s="160"/>
      <c r="AW382" s="160"/>
      <c r="AX382" s="160"/>
      <c r="AY382" s="160"/>
      <c r="AZ382" s="160"/>
      <c r="BA382" s="160"/>
      <c r="BB382" s="160"/>
      <c r="BC382" s="160"/>
      <c r="BD382" s="160"/>
    </row>
    <row r="383" spans="1:56" ht="12.75" customHeigh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59"/>
      <c r="Q383" s="159"/>
      <c r="R383" s="159"/>
      <c r="S383" s="159"/>
      <c r="T383" s="159"/>
      <c r="U383" s="159"/>
      <c r="V383" s="159"/>
      <c r="W383" s="159"/>
      <c r="X383" s="159"/>
      <c r="Y383" s="163"/>
      <c r="Z383" s="163"/>
      <c r="AA383" s="163"/>
      <c r="AB383" s="163"/>
      <c r="AC383" s="209"/>
      <c r="AD383" s="209"/>
      <c r="AE383" s="209"/>
      <c r="AF383" s="209"/>
      <c r="AG383" s="209"/>
      <c r="AH383" s="20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60"/>
      <c r="AU383" s="160"/>
      <c r="AV383" s="160"/>
      <c r="AW383" s="160"/>
      <c r="AX383" s="160"/>
      <c r="AY383" s="160"/>
      <c r="AZ383" s="160"/>
      <c r="BA383" s="160"/>
      <c r="BB383" s="160"/>
      <c r="BC383" s="160"/>
      <c r="BD383" s="160"/>
    </row>
    <row r="384" spans="1:56" ht="12.75" customHeigh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59"/>
      <c r="Q384" s="159"/>
      <c r="R384" s="159"/>
      <c r="S384" s="159"/>
      <c r="T384" s="159"/>
      <c r="U384" s="159"/>
      <c r="V384" s="159"/>
      <c r="W384" s="159"/>
      <c r="X384" s="159"/>
      <c r="Y384" s="163"/>
      <c r="Z384" s="163"/>
      <c r="AA384" s="163"/>
      <c r="AB384" s="163"/>
      <c r="AC384" s="209"/>
      <c r="AD384" s="209"/>
      <c r="AE384" s="209"/>
      <c r="AF384" s="209"/>
      <c r="AG384" s="209"/>
      <c r="AH384" s="20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</row>
    <row r="385" spans="1:56" ht="12.75" customHeigh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59"/>
      <c r="Q385" s="159"/>
      <c r="R385" s="159"/>
      <c r="S385" s="159"/>
      <c r="T385" s="159"/>
      <c r="U385" s="159"/>
      <c r="V385" s="159"/>
      <c r="W385" s="159"/>
      <c r="X385" s="159"/>
      <c r="Y385" s="163"/>
      <c r="Z385" s="163"/>
      <c r="AA385" s="163"/>
      <c r="AB385" s="163"/>
      <c r="AC385" s="209"/>
      <c r="AD385" s="209"/>
      <c r="AE385" s="209"/>
      <c r="AF385" s="209"/>
      <c r="AG385" s="209"/>
      <c r="AH385" s="20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</row>
    <row r="386" spans="1:56" ht="12.75" customHeigh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59"/>
      <c r="Q386" s="159"/>
      <c r="R386" s="159"/>
      <c r="S386" s="159"/>
      <c r="T386" s="159"/>
      <c r="U386" s="159"/>
      <c r="V386" s="159"/>
      <c r="W386" s="159"/>
      <c r="X386" s="159"/>
      <c r="Y386" s="163"/>
      <c r="Z386" s="163"/>
      <c r="AA386" s="163"/>
      <c r="AB386" s="163"/>
      <c r="AC386" s="209"/>
      <c r="AD386" s="209"/>
      <c r="AE386" s="209"/>
      <c r="AF386" s="209"/>
      <c r="AG386" s="209"/>
      <c r="AH386" s="20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</row>
    <row r="387" spans="1:56" ht="12.75" customHeigh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59"/>
      <c r="Q387" s="159"/>
      <c r="R387" s="159"/>
      <c r="S387" s="159"/>
      <c r="T387" s="159"/>
      <c r="U387" s="159"/>
      <c r="V387" s="159"/>
      <c r="W387" s="159"/>
      <c r="X387" s="159"/>
      <c r="Y387" s="163"/>
      <c r="Z387" s="163"/>
      <c r="AA387" s="163"/>
      <c r="AB387" s="163"/>
      <c r="AC387" s="209"/>
      <c r="AD387" s="209"/>
      <c r="AE387" s="209"/>
      <c r="AF387" s="209"/>
      <c r="AG387" s="209"/>
      <c r="AH387" s="20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</row>
    <row r="388" spans="1:56" ht="12.75" customHeigh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59"/>
      <c r="Q388" s="159"/>
      <c r="R388" s="159"/>
      <c r="S388" s="159"/>
      <c r="T388" s="159"/>
      <c r="U388" s="159"/>
      <c r="V388" s="159"/>
      <c r="W388" s="159"/>
      <c r="X388" s="159"/>
      <c r="Y388" s="163"/>
      <c r="Z388" s="163"/>
      <c r="AA388" s="163"/>
      <c r="AB388" s="163"/>
      <c r="AC388" s="209"/>
      <c r="AD388" s="209"/>
      <c r="AE388" s="209"/>
      <c r="AF388" s="209"/>
      <c r="AG388" s="209"/>
      <c r="AH388" s="20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60"/>
      <c r="AU388" s="160"/>
      <c r="AV388" s="160"/>
      <c r="AW388" s="160"/>
      <c r="AX388" s="160"/>
      <c r="AY388" s="160"/>
      <c r="AZ388" s="160"/>
      <c r="BA388" s="160"/>
      <c r="BB388" s="160"/>
      <c r="BC388" s="160"/>
      <c r="BD388" s="160"/>
    </row>
    <row r="389" spans="1:56" ht="12.75" customHeigh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59"/>
      <c r="Q389" s="159"/>
      <c r="R389" s="159"/>
      <c r="S389" s="159"/>
      <c r="T389" s="159"/>
      <c r="U389" s="159"/>
      <c r="V389" s="159"/>
      <c r="W389" s="159"/>
      <c r="X389" s="159"/>
      <c r="Y389" s="163"/>
      <c r="Z389" s="163"/>
      <c r="AA389" s="163"/>
      <c r="AB389" s="163"/>
      <c r="AC389" s="209"/>
      <c r="AD389" s="209"/>
      <c r="AE389" s="209"/>
      <c r="AF389" s="209"/>
      <c r="AG389" s="209"/>
      <c r="AH389" s="20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60"/>
      <c r="AU389" s="160"/>
      <c r="AV389" s="160"/>
      <c r="AW389" s="160"/>
      <c r="AX389" s="160"/>
      <c r="AY389" s="160"/>
      <c r="AZ389" s="160"/>
      <c r="BA389" s="160"/>
      <c r="BB389" s="160"/>
      <c r="BC389" s="160"/>
      <c r="BD389" s="160"/>
    </row>
    <row r="390" spans="1:56" ht="12.75" customHeigh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59"/>
      <c r="Q390" s="159"/>
      <c r="R390" s="159"/>
      <c r="S390" s="159"/>
      <c r="T390" s="159"/>
      <c r="U390" s="159"/>
      <c r="V390" s="159"/>
      <c r="W390" s="159"/>
      <c r="X390" s="159"/>
      <c r="Y390" s="163"/>
      <c r="Z390" s="163"/>
      <c r="AA390" s="163"/>
      <c r="AB390" s="163"/>
      <c r="AC390" s="209"/>
      <c r="AD390" s="209"/>
      <c r="AE390" s="209"/>
      <c r="AF390" s="209"/>
      <c r="AG390" s="209"/>
      <c r="AH390" s="20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60"/>
      <c r="AU390" s="160"/>
      <c r="AV390" s="160"/>
      <c r="AW390" s="160"/>
      <c r="AX390" s="160"/>
      <c r="AY390" s="160"/>
      <c r="AZ390" s="160"/>
      <c r="BA390" s="160"/>
      <c r="BB390" s="160"/>
      <c r="BC390" s="160"/>
      <c r="BD390" s="160"/>
    </row>
    <row r="391" spans="1:56" ht="12.75" customHeigh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59"/>
      <c r="Q391" s="159"/>
      <c r="R391" s="159"/>
      <c r="S391" s="159"/>
      <c r="T391" s="159"/>
      <c r="U391" s="159"/>
      <c r="V391" s="159"/>
      <c r="W391" s="159"/>
      <c r="X391" s="159"/>
      <c r="Y391" s="163"/>
      <c r="Z391" s="163"/>
      <c r="AA391" s="163"/>
      <c r="AB391" s="163"/>
      <c r="AC391" s="209"/>
      <c r="AD391" s="209"/>
      <c r="AE391" s="209"/>
      <c r="AF391" s="209"/>
      <c r="AG391" s="209"/>
      <c r="AH391" s="20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</row>
    <row r="392" spans="1:56" ht="12.75" customHeigh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59"/>
      <c r="Q392" s="159"/>
      <c r="R392" s="159"/>
      <c r="S392" s="159"/>
      <c r="T392" s="159"/>
      <c r="U392" s="159"/>
      <c r="V392" s="159"/>
      <c r="W392" s="159"/>
      <c r="X392" s="159"/>
      <c r="Y392" s="163"/>
      <c r="Z392" s="163"/>
      <c r="AA392" s="163"/>
      <c r="AB392" s="163"/>
      <c r="AC392" s="209"/>
      <c r="AD392" s="209"/>
      <c r="AE392" s="209"/>
      <c r="AF392" s="209"/>
      <c r="AG392" s="209"/>
      <c r="AH392" s="20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</row>
    <row r="393" spans="1:56" ht="12.75" customHeigh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59"/>
      <c r="Q393" s="159"/>
      <c r="R393" s="159"/>
      <c r="S393" s="159"/>
      <c r="T393" s="159"/>
      <c r="U393" s="159"/>
      <c r="V393" s="159"/>
      <c r="W393" s="159"/>
      <c r="X393" s="159"/>
      <c r="Y393" s="163"/>
      <c r="Z393" s="163"/>
      <c r="AA393" s="163"/>
      <c r="AB393" s="163"/>
      <c r="AC393" s="209"/>
      <c r="AD393" s="209"/>
      <c r="AE393" s="209"/>
      <c r="AF393" s="209"/>
      <c r="AG393" s="209"/>
      <c r="AH393" s="20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60"/>
      <c r="AU393" s="160"/>
      <c r="AV393" s="160"/>
      <c r="AW393" s="160"/>
      <c r="AX393" s="160"/>
      <c r="AY393" s="160"/>
      <c r="AZ393" s="160"/>
      <c r="BA393" s="160"/>
      <c r="BB393" s="160"/>
      <c r="BC393" s="160"/>
      <c r="BD393" s="160"/>
    </row>
    <row r="394" spans="1:56" ht="12.75" customHeigh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59"/>
      <c r="Q394" s="159"/>
      <c r="R394" s="159"/>
      <c r="S394" s="159"/>
      <c r="T394" s="159"/>
      <c r="U394" s="159"/>
      <c r="V394" s="159"/>
      <c r="W394" s="159"/>
      <c r="X394" s="159"/>
      <c r="Y394" s="163"/>
      <c r="Z394" s="163"/>
      <c r="AA394" s="163"/>
      <c r="AB394" s="163"/>
      <c r="AC394" s="209"/>
      <c r="AD394" s="209"/>
      <c r="AE394" s="209"/>
      <c r="AF394" s="209"/>
      <c r="AG394" s="209"/>
      <c r="AH394" s="209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60"/>
      <c r="AU394" s="160"/>
      <c r="AV394" s="160"/>
      <c r="AW394" s="160"/>
      <c r="AX394" s="160"/>
      <c r="AY394" s="160"/>
      <c r="AZ394" s="160"/>
      <c r="BA394" s="160"/>
      <c r="BB394" s="160"/>
      <c r="BC394" s="160"/>
      <c r="BD394" s="160"/>
    </row>
    <row r="395" spans="1:56" ht="12.75" customHeigh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59"/>
      <c r="Q395" s="159"/>
      <c r="R395" s="159"/>
      <c r="S395" s="159"/>
      <c r="T395" s="159"/>
      <c r="U395" s="159"/>
      <c r="V395" s="159"/>
      <c r="W395" s="159"/>
      <c r="X395" s="159"/>
      <c r="Y395" s="163"/>
      <c r="Z395" s="163"/>
      <c r="AA395" s="163"/>
      <c r="AB395" s="163"/>
      <c r="AC395" s="209"/>
      <c r="AD395" s="209"/>
      <c r="AE395" s="209"/>
      <c r="AF395" s="209"/>
      <c r="AG395" s="209"/>
      <c r="AH395" s="209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</row>
    <row r="396" spans="1:56" ht="12.75" customHeigh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59"/>
      <c r="Q396" s="159"/>
      <c r="R396" s="159"/>
      <c r="S396" s="159"/>
      <c r="T396" s="159"/>
      <c r="U396" s="159"/>
      <c r="V396" s="159"/>
      <c r="W396" s="159"/>
      <c r="X396" s="159"/>
      <c r="Y396" s="163"/>
      <c r="Z396" s="163"/>
      <c r="AA396" s="163"/>
      <c r="AB396" s="163"/>
      <c r="AC396" s="209"/>
      <c r="AD396" s="209"/>
      <c r="AE396" s="209"/>
      <c r="AF396" s="209"/>
      <c r="AG396" s="209"/>
      <c r="AH396" s="209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</row>
    <row r="397" spans="1:56" ht="12.75" customHeigh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59"/>
      <c r="Q397" s="159"/>
      <c r="R397" s="159"/>
      <c r="S397" s="159"/>
      <c r="T397" s="159"/>
      <c r="U397" s="159"/>
      <c r="V397" s="159"/>
      <c r="W397" s="159"/>
      <c r="X397" s="159"/>
      <c r="Y397" s="163"/>
      <c r="Z397" s="163"/>
      <c r="AA397" s="163"/>
      <c r="AB397" s="163"/>
      <c r="AC397" s="209"/>
      <c r="AD397" s="209"/>
      <c r="AE397" s="209"/>
      <c r="AF397" s="209"/>
      <c r="AG397" s="209"/>
      <c r="AH397" s="209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60"/>
      <c r="AU397" s="160"/>
      <c r="AV397" s="160"/>
      <c r="AW397" s="160"/>
      <c r="AX397" s="160"/>
      <c r="AY397" s="160"/>
      <c r="AZ397" s="160"/>
      <c r="BA397" s="160"/>
      <c r="BB397" s="160"/>
      <c r="BC397" s="160"/>
      <c r="BD397" s="160"/>
    </row>
    <row r="398" spans="1:56" ht="12.75" customHeigh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59"/>
      <c r="Q398" s="159"/>
      <c r="R398" s="159"/>
      <c r="S398" s="159"/>
      <c r="T398" s="159"/>
      <c r="U398" s="159"/>
      <c r="V398" s="159"/>
      <c r="W398" s="159"/>
      <c r="X398" s="159"/>
      <c r="Y398" s="163"/>
      <c r="Z398" s="163"/>
      <c r="AA398" s="163"/>
      <c r="AB398" s="163"/>
      <c r="AC398" s="209"/>
      <c r="AD398" s="209"/>
      <c r="AE398" s="209"/>
      <c r="AF398" s="209"/>
      <c r="AG398" s="209"/>
      <c r="AH398" s="209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60"/>
      <c r="AU398" s="160"/>
      <c r="AV398" s="160"/>
      <c r="AW398" s="160"/>
      <c r="AX398" s="160"/>
      <c r="AY398" s="160"/>
      <c r="AZ398" s="160"/>
      <c r="BA398" s="160"/>
      <c r="BB398" s="160"/>
      <c r="BC398" s="160"/>
      <c r="BD398" s="160"/>
    </row>
    <row r="399" spans="1:56" ht="12.75" customHeigh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59"/>
      <c r="Q399" s="159"/>
      <c r="R399" s="159"/>
      <c r="S399" s="159"/>
      <c r="T399" s="159"/>
      <c r="U399" s="159"/>
      <c r="V399" s="159"/>
      <c r="W399" s="159"/>
      <c r="X399" s="159"/>
      <c r="Y399" s="163"/>
      <c r="Z399" s="163"/>
      <c r="AA399" s="163"/>
      <c r="AB399" s="163"/>
      <c r="AC399" s="209"/>
      <c r="AD399" s="209"/>
      <c r="AE399" s="209"/>
      <c r="AF399" s="209"/>
      <c r="AG399" s="209"/>
      <c r="AH399" s="20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60"/>
      <c r="AU399" s="160"/>
      <c r="AV399" s="160"/>
      <c r="AW399" s="160"/>
      <c r="AX399" s="160"/>
      <c r="AY399" s="160"/>
      <c r="AZ399" s="160"/>
      <c r="BA399" s="160"/>
      <c r="BB399" s="160"/>
      <c r="BC399" s="160"/>
      <c r="BD399" s="160"/>
    </row>
    <row r="400" spans="1:56" ht="12.75" customHeigh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59"/>
      <c r="Q400" s="159"/>
      <c r="R400" s="159"/>
      <c r="S400" s="159"/>
      <c r="T400" s="159"/>
      <c r="U400" s="159"/>
      <c r="V400" s="159"/>
      <c r="W400" s="159"/>
      <c r="X400" s="159"/>
      <c r="Y400" s="163"/>
      <c r="Z400" s="163"/>
      <c r="AA400" s="163"/>
      <c r="AB400" s="163"/>
      <c r="AC400" s="209"/>
      <c r="AD400" s="209"/>
      <c r="AE400" s="209"/>
      <c r="AF400" s="209"/>
      <c r="AG400" s="209"/>
      <c r="AH400" s="20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60"/>
      <c r="AU400" s="160"/>
      <c r="AV400" s="160"/>
      <c r="AW400" s="160"/>
      <c r="AX400" s="160"/>
      <c r="AY400" s="160"/>
      <c r="AZ400" s="160"/>
      <c r="BA400" s="160"/>
      <c r="BB400" s="160"/>
      <c r="BC400" s="160"/>
      <c r="BD400" s="160"/>
    </row>
    <row r="401" spans="1:56" ht="12.75" customHeigh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59"/>
      <c r="Q401" s="159"/>
      <c r="R401" s="159"/>
      <c r="S401" s="159"/>
      <c r="T401" s="159"/>
      <c r="U401" s="159"/>
      <c r="V401" s="159"/>
      <c r="W401" s="159"/>
      <c r="X401" s="159"/>
      <c r="Y401" s="163"/>
      <c r="Z401" s="163"/>
      <c r="AA401" s="163"/>
      <c r="AB401" s="163"/>
      <c r="AC401" s="209"/>
      <c r="AD401" s="209"/>
      <c r="AE401" s="209"/>
      <c r="AF401" s="209"/>
      <c r="AG401" s="209"/>
      <c r="AH401" s="209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60"/>
      <c r="AU401" s="160"/>
      <c r="AV401" s="160"/>
      <c r="AW401" s="160"/>
      <c r="AX401" s="160"/>
      <c r="AY401" s="160"/>
      <c r="AZ401" s="160"/>
      <c r="BA401" s="160"/>
      <c r="BB401" s="160"/>
      <c r="BC401" s="160"/>
      <c r="BD401" s="160"/>
    </row>
    <row r="402" spans="1:56" ht="12.75" customHeigh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59"/>
      <c r="Q402" s="159"/>
      <c r="R402" s="159"/>
      <c r="S402" s="159"/>
      <c r="T402" s="159"/>
      <c r="U402" s="159"/>
      <c r="V402" s="159"/>
      <c r="W402" s="159"/>
      <c r="X402" s="159"/>
      <c r="Y402" s="163"/>
      <c r="Z402" s="163"/>
      <c r="AA402" s="163"/>
      <c r="AB402" s="163"/>
      <c r="AC402" s="209"/>
      <c r="AD402" s="209"/>
      <c r="AE402" s="209"/>
      <c r="AF402" s="209"/>
      <c r="AG402" s="209"/>
      <c r="AH402" s="209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60"/>
      <c r="AU402" s="160"/>
      <c r="AV402" s="160"/>
      <c r="AW402" s="160"/>
      <c r="AX402" s="160"/>
      <c r="AY402" s="160"/>
      <c r="AZ402" s="160"/>
      <c r="BA402" s="160"/>
      <c r="BB402" s="160"/>
      <c r="BC402" s="160"/>
      <c r="BD402" s="160"/>
    </row>
    <row r="403" spans="1:56" ht="12.75" customHeigh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59"/>
      <c r="Q403" s="159"/>
      <c r="R403" s="159"/>
      <c r="S403" s="159"/>
      <c r="T403" s="159"/>
      <c r="U403" s="159"/>
      <c r="V403" s="159"/>
      <c r="W403" s="159"/>
      <c r="X403" s="159"/>
      <c r="Y403" s="163"/>
      <c r="Z403" s="163"/>
      <c r="AA403" s="163"/>
      <c r="AB403" s="163"/>
      <c r="AC403" s="209"/>
      <c r="AD403" s="209"/>
      <c r="AE403" s="209"/>
      <c r="AF403" s="209"/>
      <c r="AG403" s="209"/>
      <c r="AH403" s="209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60"/>
      <c r="AU403" s="160"/>
      <c r="AV403" s="160"/>
      <c r="AW403" s="160"/>
      <c r="AX403" s="160"/>
      <c r="AY403" s="160"/>
      <c r="AZ403" s="160"/>
      <c r="BA403" s="160"/>
      <c r="BB403" s="160"/>
      <c r="BC403" s="160"/>
      <c r="BD403" s="160"/>
    </row>
    <row r="404" spans="1:56" ht="12.75" customHeigh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59"/>
      <c r="Q404" s="159"/>
      <c r="R404" s="159"/>
      <c r="S404" s="159"/>
      <c r="T404" s="159"/>
      <c r="U404" s="159"/>
      <c r="V404" s="159"/>
      <c r="W404" s="159"/>
      <c r="X404" s="159"/>
      <c r="Y404" s="163"/>
      <c r="Z404" s="163"/>
      <c r="AA404" s="163"/>
      <c r="AB404" s="163"/>
      <c r="AC404" s="209"/>
      <c r="AD404" s="209"/>
      <c r="AE404" s="209"/>
      <c r="AF404" s="209"/>
      <c r="AG404" s="209"/>
      <c r="AH404" s="209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60"/>
      <c r="AU404" s="160"/>
      <c r="AV404" s="160"/>
      <c r="AW404" s="160"/>
      <c r="AX404" s="160"/>
      <c r="AY404" s="160"/>
      <c r="AZ404" s="160"/>
      <c r="BA404" s="160"/>
      <c r="BB404" s="160"/>
      <c r="BC404" s="160"/>
      <c r="BD404" s="160"/>
    </row>
    <row r="405" spans="1:56" ht="12.75" customHeigh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59"/>
      <c r="Q405" s="159"/>
      <c r="R405" s="159"/>
      <c r="S405" s="159"/>
      <c r="T405" s="159"/>
      <c r="U405" s="159"/>
      <c r="V405" s="159"/>
      <c r="W405" s="159"/>
      <c r="X405" s="159"/>
      <c r="Y405" s="163"/>
      <c r="Z405" s="163"/>
      <c r="AA405" s="163"/>
      <c r="AB405" s="163"/>
      <c r="AC405" s="209"/>
      <c r="AD405" s="209"/>
      <c r="AE405" s="209"/>
      <c r="AF405" s="209"/>
      <c r="AG405" s="209"/>
      <c r="AH405" s="209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60"/>
      <c r="AU405" s="160"/>
      <c r="AV405" s="160"/>
      <c r="AW405" s="160"/>
      <c r="AX405" s="160"/>
      <c r="AY405" s="160"/>
      <c r="AZ405" s="160"/>
      <c r="BA405" s="160"/>
      <c r="BB405" s="160"/>
      <c r="BC405" s="160"/>
      <c r="BD405" s="160"/>
    </row>
    <row r="406" spans="1:56" ht="12.75" customHeigh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59"/>
      <c r="Q406" s="159"/>
      <c r="R406" s="159"/>
      <c r="S406" s="159"/>
      <c r="T406" s="159"/>
      <c r="U406" s="159"/>
      <c r="V406" s="159"/>
      <c r="W406" s="159"/>
      <c r="X406" s="159"/>
      <c r="Y406" s="163"/>
      <c r="Z406" s="163"/>
      <c r="AA406" s="163"/>
      <c r="AB406" s="163"/>
      <c r="AC406" s="209"/>
      <c r="AD406" s="209"/>
      <c r="AE406" s="209"/>
      <c r="AF406" s="209"/>
      <c r="AG406" s="209"/>
      <c r="AH406" s="209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60"/>
      <c r="AU406" s="160"/>
      <c r="AV406" s="160"/>
      <c r="AW406" s="160"/>
      <c r="AX406" s="160"/>
      <c r="AY406" s="160"/>
      <c r="AZ406" s="160"/>
      <c r="BA406" s="160"/>
      <c r="BB406" s="160"/>
      <c r="BC406" s="160"/>
      <c r="BD406" s="160"/>
    </row>
    <row r="407" spans="1:56" ht="12.75" customHeigh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59"/>
      <c r="Q407" s="159"/>
      <c r="R407" s="159"/>
      <c r="S407" s="159"/>
      <c r="T407" s="159"/>
      <c r="U407" s="159"/>
      <c r="V407" s="159"/>
      <c r="W407" s="159"/>
      <c r="X407" s="159"/>
      <c r="Y407" s="163"/>
      <c r="Z407" s="163"/>
      <c r="AA407" s="163"/>
      <c r="AB407" s="163"/>
      <c r="AC407" s="209"/>
      <c r="AD407" s="209"/>
      <c r="AE407" s="209"/>
      <c r="AF407" s="209"/>
      <c r="AG407" s="209"/>
      <c r="AH407" s="209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60"/>
      <c r="AU407" s="160"/>
      <c r="AV407" s="160"/>
      <c r="AW407" s="160"/>
      <c r="AX407" s="160"/>
      <c r="AY407" s="160"/>
      <c r="AZ407" s="160"/>
      <c r="BA407" s="160"/>
      <c r="BB407" s="160"/>
      <c r="BC407" s="160"/>
      <c r="BD407" s="160"/>
    </row>
    <row r="408" spans="1:56" ht="12.75" customHeigh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59"/>
      <c r="Q408" s="159"/>
      <c r="R408" s="159"/>
      <c r="S408" s="159"/>
      <c r="T408" s="159"/>
      <c r="U408" s="159"/>
      <c r="V408" s="159"/>
      <c r="W408" s="159"/>
      <c r="X408" s="159"/>
      <c r="Y408" s="163"/>
      <c r="Z408" s="163"/>
      <c r="AA408" s="163"/>
      <c r="AB408" s="163"/>
      <c r="AC408" s="209"/>
      <c r="AD408" s="209"/>
      <c r="AE408" s="209"/>
      <c r="AF408" s="209"/>
      <c r="AG408" s="209"/>
      <c r="AH408" s="209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</row>
    <row r="409" spans="1:56" ht="12.75" customHeigh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59"/>
      <c r="Q409" s="159"/>
      <c r="R409" s="159"/>
      <c r="S409" s="159"/>
      <c r="T409" s="159"/>
      <c r="U409" s="159"/>
      <c r="V409" s="159"/>
      <c r="W409" s="159"/>
      <c r="X409" s="159"/>
      <c r="Y409" s="163"/>
      <c r="Z409" s="163"/>
      <c r="AA409" s="163"/>
      <c r="AB409" s="163"/>
      <c r="AC409" s="209"/>
      <c r="AD409" s="209"/>
      <c r="AE409" s="209"/>
      <c r="AF409" s="209"/>
      <c r="AG409" s="209"/>
      <c r="AH409" s="20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60"/>
      <c r="AU409" s="160"/>
      <c r="AV409" s="160"/>
      <c r="AW409" s="160"/>
      <c r="AX409" s="160"/>
      <c r="AY409" s="160"/>
      <c r="AZ409" s="160"/>
      <c r="BA409" s="160"/>
      <c r="BB409" s="160"/>
      <c r="BC409" s="160"/>
      <c r="BD409" s="160"/>
    </row>
    <row r="410" spans="1:56" ht="12.75" customHeigh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59"/>
      <c r="Q410" s="159"/>
      <c r="R410" s="159"/>
      <c r="S410" s="159"/>
      <c r="T410" s="159"/>
      <c r="U410" s="159"/>
      <c r="V410" s="159"/>
      <c r="W410" s="159"/>
      <c r="X410" s="159"/>
      <c r="Y410" s="163"/>
      <c r="Z410" s="163"/>
      <c r="AA410" s="163"/>
      <c r="AB410" s="163"/>
      <c r="AC410" s="209"/>
      <c r="AD410" s="209"/>
      <c r="AE410" s="209"/>
      <c r="AF410" s="209"/>
      <c r="AG410" s="209"/>
      <c r="AH410" s="209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60"/>
      <c r="AU410" s="160"/>
      <c r="AV410" s="160"/>
      <c r="AW410" s="160"/>
      <c r="AX410" s="160"/>
      <c r="AY410" s="160"/>
      <c r="AZ410" s="160"/>
      <c r="BA410" s="160"/>
      <c r="BB410" s="160"/>
      <c r="BC410" s="160"/>
      <c r="BD410" s="160"/>
    </row>
    <row r="411" spans="1:56" ht="12.75" customHeigh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59"/>
      <c r="Q411" s="159"/>
      <c r="R411" s="159"/>
      <c r="S411" s="159"/>
      <c r="T411" s="159"/>
      <c r="U411" s="159"/>
      <c r="V411" s="159"/>
      <c r="W411" s="159"/>
      <c r="X411" s="159"/>
      <c r="Y411" s="163"/>
      <c r="Z411" s="163"/>
      <c r="AA411" s="163"/>
      <c r="AB411" s="163"/>
      <c r="AC411" s="209"/>
      <c r="AD411" s="209"/>
      <c r="AE411" s="209"/>
      <c r="AF411" s="209"/>
      <c r="AG411" s="209"/>
      <c r="AH411" s="209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60"/>
      <c r="AU411" s="160"/>
      <c r="AV411" s="160"/>
      <c r="AW411" s="160"/>
      <c r="AX411" s="160"/>
      <c r="AY411" s="160"/>
      <c r="AZ411" s="160"/>
      <c r="BA411" s="160"/>
      <c r="BB411" s="160"/>
      <c r="BC411" s="160"/>
      <c r="BD411" s="160"/>
    </row>
    <row r="412" spans="1:56" ht="12.75" customHeigh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59"/>
      <c r="Q412" s="159"/>
      <c r="R412" s="159"/>
      <c r="S412" s="159"/>
      <c r="T412" s="159"/>
      <c r="U412" s="159"/>
      <c r="V412" s="159"/>
      <c r="W412" s="159"/>
      <c r="X412" s="159"/>
      <c r="Y412" s="163"/>
      <c r="Z412" s="163"/>
      <c r="AA412" s="163"/>
      <c r="AB412" s="163"/>
      <c r="AC412" s="209"/>
      <c r="AD412" s="209"/>
      <c r="AE412" s="209"/>
      <c r="AF412" s="209"/>
      <c r="AG412" s="209"/>
      <c r="AH412" s="209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60"/>
      <c r="AU412" s="160"/>
      <c r="AV412" s="160"/>
      <c r="AW412" s="160"/>
      <c r="AX412" s="160"/>
      <c r="AY412" s="160"/>
      <c r="AZ412" s="160"/>
      <c r="BA412" s="160"/>
      <c r="BB412" s="160"/>
      <c r="BC412" s="160"/>
      <c r="BD412" s="160"/>
    </row>
    <row r="413" spans="1:56" ht="12.75" customHeigh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59"/>
      <c r="Q413" s="159"/>
      <c r="R413" s="159"/>
      <c r="S413" s="159"/>
      <c r="T413" s="159"/>
      <c r="U413" s="159"/>
      <c r="V413" s="159"/>
      <c r="W413" s="159"/>
      <c r="X413" s="159"/>
      <c r="Y413" s="163"/>
      <c r="Z413" s="163"/>
      <c r="AA413" s="163"/>
      <c r="AB413" s="163"/>
      <c r="AC413" s="209"/>
      <c r="AD413" s="209"/>
      <c r="AE413" s="209"/>
      <c r="AF413" s="209"/>
      <c r="AG413" s="209"/>
      <c r="AH413" s="209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60"/>
      <c r="AU413" s="160"/>
      <c r="AV413" s="160"/>
      <c r="AW413" s="160"/>
      <c r="AX413" s="160"/>
      <c r="AY413" s="160"/>
      <c r="AZ413" s="160"/>
      <c r="BA413" s="160"/>
      <c r="BB413" s="160"/>
      <c r="BC413" s="160"/>
      <c r="BD413" s="160"/>
    </row>
    <row r="414" spans="1:56" ht="12.75" customHeigh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59"/>
      <c r="Q414" s="159"/>
      <c r="R414" s="159"/>
      <c r="S414" s="159"/>
      <c r="T414" s="159"/>
      <c r="U414" s="159"/>
      <c r="V414" s="159"/>
      <c r="W414" s="159"/>
      <c r="X414" s="159"/>
      <c r="Y414" s="163"/>
      <c r="Z414" s="163"/>
      <c r="AA414" s="163"/>
      <c r="AB414" s="163"/>
      <c r="AC414" s="209"/>
      <c r="AD414" s="209"/>
      <c r="AE414" s="209"/>
      <c r="AF414" s="209"/>
      <c r="AG414" s="209"/>
      <c r="AH414" s="209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</row>
    <row r="415" spans="1:56" ht="12.75" customHeigh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59"/>
      <c r="Q415" s="159"/>
      <c r="R415" s="159"/>
      <c r="S415" s="159"/>
      <c r="T415" s="159"/>
      <c r="U415" s="159"/>
      <c r="V415" s="159"/>
      <c r="W415" s="159"/>
      <c r="X415" s="159"/>
      <c r="Y415" s="163"/>
      <c r="Z415" s="163"/>
      <c r="AA415" s="163"/>
      <c r="AB415" s="163"/>
      <c r="AC415" s="209"/>
      <c r="AD415" s="209"/>
      <c r="AE415" s="209"/>
      <c r="AF415" s="209"/>
      <c r="AG415" s="209"/>
      <c r="AH415" s="20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60"/>
      <c r="AU415" s="160"/>
      <c r="AV415" s="160"/>
      <c r="AW415" s="160"/>
      <c r="AX415" s="160"/>
      <c r="AY415" s="160"/>
      <c r="AZ415" s="160"/>
      <c r="BA415" s="160"/>
      <c r="BB415" s="160"/>
      <c r="BC415" s="160"/>
      <c r="BD415" s="160"/>
    </row>
    <row r="416" spans="1:56" ht="12.75" customHeigh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59"/>
      <c r="Q416" s="159"/>
      <c r="R416" s="159"/>
      <c r="S416" s="159"/>
      <c r="T416" s="159"/>
      <c r="U416" s="159"/>
      <c r="V416" s="159"/>
      <c r="W416" s="159"/>
      <c r="X416" s="159"/>
      <c r="Y416" s="163"/>
      <c r="Z416" s="163"/>
      <c r="AA416" s="163"/>
      <c r="AB416" s="163"/>
      <c r="AC416" s="209"/>
      <c r="AD416" s="209"/>
      <c r="AE416" s="209"/>
      <c r="AF416" s="209"/>
      <c r="AG416" s="209"/>
      <c r="AH416" s="209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60"/>
      <c r="AU416" s="160"/>
      <c r="AV416" s="160"/>
      <c r="AW416" s="160"/>
      <c r="AX416" s="160"/>
      <c r="AY416" s="160"/>
      <c r="AZ416" s="160"/>
      <c r="BA416" s="160"/>
      <c r="BB416" s="160"/>
      <c r="BC416" s="160"/>
      <c r="BD416" s="160"/>
    </row>
    <row r="417" spans="1:56" ht="12.75" customHeigh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59"/>
      <c r="Q417" s="159"/>
      <c r="R417" s="159"/>
      <c r="S417" s="159"/>
      <c r="T417" s="159"/>
      <c r="U417" s="159"/>
      <c r="V417" s="159"/>
      <c r="W417" s="159"/>
      <c r="X417" s="159"/>
      <c r="Y417" s="163"/>
      <c r="Z417" s="163"/>
      <c r="AA417" s="163"/>
      <c r="AB417" s="163"/>
      <c r="AC417" s="209"/>
      <c r="AD417" s="209"/>
      <c r="AE417" s="209"/>
      <c r="AF417" s="209"/>
      <c r="AG417" s="209"/>
      <c r="AH417" s="20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60"/>
      <c r="AU417" s="160"/>
      <c r="AV417" s="160"/>
      <c r="AW417" s="160"/>
      <c r="AX417" s="160"/>
      <c r="AY417" s="160"/>
      <c r="AZ417" s="160"/>
      <c r="BA417" s="160"/>
      <c r="BB417" s="160"/>
      <c r="BC417" s="160"/>
      <c r="BD417" s="160"/>
    </row>
    <row r="418" spans="1:56" ht="12.75" customHeigh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59"/>
      <c r="Q418" s="159"/>
      <c r="R418" s="159"/>
      <c r="S418" s="159"/>
      <c r="T418" s="159"/>
      <c r="U418" s="159"/>
      <c r="V418" s="159"/>
      <c r="W418" s="159"/>
      <c r="X418" s="159"/>
      <c r="Y418" s="163"/>
      <c r="Z418" s="163"/>
      <c r="AA418" s="163"/>
      <c r="AB418" s="163"/>
      <c r="AC418" s="209"/>
      <c r="AD418" s="209"/>
      <c r="AE418" s="209"/>
      <c r="AF418" s="209"/>
      <c r="AG418" s="209"/>
      <c r="AH418" s="209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60"/>
      <c r="AU418" s="160"/>
      <c r="AV418" s="160"/>
      <c r="AW418" s="160"/>
      <c r="AX418" s="160"/>
      <c r="AY418" s="160"/>
      <c r="AZ418" s="160"/>
      <c r="BA418" s="160"/>
      <c r="BB418" s="160"/>
      <c r="BC418" s="160"/>
      <c r="BD418" s="160"/>
    </row>
    <row r="419" spans="1:56" ht="12.75" customHeigh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59"/>
      <c r="Q419" s="159"/>
      <c r="R419" s="159"/>
      <c r="S419" s="159"/>
      <c r="T419" s="159"/>
      <c r="U419" s="159"/>
      <c r="V419" s="159"/>
      <c r="W419" s="159"/>
      <c r="X419" s="159"/>
      <c r="Y419" s="163"/>
      <c r="Z419" s="163"/>
      <c r="AA419" s="163"/>
      <c r="AB419" s="163"/>
      <c r="AC419" s="209"/>
      <c r="AD419" s="209"/>
      <c r="AE419" s="209"/>
      <c r="AF419" s="209"/>
      <c r="AG419" s="209"/>
      <c r="AH419" s="20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60"/>
      <c r="AU419" s="160"/>
      <c r="AV419" s="160"/>
      <c r="AW419" s="160"/>
      <c r="AX419" s="160"/>
      <c r="AY419" s="160"/>
      <c r="AZ419" s="160"/>
      <c r="BA419" s="160"/>
      <c r="BB419" s="160"/>
      <c r="BC419" s="160"/>
      <c r="BD419" s="160"/>
    </row>
    <row r="420" spans="1:56" ht="12.75" customHeigh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59"/>
      <c r="Q420" s="159"/>
      <c r="R420" s="159"/>
      <c r="S420" s="159"/>
      <c r="T420" s="159"/>
      <c r="U420" s="159"/>
      <c r="V420" s="159"/>
      <c r="W420" s="159"/>
      <c r="X420" s="159"/>
      <c r="Y420" s="163"/>
      <c r="Z420" s="163"/>
      <c r="AA420" s="163"/>
      <c r="AB420" s="163"/>
      <c r="AC420" s="209"/>
      <c r="AD420" s="209"/>
      <c r="AE420" s="209"/>
      <c r="AF420" s="209"/>
      <c r="AG420" s="209"/>
      <c r="AH420" s="20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</row>
    <row r="421" spans="1:56" ht="12.75" customHeigh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59"/>
      <c r="Q421" s="159"/>
      <c r="R421" s="159"/>
      <c r="S421" s="159"/>
      <c r="T421" s="159"/>
      <c r="U421" s="159"/>
      <c r="V421" s="159"/>
      <c r="W421" s="159"/>
      <c r="X421" s="159"/>
      <c r="Y421" s="163"/>
      <c r="Z421" s="163"/>
      <c r="AA421" s="163"/>
      <c r="AB421" s="163"/>
      <c r="AC421" s="209"/>
      <c r="AD421" s="209"/>
      <c r="AE421" s="209"/>
      <c r="AF421" s="209"/>
      <c r="AG421" s="209"/>
      <c r="AH421" s="20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</row>
    <row r="422" spans="1:56" ht="12.75" customHeigh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59"/>
      <c r="Q422" s="159"/>
      <c r="R422" s="159"/>
      <c r="S422" s="159"/>
      <c r="T422" s="159"/>
      <c r="U422" s="159"/>
      <c r="V422" s="159"/>
      <c r="W422" s="159"/>
      <c r="X422" s="159"/>
      <c r="Y422" s="163"/>
      <c r="Z422" s="163"/>
      <c r="AA422" s="163"/>
      <c r="AB422" s="163"/>
      <c r="AC422" s="209"/>
      <c r="AD422" s="209"/>
      <c r="AE422" s="209"/>
      <c r="AF422" s="209"/>
      <c r="AG422" s="209"/>
      <c r="AH422" s="20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</row>
    <row r="423" spans="1:56" ht="12.75" customHeigh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59"/>
      <c r="Q423" s="159"/>
      <c r="R423" s="159"/>
      <c r="S423" s="159"/>
      <c r="T423" s="159"/>
      <c r="U423" s="159"/>
      <c r="V423" s="159"/>
      <c r="W423" s="159"/>
      <c r="X423" s="159"/>
      <c r="Y423" s="163"/>
      <c r="Z423" s="163"/>
      <c r="AA423" s="163"/>
      <c r="AB423" s="163"/>
      <c r="AC423" s="209"/>
      <c r="AD423" s="209"/>
      <c r="AE423" s="209"/>
      <c r="AF423" s="209"/>
      <c r="AG423" s="209"/>
      <c r="AH423" s="20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</row>
    <row r="424" spans="1:56" ht="12.75" customHeigh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59"/>
      <c r="Q424" s="159"/>
      <c r="R424" s="159"/>
      <c r="S424" s="159"/>
      <c r="T424" s="159"/>
      <c r="U424" s="159"/>
      <c r="V424" s="159"/>
      <c r="W424" s="159"/>
      <c r="X424" s="159"/>
      <c r="Y424" s="163"/>
      <c r="Z424" s="163"/>
      <c r="AA424" s="163"/>
      <c r="AB424" s="163"/>
      <c r="AC424" s="209"/>
      <c r="AD424" s="209"/>
      <c r="AE424" s="209"/>
      <c r="AF424" s="209"/>
      <c r="AG424" s="209"/>
      <c r="AH424" s="20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</row>
    <row r="425" spans="1:56" ht="12.75" customHeigh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59"/>
      <c r="Q425" s="159"/>
      <c r="R425" s="159"/>
      <c r="S425" s="159"/>
      <c r="T425" s="159"/>
      <c r="U425" s="159"/>
      <c r="V425" s="159"/>
      <c r="W425" s="159"/>
      <c r="X425" s="159"/>
      <c r="Y425" s="163"/>
      <c r="Z425" s="163"/>
      <c r="AA425" s="163"/>
      <c r="AB425" s="163"/>
      <c r="AC425" s="209"/>
      <c r="AD425" s="209"/>
      <c r="AE425" s="209"/>
      <c r="AF425" s="209"/>
      <c r="AG425" s="209"/>
      <c r="AH425" s="20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</row>
    <row r="426" spans="1:56" ht="12.75" customHeigh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59"/>
      <c r="Q426" s="159"/>
      <c r="R426" s="159"/>
      <c r="S426" s="159"/>
      <c r="T426" s="159"/>
      <c r="U426" s="159"/>
      <c r="V426" s="159"/>
      <c r="W426" s="159"/>
      <c r="X426" s="159"/>
      <c r="Y426" s="163"/>
      <c r="Z426" s="163"/>
      <c r="AA426" s="163"/>
      <c r="AB426" s="163"/>
      <c r="AC426" s="209"/>
      <c r="AD426" s="209"/>
      <c r="AE426" s="209"/>
      <c r="AF426" s="209"/>
      <c r="AG426" s="209"/>
      <c r="AH426" s="20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60"/>
      <c r="AU426" s="160"/>
      <c r="AV426" s="160"/>
      <c r="AW426" s="160"/>
      <c r="AX426" s="160"/>
      <c r="AY426" s="160"/>
      <c r="AZ426" s="160"/>
      <c r="BA426" s="160"/>
      <c r="BB426" s="160"/>
      <c r="BC426" s="160"/>
      <c r="BD426" s="160"/>
    </row>
    <row r="427" spans="1:56" ht="12.75" customHeigh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59"/>
      <c r="Q427" s="159"/>
      <c r="R427" s="159"/>
      <c r="S427" s="159"/>
      <c r="T427" s="159"/>
      <c r="U427" s="159"/>
      <c r="V427" s="159"/>
      <c r="W427" s="159"/>
      <c r="X427" s="159"/>
      <c r="Y427" s="163"/>
      <c r="Z427" s="163"/>
      <c r="AA427" s="163"/>
      <c r="AB427" s="163"/>
      <c r="AC427" s="209"/>
      <c r="AD427" s="209"/>
      <c r="AE427" s="209"/>
      <c r="AF427" s="209"/>
      <c r="AG427" s="209"/>
      <c r="AH427" s="20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60"/>
      <c r="AU427" s="160"/>
      <c r="AV427" s="160"/>
      <c r="AW427" s="160"/>
      <c r="AX427" s="160"/>
      <c r="AY427" s="160"/>
      <c r="AZ427" s="160"/>
      <c r="BA427" s="160"/>
      <c r="BB427" s="160"/>
      <c r="BC427" s="160"/>
      <c r="BD427" s="160"/>
    </row>
    <row r="428" spans="1:56" ht="12.75" customHeigh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59"/>
      <c r="Q428" s="159"/>
      <c r="R428" s="159"/>
      <c r="S428" s="159"/>
      <c r="T428" s="159"/>
      <c r="U428" s="159"/>
      <c r="V428" s="159"/>
      <c r="W428" s="159"/>
      <c r="X428" s="159"/>
      <c r="Y428" s="163"/>
      <c r="Z428" s="163"/>
      <c r="AA428" s="163"/>
      <c r="AB428" s="163"/>
      <c r="AC428" s="209"/>
      <c r="AD428" s="209"/>
      <c r="AE428" s="209"/>
      <c r="AF428" s="209"/>
      <c r="AG428" s="209"/>
      <c r="AH428" s="20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</row>
    <row r="429" spans="1:56" ht="12.75" customHeigh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59"/>
      <c r="Q429" s="159"/>
      <c r="R429" s="159"/>
      <c r="S429" s="159"/>
      <c r="T429" s="159"/>
      <c r="U429" s="159"/>
      <c r="V429" s="159"/>
      <c r="W429" s="159"/>
      <c r="X429" s="159"/>
      <c r="Y429" s="163"/>
      <c r="Z429" s="163"/>
      <c r="AA429" s="163"/>
      <c r="AB429" s="163"/>
      <c r="AC429" s="209"/>
      <c r="AD429" s="209"/>
      <c r="AE429" s="209"/>
      <c r="AF429" s="209"/>
      <c r="AG429" s="209"/>
      <c r="AH429" s="20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60"/>
      <c r="AU429" s="160"/>
      <c r="AV429" s="160"/>
      <c r="AW429" s="160"/>
      <c r="AX429" s="160"/>
      <c r="AY429" s="160"/>
      <c r="AZ429" s="160"/>
      <c r="BA429" s="160"/>
      <c r="BB429" s="160"/>
      <c r="BC429" s="160"/>
      <c r="BD429" s="160"/>
    </row>
    <row r="430" spans="1:56" ht="12.75" customHeigh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59"/>
      <c r="Q430" s="159"/>
      <c r="R430" s="159"/>
      <c r="S430" s="159"/>
      <c r="T430" s="159"/>
      <c r="U430" s="159"/>
      <c r="V430" s="159"/>
      <c r="W430" s="159"/>
      <c r="X430" s="159"/>
      <c r="Y430" s="163"/>
      <c r="Z430" s="163"/>
      <c r="AA430" s="163"/>
      <c r="AB430" s="163"/>
      <c r="AC430" s="209"/>
      <c r="AD430" s="209"/>
      <c r="AE430" s="209"/>
      <c r="AF430" s="209"/>
      <c r="AG430" s="209"/>
      <c r="AH430" s="20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60"/>
      <c r="AU430" s="160"/>
      <c r="AV430" s="160"/>
      <c r="AW430" s="160"/>
      <c r="AX430" s="160"/>
      <c r="AY430" s="160"/>
      <c r="AZ430" s="160"/>
      <c r="BA430" s="160"/>
      <c r="BB430" s="160"/>
      <c r="BC430" s="160"/>
      <c r="BD430" s="160"/>
    </row>
    <row r="431" spans="1:56" ht="12.75" customHeigh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59"/>
      <c r="Q431" s="159"/>
      <c r="R431" s="159"/>
      <c r="S431" s="159"/>
      <c r="T431" s="159"/>
      <c r="U431" s="159"/>
      <c r="V431" s="159"/>
      <c r="W431" s="159"/>
      <c r="X431" s="159"/>
      <c r="Y431" s="163"/>
      <c r="Z431" s="163"/>
      <c r="AA431" s="163"/>
      <c r="AB431" s="163"/>
      <c r="AC431" s="209"/>
      <c r="AD431" s="209"/>
      <c r="AE431" s="209"/>
      <c r="AF431" s="209"/>
      <c r="AG431" s="209"/>
      <c r="AH431" s="209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60"/>
      <c r="AU431" s="160"/>
      <c r="AV431" s="160"/>
      <c r="AW431" s="160"/>
      <c r="AX431" s="160"/>
      <c r="AY431" s="160"/>
      <c r="AZ431" s="160"/>
      <c r="BA431" s="160"/>
      <c r="BB431" s="160"/>
      <c r="BC431" s="160"/>
      <c r="BD431" s="160"/>
    </row>
    <row r="432" spans="1:56" ht="12.75" customHeigh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59"/>
      <c r="Q432" s="159"/>
      <c r="R432" s="159"/>
      <c r="S432" s="159"/>
      <c r="T432" s="159"/>
      <c r="U432" s="159"/>
      <c r="V432" s="159"/>
      <c r="W432" s="159"/>
      <c r="X432" s="159"/>
      <c r="Y432" s="163"/>
      <c r="Z432" s="163"/>
      <c r="AA432" s="163"/>
      <c r="AB432" s="163"/>
      <c r="AC432" s="209"/>
      <c r="AD432" s="209"/>
      <c r="AE432" s="209"/>
      <c r="AF432" s="209"/>
      <c r="AG432" s="209"/>
      <c r="AH432" s="209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60"/>
      <c r="AU432" s="160"/>
      <c r="AV432" s="160"/>
      <c r="AW432" s="160"/>
      <c r="AX432" s="160"/>
      <c r="AY432" s="160"/>
      <c r="AZ432" s="160"/>
      <c r="BA432" s="160"/>
      <c r="BB432" s="160"/>
      <c r="BC432" s="160"/>
      <c r="BD432" s="160"/>
    </row>
    <row r="433" spans="1:56" ht="12.75" customHeigh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59"/>
      <c r="Q433" s="159"/>
      <c r="R433" s="159"/>
      <c r="S433" s="159"/>
      <c r="T433" s="159"/>
      <c r="U433" s="159"/>
      <c r="V433" s="159"/>
      <c r="W433" s="159"/>
      <c r="X433" s="159"/>
      <c r="Y433" s="163"/>
      <c r="Z433" s="163"/>
      <c r="AA433" s="163"/>
      <c r="AB433" s="163"/>
      <c r="AC433" s="209"/>
      <c r="AD433" s="209"/>
      <c r="AE433" s="209"/>
      <c r="AF433" s="209"/>
      <c r="AG433" s="209"/>
      <c r="AH433" s="20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60"/>
      <c r="AU433" s="160"/>
      <c r="AV433" s="160"/>
      <c r="AW433" s="160"/>
      <c r="AX433" s="160"/>
      <c r="AY433" s="160"/>
      <c r="AZ433" s="160"/>
      <c r="BA433" s="160"/>
      <c r="BB433" s="160"/>
      <c r="BC433" s="160"/>
      <c r="BD433" s="160"/>
    </row>
    <row r="434" spans="1:56" ht="12.75" customHeigh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59"/>
      <c r="Q434" s="159"/>
      <c r="R434" s="159"/>
      <c r="S434" s="159"/>
      <c r="T434" s="159"/>
      <c r="U434" s="159"/>
      <c r="V434" s="159"/>
      <c r="W434" s="159"/>
      <c r="X434" s="159"/>
      <c r="Y434" s="163"/>
      <c r="Z434" s="163"/>
      <c r="AA434" s="163"/>
      <c r="AB434" s="163"/>
      <c r="AC434" s="209"/>
      <c r="AD434" s="209"/>
      <c r="AE434" s="209"/>
      <c r="AF434" s="209"/>
      <c r="AG434" s="209"/>
      <c r="AH434" s="209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60"/>
      <c r="AU434" s="160"/>
      <c r="AV434" s="160"/>
      <c r="AW434" s="160"/>
      <c r="AX434" s="160"/>
      <c r="AY434" s="160"/>
      <c r="AZ434" s="160"/>
      <c r="BA434" s="160"/>
      <c r="BB434" s="160"/>
      <c r="BC434" s="160"/>
      <c r="BD434" s="160"/>
    </row>
    <row r="435" spans="1:56" ht="12.75" customHeigh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59"/>
      <c r="Q435" s="159"/>
      <c r="R435" s="159"/>
      <c r="S435" s="159"/>
      <c r="T435" s="159"/>
      <c r="U435" s="159"/>
      <c r="V435" s="159"/>
      <c r="W435" s="159"/>
      <c r="X435" s="159"/>
      <c r="Y435" s="163"/>
      <c r="Z435" s="163"/>
      <c r="AA435" s="163"/>
      <c r="AB435" s="163"/>
      <c r="AC435" s="209"/>
      <c r="AD435" s="209"/>
      <c r="AE435" s="209"/>
      <c r="AF435" s="209"/>
      <c r="AG435" s="209"/>
      <c r="AH435" s="209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60"/>
      <c r="AU435" s="160"/>
      <c r="AV435" s="160"/>
      <c r="AW435" s="160"/>
      <c r="AX435" s="160"/>
      <c r="AY435" s="160"/>
      <c r="AZ435" s="160"/>
      <c r="BA435" s="160"/>
      <c r="BB435" s="160"/>
      <c r="BC435" s="160"/>
      <c r="BD435" s="160"/>
    </row>
    <row r="436" spans="1:56" ht="12.75" customHeigh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59"/>
      <c r="Q436" s="159"/>
      <c r="R436" s="159"/>
      <c r="S436" s="159"/>
      <c r="T436" s="159"/>
      <c r="U436" s="159"/>
      <c r="V436" s="159"/>
      <c r="W436" s="159"/>
      <c r="X436" s="159"/>
      <c r="Y436" s="163"/>
      <c r="Z436" s="163"/>
      <c r="AA436" s="163"/>
      <c r="AB436" s="163"/>
      <c r="AC436" s="209"/>
      <c r="AD436" s="209"/>
      <c r="AE436" s="209"/>
      <c r="AF436" s="209"/>
      <c r="AG436" s="209"/>
      <c r="AH436" s="209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60"/>
      <c r="AU436" s="160"/>
      <c r="AV436" s="160"/>
      <c r="AW436" s="160"/>
      <c r="AX436" s="160"/>
      <c r="AY436" s="160"/>
      <c r="AZ436" s="160"/>
      <c r="BA436" s="160"/>
      <c r="BB436" s="160"/>
      <c r="BC436" s="160"/>
      <c r="BD436" s="160"/>
    </row>
    <row r="437" spans="1:56" ht="12.75" customHeigh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59"/>
      <c r="Q437" s="159"/>
      <c r="R437" s="159"/>
      <c r="S437" s="159"/>
      <c r="T437" s="159"/>
      <c r="U437" s="159"/>
      <c r="V437" s="159"/>
      <c r="W437" s="159"/>
      <c r="X437" s="159"/>
      <c r="Y437" s="163"/>
      <c r="Z437" s="163"/>
      <c r="AA437" s="163"/>
      <c r="AB437" s="163"/>
      <c r="AC437" s="209"/>
      <c r="AD437" s="209"/>
      <c r="AE437" s="209"/>
      <c r="AF437" s="209"/>
      <c r="AG437" s="209"/>
      <c r="AH437" s="20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</row>
    <row r="438" spans="1:56" ht="12.75" customHeigh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59"/>
      <c r="Q438" s="159"/>
      <c r="R438" s="159"/>
      <c r="S438" s="159"/>
      <c r="T438" s="159"/>
      <c r="U438" s="159"/>
      <c r="V438" s="159"/>
      <c r="W438" s="159"/>
      <c r="X438" s="159"/>
      <c r="Y438" s="163"/>
      <c r="Z438" s="163"/>
      <c r="AA438" s="163"/>
      <c r="AB438" s="163"/>
      <c r="AC438" s="209"/>
      <c r="AD438" s="209"/>
      <c r="AE438" s="209"/>
      <c r="AF438" s="209"/>
      <c r="AG438" s="209"/>
      <c r="AH438" s="20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</row>
    <row r="439" spans="1:56" ht="12.75" customHeigh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59"/>
      <c r="Q439" s="159"/>
      <c r="R439" s="159"/>
      <c r="S439" s="159"/>
      <c r="T439" s="159"/>
      <c r="U439" s="159"/>
      <c r="V439" s="159"/>
      <c r="W439" s="159"/>
      <c r="X439" s="159"/>
      <c r="Y439" s="163"/>
      <c r="Z439" s="163"/>
      <c r="AA439" s="163"/>
      <c r="AB439" s="163"/>
      <c r="AC439" s="209"/>
      <c r="AD439" s="209"/>
      <c r="AE439" s="209"/>
      <c r="AF439" s="209"/>
      <c r="AG439" s="209"/>
      <c r="AH439" s="20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</row>
    <row r="440" spans="1:56" ht="12.75" customHeigh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59"/>
      <c r="Q440" s="159"/>
      <c r="R440" s="159"/>
      <c r="S440" s="159"/>
      <c r="T440" s="159"/>
      <c r="U440" s="159"/>
      <c r="V440" s="159"/>
      <c r="W440" s="159"/>
      <c r="X440" s="159"/>
      <c r="Y440" s="163"/>
      <c r="Z440" s="163"/>
      <c r="AA440" s="163"/>
      <c r="AB440" s="163"/>
      <c r="AC440" s="209"/>
      <c r="AD440" s="209"/>
      <c r="AE440" s="209"/>
      <c r="AF440" s="209"/>
      <c r="AG440" s="209"/>
      <c r="AH440" s="20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</row>
    <row r="441" spans="1:56" ht="12.75" customHeigh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59"/>
      <c r="Q441" s="159"/>
      <c r="R441" s="159"/>
      <c r="S441" s="159"/>
      <c r="T441" s="159"/>
      <c r="U441" s="159"/>
      <c r="V441" s="159"/>
      <c r="W441" s="159"/>
      <c r="X441" s="159"/>
      <c r="Y441" s="163"/>
      <c r="Z441" s="163"/>
      <c r="AA441" s="163"/>
      <c r="AB441" s="163"/>
      <c r="AC441" s="209"/>
      <c r="AD441" s="209"/>
      <c r="AE441" s="209"/>
      <c r="AF441" s="209"/>
      <c r="AG441" s="209"/>
      <c r="AH441" s="20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</row>
    <row r="442" spans="1:56" ht="12.75" customHeigh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59"/>
      <c r="Q442" s="159"/>
      <c r="R442" s="159"/>
      <c r="S442" s="159"/>
      <c r="T442" s="159"/>
      <c r="U442" s="159"/>
      <c r="V442" s="159"/>
      <c r="W442" s="159"/>
      <c r="X442" s="159"/>
      <c r="Y442" s="163"/>
      <c r="Z442" s="163"/>
      <c r="AA442" s="163"/>
      <c r="AB442" s="163"/>
      <c r="AC442" s="209"/>
      <c r="AD442" s="209"/>
      <c r="AE442" s="209"/>
      <c r="AF442" s="209"/>
      <c r="AG442" s="209"/>
      <c r="AH442" s="20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</row>
    <row r="443" spans="1:56" ht="12.75" customHeigh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59"/>
      <c r="Q443" s="159"/>
      <c r="R443" s="159"/>
      <c r="S443" s="159"/>
      <c r="T443" s="159"/>
      <c r="U443" s="159"/>
      <c r="V443" s="159"/>
      <c r="W443" s="159"/>
      <c r="X443" s="159"/>
      <c r="Y443" s="163"/>
      <c r="Z443" s="163"/>
      <c r="AA443" s="163"/>
      <c r="AB443" s="163"/>
      <c r="AC443" s="209"/>
      <c r="AD443" s="209"/>
      <c r="AE443" s="209"/>
      <c r="AF443" s="209"/>
      <c r="AG443" s="209"/>
      <c r="AH443" s="20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</row>
    <row r="444" spans="1:56" ht="12.75" customHeigh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59"/>
      <c r="Q444" s="159"/>
      <c r="R444" s="159"/>
      <c r="S444" s="159"/>
      <c r="T444" s="159"/>
      <c r="U444" s="159"/>
      <c r="V444" s="159"/>
      <c r="W444" s="159"/>
      <c r="X444" s="159"/>
      <c r="Y444" s="163"/>
      <c r="Z444" s="163"/>
      <c r="AA444" s="163"/>
      <c r="AB444" s="163"/>
      <c r="AC444" s="209"/>
      <c r="AD444" s="209"/>
      <c r="AE444" s="209"/>
      <c r="AF444" s="209"/>
      <c r="AG444" s="209"/>
      <c r="AH444" s="20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</row>
    <row r="445" spans="1:56" ht="12.75" customHeigh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59"/>
      <c r="Q445" s="159"/>
      <c r="R445" s="159"/>
      <c r="S445" s="159"/>
      <c r="T445" s="159"/>
      <c r="U445" s="159"/>
      <c r="V445" s="159"/>
      <c r="W445" s="159"/>
      <c r="X445" s="159"/>
      <c r="Y445" s="163"/>
      <c r="Z445" s="163"/>
      <c r="AA445" s="163"/>
      <c r="AB445" s="163"/>
      <c r="AC445" s="209"/>
      <c r="AD445" s="209"/>
      <c r="AE445" s="209"/>
      <c r="AF445" s="209"/>
      <c r="AG445" s="209"/>
      <c r="AH445" s="20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</row>
    <row r="446" spans="1:56" ht="12.75" customHeigh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59"/>
      <c r="Q446" s="159"/>
      <c r="R446" s="159"/>
      <c r="S446" s="159"/>
      <c r="T446" s="159"/>
      <c r="U446" s="159"/>
      <c r="V446" s="159"/>
      <c r="W446" s="159"/>
      <c r="X446" s="159"/>
      <c r="Y446" s="163"/>
      <c r="Z446" s="163"/>
      <c r="AA446" s="163"/>
      <c r="AB446" s="163"/>
      <c r="AC446" s="209"/>
      <c r="AD446" s="209"/>
      <c r="AE446" s="209"/>
      <c r="AF446" s="209"/>
      <c r="AG446" s="209"/>
      <c r="AH446" s="20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</row>
    <row r="447" spans="1:56" ht="12.75" customHeigh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59"/>
      <c r="Q447" s="159"/>
      <c r="R447" s="159"/>
      <c r="S447" s="159"/>
      <c r="T447" s="159"/>
      <c r="U447" s="159"/>
      <c r="V447" s="159"/>
      <c r="W447" s="159"/>
      <c r="X447" s="159"/>
      <c r="Y447" s="163"/>
      <c r="Z447" s="163"/>
      <c r="AA447" s="163"/>
      <c r="AB447" s="163"/>
      <c r="AC447" s="209"/>
      <c r="AD447" s="209"/>
      <c r="AE447" s="209"/>
      <c r="AF447" s="209"/>
      <c r="AG447" s="209"/>
      <c r="AH447" s="20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60"/>
      <c r="AU447" s="160"/>
      <c r="AV447" s="160"/>
      <c r="AW447" s="160"/>
      <c r="AX447" s="160"/>
      <c r="AY447" s="160"/>
      <c r="AZ447" s="160"/>
      <c r="BA447" s="160"/>
      <c r="BB447" s="160"/>
      <c r="BC447" s="160"/>
      <c r="BD447" s="160"/>
    </row>
    <row r="448" spans="1:56" ht="12.75" customHeigh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59"/>
      <c r="Q448" s="159"/>
      <c r="R448" s="159"/>
      <c r="S448" s="159"/>
      <c r="T448" s="159"/>
      <c r="U448" s="159"/>
      <c r="V448" s="159"/>
      <c r="W448" s="159"/>
      <c r="X448" s="159"/>
      <c r="Y448" s="163"/>
      <c r="Z448" s="163"/>
      <c r="AA448" s="163"/>
      <c r="AB448" s="163"/>
      <c r="AC448" s="209"/>
      <c r="AD448" s="209"/>
      <c r="AE448" s="209"/>
      <c r="AF448" s="209"/>
      <c r="AG448" s="209"/>
      <c r="AH448" s="209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60"/>
      <c r="AU448" s="160"/>
      <c r="AV448" s="160"/>
      <c r="AW448" s="160"/>
      <c r="AX448" s="160"/>
      <c r="AY448" s="160"/>
      <c r="AZ448" s="160"/>
      <c r="BA448" s="160"/>
      <c r="BB448" s="160"/>
      <c r="BC448" s="160"/>
      <c r="BD448" s="160"/>
    </row>
    <row r="449" spans="1:56" ht="12.75" customHeigh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59"/>
      <c r="Q449" s="159"/>
      <c r="R449" s="159"/>
      <c r="S449" s="159"/>
      <c r="T449" s="159"/>
      <c r="U449" s="159"/>
      <c r="V449" s="159"/>
      <c r="W449" s="159"/>
      <c r="X449" s="159"/>
      <c r="Y449" s="163"/>
      <c r="Z449" s="163"/>
      <c r="AA449" s="163"/>
      <c r="AB449" s="163"/>
      <c r="AC449" s="209"/>
      <c r="AD449" s="209"/>
      <c r="AE449" s="209"/>
      <c r="AF449" s="209"/>
      <c r="AG449" s="209"/>
      <c r="AH449" s="209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60"/>
      <c r="AU449" s="160"/>
      <c r="AV449" s="160"/>
      <c r="AW449" s="160"/>
      <c r="AX449" s="160"/>
      <c r="AY449" s="160"/>
      <c r="AZ449" s="160"/>
      <c r="BA449" s="160"/>
      <c r="BB449" s="160"/>
      <c r="BC449" s="160"/>
      <c r="BD449" s="160"/>
    </row>
    <row r="450" spans="1:56" ht="12.75" customHeigh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59"/>
      <c r="Q450" s="159"/>
      <c r="R450" s="159"/>
      <c r="S450" s="159"/>
      <c r="T450" s="159"/>
      <c r="U450" s="159"/>
      <c r="V450" s="159"/>
      <c r="W450" s="159"/>
      <c r="X450" s="159"/>
      <c r="Y450" s="163"/>
      <c r="Z450" s="163"/>
      <c r="AA450" s="163"/>
      <c r="AB450" s="163"/>
      <c r="AC450" s="209"/>
      <c r="AD450" s="209"/>
      <c r="AE450" s="209"/>
      <c r="AF450" s="209"/>
      <c r="AG450" s="209"/>
      <c r="AH450" s="209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60"/>
      <c r="AU450" s="160"/>
      <c r="AV450" s="160"/>
      <c r="AW450" s="160"/>
      <c r="AX450" s="160"/>
      <c r="AY450" s="160"/>
      <c r="AZ450" s="160"/>
      <c r="BA450" s="160"/>
      <c r="BB450" s="160"/>
      <c r="BC450" s="160"/>
      <c r="BD450" s="160"/>
    </row>
    <row r="451" spans="1:56" ht="12.75" customHeigh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59"/>
      <c r="Q451" s="159"/>
      <c r="R451" s="159"/>
      <c r="S451" s="159"/>
      <c r="T451" s="159"/>
      <c r="U451" s="159"/>
      <c r="V451" s="159"/>
      <c r="W451" s="159"/>
      <c r="X451" s="159"/>
      <c r="Y451" s="163"/>
      <c r="Z451" s="163"/>
      <c r="AA451" s="163"/>
      <c r="AB451" s="163"/>
      <c r="AC451" s="209"/>
      <c r="AD451" s="209"/>
      <c r="AE451" s="209"/>
      <c r="AF451" s="209"/>
      <c r="AG451" s="209"/>
      <c r="AH451" s="209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</row>
    <row r="452" spans="1:56" ht="12.75" customHeigh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59"/>
      <c r="Q452" s="159"/>
      <c r="R452" s="159"/>
      <c r="S452" s="159"/>
      <c r="T452" s="159"/>
      <c r="U452" s="159"/>
      <c r="V452" s="159"/>
      <c r="W452" s="159"/>
      <c r="X452" s="159"/>
      <c r="Y452" s="163"/>
      <c r="Z452" s="163"/>
      <c r="AA452" s="163"/>
      <c r="AB452" s="163"/>
      <c r="AC452" s="209"/>
      <c r="AD452" s="209"/>
      <c r="AE452" s="209"/>
      <c r="AF452" s="209"/>
      <c r="AG452" s="209"/>
      <c r="AH452" s="20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</row>
    <row r="453" spans="1:56" ht="12.75" customHeigh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59"/>
      <c r="Q453" s="159"/>
      <c r="R453" s="159"/>
      <c r="S453" s="159"/>
      <c r="T453" s="159"/>
      <c r="U453" s="159"/>
      <c r="V453" s="159"/>
      <c r="W453" s="159"/>
      <c r="X453" s="159"/>
      <c r="Y453" s="163"/>
      <c r="Z453" s="163"/>
      <c r="AA453" s="163"/>
      <c r="AB453" s="163"/>
      <c r="AC453" s="209"/>
      <c r="AD453" s="209"/>
      <c r="AE453" s="209"/>
      <c r="AF453" s="209"/>
      <c r="AG453" s="209"/>
      <c r="AH453" s="209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60"/>
      <c r="AU453" s="160"/>
      <c r="AV453" s="160"/>
      <c r="AW453" s="160"/>
      <c r="AX453" s="160"/>
      <c r="AY453" s="160"/>
      <c r="AZ453" s="160"/>
      <c r="BA453" s="160"/>
      <c r="BB453" s="160"/>
      <c r="BC453" s="160"/>
      <c r="BD453" s="160"/>
    </row>
    <row r="454" spans="1:56" ht="12.75" customHeigh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59"/>
      <c r="Q454" s="159"/>
      <c r="R454" s="159"/>
      <c r="S454" s="159"/>
      <c r="T454" s="159"/>
      <c r="U454" s="159"/>
      <c r="V454" s="159"/>
      <c r="W454" s="159"/>
      <c r="X454" s="159"/>
      <c r="Y454" s="163"/>
      <c r="Z454" s="163"/>
      <c r="AA454" s="163"/>
      <c r="AB454" s="163"/>
      <c r="AC454" s="209"/>
      <c r="AD454" s="209"/>
      <c r="AE454" s="209"/>
      <c r="AF454" s="209"/>
      <c r="AG454" s="209"/>
      <c r="AH454" s="209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60"/>
      <c r="AU454" s="160"/>
      <c r="AV454" s="160"/>
      <c r="AW454" s="160"/>
      <c r="AX454" s="160"/>
      <c r="AY454" s="160"/>
      <c r="AZ454" s="160"/>
      <c r="BA454" s="160"/>
      <c r="BB454" s="160"/>
      <c r="BC454" s="160"/>
      <c r="BD454" s="160"/>
    </row>
    <row r="455" spans="1:56" ht="12.75" customHeigh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59"/>
      <c r="Q455" s="159"/>
      <c r="R455" s="159"/>
      <c r="S455" s="159"/>
      <c r="T455" s="159"/>
      <c r="U455" s="159"/>
      <c r="V455" s="159"/>
      <c r="W455" s="159"/>
      <c r="X455" s="159"/>
      <c r="Y455" s="163"/>
      <c r="Z455" s="163"/>
      <c r="AA455" s="163"/>
      <c r="AB455" s="163"/>
      <c r="AC455" s="209"/>
      <c r="AD455" s="209"/>
      <c r="AE455" s="209"/>
      <c r="AF455" s="209"/>
      <c r="AG455" s="209"/>
      <c r="AH455" s="20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60"/>
      <c r="AU455" s="160"/>
      <c r="AV455" s="160"/>
      <c r="AW455" s="160"/>
      <c r="AX455" s="160"/>
      <c r="AY455" s="160"/>
      <c r="AZ455" s="160"/>
      <c r="BA455" s="160"/>
      <c r="BB455" s="160"/>
      <c r="BC455" s="160"/>
      <c r="BD455" s="160"/>
    </row>
    <row r="456" spans="1:56" ht="12.75" customHeigh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59"/>
      <c r="Q456" s="159"/>
      <c r="R456" s="159"/>
      <c r="S456" s="159"/>
      <c r="T456" s="159"/>
      <c r="U456" s="159"/>
      <c r="V456" s="159"/>
      <c r="W456" s="159"/>
      <c r="X456" s="159"/>
      <c r="Y456" s="163"/>
      <c r="Z456" s="163"/>
      <c r="AA456" s="163"/>
      <c r="AB456" s="163"/>
      <c r="AC456" s="209"/>
      <c r="AD456" s="209"/>
      <c r="AE456" s="209"/>
      <c r="AF456" s="209"/>
      <c r="AG456" s="209"/>
      <c r="AH456" s="209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60"/>
      <c r="AU456" s="160"/>
      <c r="AV456" s="160"/>
      <c r="AW456" s="160"/>
      <c r="AX456" s="160"/>
      <c r="AY456" s="160"/>
      <c r="AZ456" s="160"/>
      <c r="BA456" s="160"/>
      <c r="BB456" s="160"/>
      <c r="BC456" s="160"/>
      <c r="BD456" s="160"/>
    </row>
    <row r="457" spans="1:56" ht="12.75" customHeigh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59"/>
      <c r="Q457" s="159"/>
      <c r="R457" s="159"/>
      <c r="S457" s="159"/>
      <c r="T457" s="159"/>
      <c r="U457" s="159"/>
      <c r="V457" s="159"/>
      <c r="W457" s="159"/>
      <c r="X457" s="159"/>
      <c r="Y457" s="163"/>
      <c r="Z457" s="163"/>
      <c r="AA457" s="163"/>
      <c r="AB457" s="163"/>
      <c r="AC457" s="209"/>
      <c r="AD457" s="209"/>
      <c r="AE457" s="209"/>
      <c r="AF457" s="209"/>
      <c r="AG457" s="209"/>
      <c r="AH457" s="209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60"/>
      <c r="AU457" s="160"/>
      <c r="AV457" s="160"/>
      <c r="AW457" s="160"/>
      <c r="AX457" s="160"/>
      <c r="AY457" s="160"/>
      <c r="AZ457" s="160"/>
      <c r="BA457" s="160"/>
      <c r="BB457" s="160"/>
      <c r="BC457" s="160"/>
      <c r="BD457" s="160"/>
    </row>
    <row r="458" spans="1:56" ht="12.75" customHeigh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59"/>
      <c r="Q458" s="159"/>
      <c r="R458" s="159"/>
      <c r="S458" s="159"/>
      <c r="T458" s="159"/>
      <c r="U458" s="159"/>
      <c r="V458" s="159"/>
      <c r="W458" s="159"/>
      <c r="X458" s="159"/>
      <c r="Y458" s="163"/>
      <c r="Z458" s="163"/>
      <c r="AA458" s="163"/>
      <c r="AB458" s="163"/>
      <c r="AC458" s="209"/>
      <c r="AD458" s="209"/>
      <c r="AE458" s="209"/>
      <c r="AF458" s="209"/>
      <c r="AG458" s="209"/>
      <c r="AH458" s="209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</row>
    <row r="459" spans="1:56" ht="12.75" customHeigh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59"/>
      <c r="Q459" s="159"/>
      <c r="R459" s="159"/>
      <c r="S459" s="159"/>
      <c r="T459" s="159"/>
      <c r="U459" s="159"/>
      <c r="V459" s="159"/>
      <c r="W459" s="159"/>
      <c r="X459" s="159"/>
      <c r="Y459" s="163"/>
      <c r="Z459" s="163"/>
      <c r="AA459" s="163"/>
      <c r="AB459" s="163"/>
      <c r="AC459" s="209"/>
      <c r="AD459" s="209"/>
      <c r="AE459" s="209"/>
      <c r="AF459" s="209"/>
      <c r="AG459" s="209"/>
      <c r="AH459" s="20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</row>
    <row r="460" spans="1:56" ht="12.75" customHeigh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59"/>
      <c r="Q460" s="159"/>
      <c r="R460" s="159"/>
      <c r="S460" s="159"/>
      <c r="T460" s="159"/>
      <c r="U460" s="159"/>
      <c r="V460" s="159"/>
      <c r="W460" s="159"/>
      <c r="X460" s="159"/>
      <c r="Y460" s="163"/>
      <c r="Z460" s="163"/>
      <c r="AA460" s="163"/>
      <c r="AB460" s="163"/>
      <c r="AC460" s="209"/>
      <c r="AD460" s="209"/>
      <c r="AE460" s="209"/>
      <c r="AF460" s="209"/>
      <c r="AG460" s="209"/>
      <c r="AH460" s="20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60"/>
      <c r="AU460" s="160"/>
      <c r="AV460" s="160"/>
      <c r="AW460" s="160"/>
      <c r="AX460" s="160"/>
      <c r="AY460" s="160"/>
      <c r="AZ460" s="160"/>
      <c r="BA460" s="160"/>
      <c r="BB460" s="160"/>
      <c r="BC460" s="160"/>
      <c r="BD460" s="160"/>
    </row>
    <row r="461" spans="1:56" ht="12.75" customHeigh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59"/>
      <c r="Q461" s="159"/>
      <c r="R461" s="159"/>
      <c r="S461" s="159"/>
      <c r="T461" s="159"/>
      <c r="U461" s="159"/>
      <c r="V461" s="159"/>
      <c r="W461" s="159"/>
      <c r="X461" s="159"/>
      <c r="Y461" s="163"/>
      <c r="Z461" s="163"/>
      <c r="AA461" s="163"/>
      <c r="AB461" s="163"/>
      <c r="AC461" s="209"/>
      <c r="AD461" s="209"/>
      <c r="AE461" s="209"/>
      <c r="AF461" s="209"/>
      <c r="AG461" s="209"/>
      <c r="AH461" s="20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</row>
    <row r="462" spans="1:56" ht="12.75" customHeigh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59"/>
      <c r="Q462" s="159"/>
      <c r="R462" s="159"/>
      <c r="S462" s="159"/>
      <c r="T462" s="159"/>
      <c r="U462" s="159"/>
      <c r="V462" s="159"/>
      <c r="W462" s="159"/>
      <c r="X462" s="159"/>
      <c r="Y462" s="163"/>
      <c r="Z462" s="163"/>
      <c r="AA462" s="163"/>
      <c r="AB462" s="163"/>
      <c r="AC462" s="209"/>
      <c r="AD462" s="209"/>
      <c r="AE462" s="209"/>
      <c r="AF462" s="209"/>
      <c r="AG462" s="209"/>
      <c r="AH462" s="20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60"/>
      <c r="AU462" s="160"/>
      <c r="AV462" s="160"/>
      <c r="AW462" s="160"/>
      <c r="AX462" s="160"/>
      <c r="AY462" s="160"/>
      <c r="AZ462" s="160"/>
      <c r="BA462" s="160"/>
      <c r="BB462" s="160"/>
      <c r="BC462" s="160"/>
      <c r="BD462" s="160"/>
    </row>
    <row r="463" spans="1:56" ht="12.75" customHeigh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59"/>
      <c r="Q463" s="159"/>
      <c r="R463" s="159"/>
      <c r="S463" s="159"/>
      <c r="T463" s="159"/>
      <c r="U463" s="159"/>
      <c r="V463" s="159"/>
      <c r="W463" s="159"/>
      <c r="X463" s="159"/>
      <c r="Y463" s="163"/>
      <c r="Z463" s="163"/>
      <c r="AA463" s="163"/>
      <c r="AB463" s="163"/>
      <c r="AC463" s="209"/>
      <c r="AD463" s="209"/>
      <c r="AE463" s="209"/>
      <c r="AF463" s="209"/>
      <c r="AG463" s="209"/>
      <c r="AH463" s="20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60"/>
      <c r="AU463" s="160"/>
      <c r="AV463" s="160"/>
      <c r="AW463" s="160"/>
      <c r="AX463" s="160"/>
      <c r="AY463" s="160"/>
      <c r="AZ463" s="160"/>
      <c r="BA463" s="160"/>
      <c r="BB463" s="160"/>
      <c r="BC463" s="160"/>
      <c r="BD463" s="160"/>
    </row>
    <row r="464" spans="1:56" ht="12.75" customHeigh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59"/>
      <c r="Q464" s="159"/>
      <c r="R464" s="159"/>
      <c r="S464" s="159"/>
      <c r="T464" s="159"/>
      <c r="U464" s="159"/>
      <c r="V464" s="159"/>
      <c r="W464" s="159"/>
      <c r="X464" s="159"/>
      <c r="Y464" s="163"/>
      <c r="Z464" s="163"/>
      <c r="AA464" s="163"/>
      <c r="AB464" s="163"/>
      <c r="AC464" s="209"/>
      <c r="AD464" s="209"/>
      <c r="AE464" s="209"/>
      <c r="AF464" s="209"/>
      <c r="AG464" s="209"/>
      <c r="AH464" s="20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</row>
    <row r="465" spans="1:56" ht="12.75" customHeigh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59"/>
      <c r="Q465" s="159"/>
      <c r="R465" s="159"/>
      <c r="S465" s="159"/>
      <c r="T465" s="159"/>
      <c r="U465" s="159"/>
      <c r="V465" s="159"/>
      <c r="W465" s="159"/>
      <c r="X465" s="159"/>
      <c r="Y465" s="163"/>
      <c r="Z465" s="163"/>
      <c r="AA465" s="163"/>
      <c r="AB465" s="163"/>
      <c r="AC465" s="209"/>
      <c r="AD465" s="209"/>
      <c r="AE465" s="209"/>
      <c r="AF465" s="209"/>
      <c r="AG465" s="209"/>
      <c r="AH465" s="20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</row>
    <row r="466" spans="1:56" ht="12.75" customHeigh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59"/>
      <c r="Q466" s="159"/>
      <c r="R466" s="159"/>
      <c r="S466" s="159"/>
      <c r="T466" s="159"/>
      <c r="U466" s="159"/>
      <c r="V466" s="159"/>
      <c r="W466" s="159"/>
      <c r="X466" s="159"/>
      <c r="Y466" s="163"/>
      <c r="Z466" s="163"/>
      <c r="AA466" s="163"/>
      <c r="AB466" s="163"/>
      <c r="AC466" s="209"/>
      <c r="AD466" s="209"/>
      <c r="AE466" s="209"/>
      <c r="AF466" s="209"/>
      <c r="AG466" s="209"/>
      <c r="AH466" s="20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</row>
    <row r="467" spans="1:56" ht="12.75" customHeigh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59"/>
      <c r="Q467" s="159"/>
      <c r="R467" s="159"/>
      <c r="S467" s="159"/>
      <c r="T467" s="159"/>
      <c r="U467" s="159"/>
      <c r="V467" s="159"/>
      <c r="W467" s="159"/>
      <c r="X467" s="159"/>
      <c r="Y467" s="163"/>
      <c r="Z467" s="163"/>
      <c r="AA467" s="163"/>
      <c r="AB467" s="163"/>
      <c r="AC467" s="209"/>
      <c r="AD467" s="209"/>
      <c r="AE467" s="209"/>
      <c r="AF467" s="209"/>
      <c r="AG467" s="209"/>
      <c r="AH467" s="20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</row>
    <row r="468" spans="1:56" ht="12.75" customHeigh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59"/>
      <c r="Q468" s="159"/>
      <c r="R468" s="159"/>
      <c r="S468" s="159"/>
      <c r="T468" s="159"/>
      <c r="U468" s="159"/>
      <c r="V468" s="159"/>
      <c r="W468" s="159"/>
      <c r="X468" s="159"/>
      <c r="Y468" s="163"/>
      <c r="Z468" s="163"/>
      <c r="AA468" s="163"/>
      <c r="AB468" s="163"/>
      <c r="AC468" s="209"/>
      <c r="AD468" s="209"/>
      <c r="AE468" s="209"/>
      <c r="AF468" s="209"/>
      <c r="AG468" s="209"/>
      <c r="AH468" s="20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</row>
    <row r="469" spans="1:56" ht="12.75" customHeigh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59"/>
      <c r="Q469" s="159"/>
      <c r="R469" s="159"/>
      <c r="S469" s="159"/>
      <c r="T469" s="159"/>
      <c r="U469" s="159"/>
      <c r="V469" s="159"/>
      <c r="W469" s="159"/>
      <c r="X469" s="159"/>
      <c r="Y469" s="163"/>
      <c r="Z469" s="163"/>
      <c r="AA469" s="163"/>
      <c r="AB469" s="163"/>
      <c r="AC469" s="209"/>
      <c r="AD469" s="209"/>
      <c r="AE469" s="209"/>
      <c r="AF469" s="209"/>
      <c r="AG469" s="209"/>
      <c r="AH469" s="20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</row>
    <row r="470" spans="1:56" ht="12.75" customHeigh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59"/>
      <c r="Q470" s="159"/>
      <c r="R470" s="159"/>
      <c r="S470" s="159"/>
      <c r="T470" s="159"/>
      <c r="U470" s="159"/>
      <c r="V470" s="159"/>
      <c r="W470" s="159"/>
      <c r="X470" s="159"/>
      <c r="Y470" s="163"/>
      <c r="Z470" s="163"/>
      <c r="AA470" s="163"/>
      <c r="AB470" s="163"/>
      <c r="AC470" s="209"/>
      <c r="AD470" s="209"/>
      <c r="AE470" s="209"/>
      <c r="AF470" s="209"/>
      <c r="AG470" s="209"/>
      <c r="AH470" s="20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</row>
    <row r="471" spans="1:56" ht="12.75" customHeigh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59"/>
      <c r="Q471" s="159"/>
      <c r="R471" s="159"/>
      <c r="S471" s="159"/>
      <c r="T471" s="159"/>
      <c r="U471" s="159"/>
      <c r="V471" s="159"/>
      <c r="W471" s="159"/>
      <c r="X471" s="159"/>
      <c r="Y471" s="163"/>
      <c r="Z471" s="163"/>
      <c r="AA471" s="163"/>
      <c r="AB471" s="163"/>
      <c r="AC471" s="209"/>
      <c r="AD471" s="209"/>
      <c r="AE471" s="209"/>
      <c r="AF471" s="209"/>
      <c r="AG471" s="209"/>
      <c r="AH471" s="20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60"/>
      <c r="AU471" s="160"/>
      <c r="AV471" s="160"/>
      <c r="AW471" s="160"/>
      <c r="AX471" s="160"/>
      <c r="AY471" s="160"/>
      <c r="AZ471" s="160"/>
      <c r="BA471" s="160"/>
      <c r="BB471" s="160"/>
      <c r="BC471" s="160"/>
      <c r="BD471" s="160"/>
    </row>
    <row r="472" spans="1:56" ht="12.75" customHeigh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59"/>
      <c r="Q472" s="159"/>
      <c r="R472" s="159"/>
      <c r="S472" s="159"/>
      <c r="T472" s="159"/>
      <c r="U472" s="159"/>
      <c r="V472" s="159"/>
      <c r="W472" s="159"/>
      <c r="X472" s="159"/>
      <c r="Y472" s="163"/>
      <c r="Z472" s="163"/>
      <c r="AA472" s="163"/>
      <c r="AB472" s="163"/>
      <c r="AC472" s="209"/>
      <c r="AD472" s="209"/>
      <c r="AE472" s="209"/>
      <c r="AF472" s="209"/>
      <c r="AG472" s="209"/>
      <c r="AH472" s="20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60"/>
      <c r="AU472" s="160"/>
      <c r="AV472" s="160"/>
      <c r="AW472" s="160"/>
      <c r="AX472" s="160"/>
      <c r="AY472" s="160"/>
      <c r="AZ472" s="160"/>
      <c r="BA472" s="160"/>
      <c r="BB472" s="160"/>
      <c r="BC472" s="160"/>
      <c r="BD472" s="160"/>
    </row>
    <row r="473" spans="1:56" ht="12.75" customHeigh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59"/>
      <c r="Q473" s="159"/>
      <c r="R473" s="159"/>
      <c r="S473" s="159"/>
      <c r="T473" s="159"/>
      <c r="U473" s="159"/>
      <c r="V473" s="159"/>
      <c r="W473" s="159"/>
      <c r="X473" s="159"/>
      <c r="Y473" s="163"/>
      <c r="Z473" s="163"/>
      <c r="AA473" s="163"/>
      <c r="AB473" s="163"/>
      <c r="AC473" s="209"/>
      <c r="AD473" s="209"/>
      <c r="AE473" s="209"/>
      <c r="AF473" s="209"/>
      <c r="AG473" s="209"/>
      <c r="AH473" s="20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</row>
    <row r="474" spans="1:56" ht="12.75" customHeigh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59"/>
      <c r="Q474" s="159"/>
      <c r="R474" s="159"/>
      <c r="S474" s="159"/>
      <c r="T474" s="159"/>
      <c r="U474" s="159"/>
      <c r="V474" s="159"/>
      <c r="W474" s="159"/>
      <c r="X474" s="159"/>
      <c r="Y474" s="163"/>
      <c r="Z474" s="163"/>
      <c r="AA474" s="163"/>
      <c r="AB474" s="163"/>
      <c r="AC474" s="209"/>
      <c r="AD474" s="209"/>
      <c r="AE474" s="209"/>
      <c r="AF474" s="209"/>
      <c r="AG474" s="209"/>
      <c r="AH474" s="20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</row>
    <row r="475" spans="1:56" ht="12.75" customHeigh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59"/>
      <c r="Q475" s="159"/>
      <c r="R475" s="159"/>
      <c r="S475" s="159"/>
      <c r="T475" s="159"/>
      <c r="U475" s="159"/>
      <c r="V475" s="159"/>
      <c r="W475" s="159"/>
      <c r="X475" s="159"/>
      <c r="Y475" s="163"/>
      <c r="Z475" s="163"/>
      <c r="AA475" s="163"/>
      <c r="AB475" s="163"/>
      <c r="AC475" s="209"/>
      <c r="AD475" s="209"/>
      <c r="AE475" s="209"/>
      <c r="AF475" s="209"/>
      <c r="AG475" s="209"/>
      <c r="AH475" s="20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</row>
    <row r="476" spans="1:56" ht="12.75" customHeigh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59"/>
      <c r="Q476" s="159"/>
      <c r="R476" s="159"/>
      <c r="S476" s="159"/>
      <c r="T476" s="159"/>
      <c r="U476" s="159"/>
      <c r="V476" s="159"/>
      <c r="W476" s="159"/>
      <c r="X476" s="159"/>
      <c r="Y476" s="163"/>
      <c r="Z476" s="163"/>
      <c r="AA476" s="163"/>
      <c r="AB476" s="163"/>
      <c r="AC476" s="209"/>
      <c r="AD476" s="209"/>
      <c r="AE476" s="209"/>
      <c r="AF476" s="209"/>
      <c r="AG476" s="209"/>
      <c r="AH476" s="20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</row>
    <row r="477" spans="1:56" ht="12.75" customHeigh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59"/>
      <c r="Q477" s="159"/>
      <c r="R477" s="159"/>
      <c r="S477" s="159"/>
      <c r="T477" s="159"/>
      <c r="U477" s="159"/>
      <c r="V477" s="159"/>
      <c r="W477" s="159"/>
      <c r="X477" s="159"/>
      <c r="Y477" s="163"/>
      <c r="Z477" s="163"/>
      <c r="AA477" s="163"/>
      <c r="AB477" s="163"/>
      <c r="AC477" s="209"/>
      <c r="AD477" s="209"/>
      <c r="AE477" s="209"/>
      <c r="AF477" s="209"/>
      <c r="AG477" s="209"/>
      <c r="AH477" s="20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</row>
    <row r="478" spans="1:56" ht="12.75" customHeigh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59"/>
      <c r="Q478" s="159"/>
      <c r="R478" s="159"/>
      <c r="S478" s="159"/>
      <c r="T478" s="159"/>
      <c r="U478" s="159"/>
      <c r="V478" s="159"/>
      <c r="W478" s="159"/>
      <c r="X478" s="159"/>
      <c r="Y478" s="163"/>
      <c r="Z478" s="163"/>
      <c r="AA478" s="163"/>
      <c r="AB478" s="163"/>
      <c r="AC478" s="209"/>
      <c r="AD478" s="209"/>
      <c r="AE478" s="209"/>
      <c r="AF478" s="209"/>
      <c r="AG478" s="209"/>
      <c r="AH478" s="20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</row>
    <row r="479" spans="1:56" ht="12.75" customHeigh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59"/>
      <c r="Q479" s="159"/>
      <c r="R479" s="159"/>
      <c r="S479" s="159"/>
      <c r="T479" s="159"/>
      <c r="U479" s="159"/>
      <c r="V479" s="159"/>
      <c r="W479" s="159"/>
      <c r="X479" s="159"/>
      <c r="Y479" s="163"/>
      <c r="Z479" s="163"/>
      <c r="AA479" s="163"/>
      <c r="AB479" s="163"/>
      <c r="AC479" s="209"/>
      <c r="AD479" s="209"/>
      <c r="AE479" s="209"/>
      <c r="AF479" s="209"/>
      <c r="AG479" s="209"/>
      <c r="AH479" s="20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</row>
    <row r="480" spans="1:56" ht="12.75" customHeigh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59"/>
      <c r="Q480" s="159"/>
      <c r="R480" s="159"/>
      <c r="S480" s="159"/>
      <c r="T480" s="159"/>
      <c r="U480" s="159"/>
      <c r="V480" s="159"/>
      <c r="W480" s="159"/>
      <c r="X480" s="159"/>
      <c r="Y480" s="163"/>
      <c r="Z480" s="163"/>
      <c r="AA480" s="163"/>
      <c r="AB480" s="163"/>
      <c r="AC480" s="209"/>
      <c r="AD480" s="209"/>
      <c r="AE480" s="209"/>
      <c r="AF480" s="209"/>
      <c r="AG480" s="209"/>
      <c r="AH480" s="20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</row>
    <row r="481" spans="1:56" ht="12.75" customHeigh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59"/>
      <c r="Q481" s="159"/>
      <c r="R481" s="159"/>
      <c r="S481" s="159"/>
      <c r="T481" s="159"/>
      <c r="U481" s="159"/>
      <c r="V481" s="159"/>
      <c r="W481" s="159"/>
      <c r="X481" s="159"/>
      <c r="Y481" s="163"/>
      <c r="Z481" s="163"/>
      <c r="AA481" s="163"/>
      <c r="AB481" s="163"/>
      <c r="AC481" s="209"/>
      <c r="AD481" s="209"/>
      <c r="AE481" s="209"/>
      <c r="AF481" s="209"/>
      <c r="AG481" s="209"/>
      <c r="AH481" s="20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</row>
    <row r="482" spans="1:56" ht="12.75" customHeigh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59"/>
      <c r="Q482" s="159"/>
      <c r="R482" s="159"/>
      <c r="S482" s="159"/>
      <c r="T482" s="159"/>
      <c r="U482" s="159"/>
      <c r="V482" s="159"/>
      <c r="W482" s="159"/>
      <c r="X482" s="159"/>
      <c r="Y482" s="163"/>
      <c r="Z482" s="163"/>
      <c r="AA482" s="163"/>
      <c r="AB482" s="163"/>
      <c r="AC482" s="209"/>
      <c r="AD482" s="209"/>
      <c r="AE482" s="209"/>
      <c r="AF482" s="209"/>
      <c r="AG482" s="209"/>
      <c r="AH482" s="20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</row>
    <row r="483" spans="1:56" ht="12.75" customHeigh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59"/>
      <c r="Q483" s="159"/>
      <c r="R483" s="159"/>
      <c r="S483" s="159"/>
      <c r="T483" s="159"/>
      <c r="U483" s="159"/>
      <c r="V483" s="159"/>
      <c r="W483" s="159"/>
      <c r="X483" s="159"/>
      <c r="Y483" s="163"/>
      <c r="Z483" s="163"/>
      <c r="AA483" s="163"/>
      <c r="AB483" s="163"/>
      <c r="AC483" s="209"/>
      <c r="AD483" s="209"/>
      <c r="AE483" s="209"/>
      <c r="AF483" s="209"/>
      <c r="AG483" s="209"/>
      <c r="AH483" s="20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</row>
    <row r="484" spans="1:56" ht="12.75" customHeigh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59"/>
      <c r="Q484" s="159"/>
      <c r="R484" s="159"/>
      <c r="S484" s="159"/>
      <c r="T484" s="159"/>
      <c r="U484" s="159"/>
      <c r="V484" s="159"/>
      <c r="W484" s="159"/>
      <c r="X484" s="159"/>
      <c r="Y484" s="163"/>
      <c r="Z484" s="163"/>
      <c r="AA484" s="163"/>
      <c r="AB484" s="163"/>
      <c r="AC484" s="209"/>
      <c r="AD484" s="209"/>
      <c r="AE484" s="209"/>
      <c r="AF484" s="209"/>
      <c r="AG484" s="209"/>
      <c r="AH484" s="20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</row>
    <row r="485" spans="1:56" ht="12.75" customHeigh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59"/>
      <c r="Q485" s="159"/>
      <c r="R485" s="159"/>
      <c r="S485" s="159"/>
      <c r="T485" s="159"/>
      <c r="U485" s="159"/>
      <c r="V485" s="159"/>
      <c r="W485" s="159"/>
      <c r="X485" s="159"/>
      <c r="Y485" s="163"/>
      <c r="Z485" s="163"/>
      <c r="AA485" s="163"/>
      <c r="AB485" s="163"/>
      <c r="AC485" s="209"/>
      <c r="AD485" s="209"/>
      <c r="AE485" s="209"/>
      <c r="AF485" s="209"/>
      <c r="AG485" s="209"/>
      <c r="AH485" s="20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</row>
    <row r="486" spans="1:56" ht="12.75" customHeigh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59"/>
      <c r="Q486" s="159"/>
      <c r="R486" s="159"/>
      <c r="S486" s="159"/>
      <c r="T486" s="159"/>
      <c r="U486" s="159"/>
      <c r="V486" s="159"/>
      <c r="W486" s="159"/>
      <c r="X486" s="159"/>
      <c r="Y486" s="163"/>
      <c r="Z486" s="163"/>
      <c r="AA486" s="163"/>
      <c r="AB486" s="163"/>
      <c r="AC486" s="209"/>
      <c r="AD486" s="209"/>
      <c r="AE486" s="209"/>
      <c r="AF486" s="209"/>
      <c r="AG486" s="209"/>
      <c r="AH486" s="20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</row>
    <row r="487" spans="1:56" ht="12.75" customHeigh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59"/>
      <c r="Q487" s="159"/>
      <c r="R487" s="159"/>
      <c r="S487" s="159"/>
      <c r="T487" s="159"/>
      <c r="U487" s="159"/>
      <c r="V487" s="159"/>
      <c r="W487" s="159"/>
      <c r="X487" s="159"/>
      <c r="Y487" s="163"/>
      <c r="Z487" s="163"/>
      <c r="AA487" s="163"/>
      <c r="AB487" s="163"/>
      <c r="AC487" s="209"/>
      <c r="AD487" s="209"/>
      <c r="AE487" s="209"/>
      <c r="AF487" s="209"/>
      <c r="AG487" s="209"/>
      <c r="AH487" s="20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</row>
    <row r="488" spans="1:56" ht="12.75" customHeigh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59"/>
      <c r="Q488" s="159"/>
      <c r="R488" s="159"/>
      <c r="S488" s="159"/>
      <c r="T488" s="159"/>
      <c r="U488" s="159"/>
      <c r="V488" s="159"/>
      <c r="W488" s="159"/>
      <c r="X488" s="159"/>
      <c r="Y488" s="163"/>
      <c r="Z488" s="163"/>
      <c r="AA488" s="163"/>
      <c r="AB488" s="163"/>
      <c r="AC488" s="209"/>
      <c r="AD488" s="209"/>
      <c r="AE488" s="209"/>
      <c r="AF488" s="209"/>
      <c r="AG488" s="209"/>
      <c r="AH488" s="20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</row>
    <row r="489" spans="1:56" ht="12.75" customHeigh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59"/>
      <c r="Q489" s="159"/>
      <c r="R489" s="159"/>
      <c r="S489" s="159"/>
      <c r="T489" s="159"/>
      <c r="U489" s="159"/>
      <c r="V489" s="159"/>
      <c r="W489" s="159"/>
      <c r="X489" s="159"/>
      <c r="Y489" s="163"/>
      <c r="Z489" s="163"/>
      <c r="AA489" s="163"/>
      <c r="AB489" s="163"/>
      <c r="AC489" s="209"/>
      <c r="AD489" s="209"/>
      <c r="AE489" s="209"/>
      <c r="AF489" s="209"/>
      <c r="AG489" s="209"/>
      <c r="AH489" s="209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</row>
    <row r="490" spans="1:56" ht="12.75" customHeigh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59"/>
      <c r="Q490" s="159"/>
      <c r="R490" s="159"/>
      <c r="S490" s="159"/>
      <c r="T490" s="159"/>
      <c r="U490" s="159"/>
      <c r="V490" s="159"/>
      <c r="W490" s="159"/>
      <c r="X490" s="159"/>
      <c r="Y490" s="163"/>
      <c r="Z490" s="163"/>
      <c r="AA490" s="163"/>
      <c r="AB490" s="163"/>
      <c r="AC490" s="209"/>
      <c r="AD490" s="209"/>
      <c r="AE490" s="209"/>
      <c r="AF490" s="209"/>
      <c r="AG490" s="209"/>
      <c r="AH490" s="20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</row>
    <row r="491" spans="1:56" ht="12.75" customHeigh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59"/>
      <c r="Q491" s="159"/>
      <c r="R491" s="159"/>
      <c r="S491" s="159"/>
      <c r="T491" s="159"/>
      <c r="U491" s="159"/>
      <c r="V491" s="159"/>
      <c r="W491" s="159"/>
      <c r="X491" s="159"/>
      <c r="Y491" s="163"/>
      <c r="Z491" s="163"/>
      <c r="AA491" s="163"/>
      <c r="AB491" s="163"/>
      <c r="AC491" s="209"/>
      <c r="AD491" s="209"/>
      <c r="AE491" s="209"/>
      <c r="AF491" s="209"/>
      <c r="AG491" s="209"/>
      <c r="AH491" s="20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</row>
    <row r="492" spans="1:56" ht="12.75" customHeigh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59"/>
      <c r="Q492" s="159"/>
      <c r="R492" s="159"/>
      <c r="S492" s="159"/>
      <c r="T492" s="159"/>
      <c r="U492" s="159"/>
      <c r="V492" s="159"/>
      <c r="W492" s="159"/>
      <c r="X492" s="159"/>
      <c r="Y492" s="163"/>
      <c r="Z492" s="163"/>
      <c r="AA492" s="163"/>
      <c r="AB492" s="163"/>
      <c r="AC492" s="209"/>
      <c r="AD492" s="209"/>
      <c r="AE492" s="209"/>
      <c r="AF492" s="209"/>
      <c r="AG492" s="209"/>
      <c r="AH492" s="20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</row>
    <row r="493" spans="1:56" ht="12.75" customHeigh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59"/>
      <c r="Q493" s="159"/>
      <c r="R493" s="159"/>
      <c r="S493" s="159"/>
      <c r="T493" s="159"/>
      <c r="U493" s="159"/>
      <c r="V493" s="159"/>
      <c r="W493" s="159"/>
      <c r="X493" s="159"/>
      <c r="Y493" s="163"/>
      <c r="Z493" s="163"/>
      <c r="AA493" s="163"/>
      <c r="AB493" s="163"/>
      <c r="AC493" s="209"/>
      <c r="AD493" s="209"/>
      <c r="AE493" s="209"/>
      <c r="AF493" s="209"/>
      <c r="AG493" s="209"/>
      <c r="AH493" s="20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</row>
    <row r="494" spans="1:56" ht="12.75" customHeigh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59"/>
      <c r="Q494" s="159"/>
      <c r="R494" s="159"/>
      <c r="S494" s="159"/>
      <c r="T494" s="159"/>
      <c r="U494" s="159"/>
      <c r="V494" s="159"/>
      <c r="W494" s="159"/>
      <c r="X494" s="159"/>
      <c r="Y494" s="163"/>
      <c r="Z494" s="163"/>
      <c r="AA494" s="163"/>
      <c r="AB494" s="163"/>
      <c r="AC494" s="209"/>
      <c r="AD494" s="209"/>
      <c r="AE494" s="209"/>
      <c r="AF494" s="209"/>
      <c r="AG494" s="209"/>
      <c r="AH494" s="20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</row>
    <row r="495" spans="1:56" ht="12.75" customHeigh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59"/>
      <c r="Q495" s="159"/>
      <c r="R495" s="159"/>
      <c r="S495" s="159"/>
      <c r="T495" s="159"/>
      <c r="U495" s="159"/>
      <c r="V495" s="159"/>
      <c r="W495" s="159"/>
      <c r="X495" s="159"/>
      <c r="Y495" s="163"/>
      <c r="Z495" s="163"/>
      <c r="AA495" s="163"/>
      <c r="AB495" s="163"/>
      <c r="AC495" s="209"/>
      <c r="AD495" s="209"/>
      <c r="AE495" s="209"/>
      <c r="AF495" s="209"/>
      <c r="AG495" s="209"/>
      <c r="AH495" s="20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60"/>
      <c r="AU495" s="160"/>
      <c r="AV495" s="160"/>
      <c r="AW495" s="160"/>
      <c r="AX495" s="160"/>
      <c r="AY495" s="160"/>
      <c r="AZ495" s="160"/>
      <c r="BA495" s="160"/>
      <c r="BB495" s="160"/>
      <c r="BC495" s="160"/>
      <c r="BD495" s="160"/>
    </row>
    <row r="496" spans="1:56" ht="12.75" customHeigh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59"/>
      <c r="Q496" s="159"/>
      <c r="R496" s="159"/>
      <c r="S496" s="159"/>
      <c r="T496" s="159"/>
      <c r="U496" s="159"/>
      <c r="V496" s="159"/>
      <c r="W496" s="159"/>
      <c r="X496" s="159"/>
      <c r="Y496" s="163"/>
      <c r="Z496" s="163"/>
      <c r="AA496" s="163"/>
      <c r="AB496" s="163"/>
      <c r="AC496" s="209"/>
      <c r="AD496" s="209"/>
      <c r="AE496" s="209"/>
      <c r="AF496" s="209"/>
      <c r="AG496" s="209"/>
      <c r="AH496" s="20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60"/>
      <c r="AU496" s="160"/>
      <c r="AV496" s="160"/>
      <c r="AW496" s="160"/>
      <c r="AX496" s="160"/>
      <c r="AY496" s="160"/>
      <c r="AZ496" s="160"/>
      <c r="BA496" s="160"/>
      <c r="BB496" s="160"/>
      <c r="BC496" s="160"/>
      <c r="BD496" s="160"/>
    </row>
    <row r="497" spans="1:56" ht="12.75" customHeigh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59"/>
      <c r="Q497" s="159"/>
      <c r="R497" s="159"/>
      <c r="S497" s="159"/>
      <c r="T497" s="159"/>
      <c r="U497" s="159"/>
      <c r="V497" s="159"/>
      <c r="W497" s="159"/>
      <c r="X497" s="159"/>
      <c r="Y497" s="163"/>
      <c r="Z497" s="163"/>
      <c r="AA497" s="163"/>
      <c r="AB497" s="163"/>
      <c r="AC497" s="209"/>
      <c r="AD497" s="209"/>
      <c r="AE497" s="209"/>
      <c r="AF497" s="209"/>
      <c r="AG497" s="209"/>
      <c r="AH497" s="20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</row>
    <row r="498" spans="1:56" ht="12.75" customHeigh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59"/>
      <c r="Q498" s="159"/>
      <c r="R498" s="159"/>
      <c r="S498" s="159"/>
      <c r="T498" s="159"/>
      <c r="U498" s="159"/>
      <c r="V498" s="159"/>
      <c r="W498" s="159"/>
      <c r="X498" s="159"/>
      <c r="Y498" s="163"/>
      <c r="Z498" s="163"/>
      <c r="AA498" s="163"/>
      <c r="AB498" s="163"/>
      <c r="AC498" s="209"/>
      <c r="AD498" s="209"/>
      <c r="AE498" s="209"/>
      <c r="AF498" s="209"/>
      <c r="AG498" s="209"/>
      <c r="AH498" s="20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</row>
    <row r="499" spans="1:56" ht="12.75" customHeigh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59"/>
      <c r="Q499" s="159"/>
      <c r="R499" s="159"/>
      <c r="S499" s="159"/>
      <c r="T499" s="159"/>
      <c r="U499" s="159"/>
      <c r="V499" s="159"/>
      <c r="W499" s="159"/>
      <c r="X499" s="159"/>
      <c r="Y499" s="163"/>
      <c r="Z499" s="163"/>
      <c r="AA499" s="163"/>
      <c r="AB499" s="163"/>
      <c r="AC499" s="209"/>
      <c r="AD499" s="209"/>
      <c r="AE499" s="209"/>
      <c r="AF499" s="209"/>
      <c r="AG499" s="209"/>
      <c r="AH499" s="20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</row>
    <row r="500" spans="1:56" ht="12.75" customHeigh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59"/>
      <c r="Q500" s="159"/>
      <c r="R500" s="159"/>
      <c r="S500" s="159"/>
      <c r="T500" s="159"/>
      <c r="U500" s="159"/>
      <c r="V500" s="159"/>
      <c r="W500" s="159"/>
      <c r="X500" s="159"/>
      <c r="Y500" s="163"/>
      <c r="Z500" s="163"/>
      <c r="AA500" s="163"/>
      <c r="AB500" s="163"/>
      <c r="AC500" s="209"/>
      <c r="AD500" s="209"/>
      <c r="AE500" s="209"/>
      <c r="AF500" s="209"/>
      <c r="AG500" s="209"/>
      <c r="AH500" s="20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</row>
    <row r="501" spans="1:56" ht="12.75" customHeigh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59"/>
      <c r="Q501" s="159"/>
      <c r="R501" s="159"/>
      <c r="S501" s="159"/>
      <c r="T501" s="159"/>
      <c r="U501" s="159"/>
      <c r="V501" s="159"/>
      <c r="W501" s="159"/>
      <c r="X501" s="159"/>
      <c r="Y501" s="163"/>
      <c r="Z501" s="163"/>
      <c r="AA501" s="163"/>
      <c r="AB501" s="163"/>
      <c r="AC501" s="209"/>
      <c r="AD501" s="209"/>
      <c r="AE501" s="209"/>
      <c r="AF501" s="209"/>
      <c r="AG501" s="209"/>
      <c r="AH501" s="20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</row>
    <row r="502" spans="1:56" ht="12.75" customHeigh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59"/>
      <c r="Q502" s="159"/>
      <c r="R502" s="159"/>
      <c r="S502" s="159"/>
      <c r="T502" s="159"/>
      <c r="U502" s="159"/>
      <c r="V502" s="159"/>
      <c r="W502" s="159"/>
      <c r="X502" s="159"/>
      <c r="Y502" s="163"/>
      <c r="Z502" s="163"/>
      <c r="AA502" s="163"/>
      <c r="AB502" s="163"/>
      <c r="AC502" s="209"/>
      <c r="AD502" s="209"/>
      <c r="AE502" s="209"/>
      <c r="AF502" s="209"/>
      <c r="AG502" s="209"/>
      <c r="AH502" s="20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</row>
    <row r="503" spans="1:56" ht="12.75" customHeigh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59"/>
      <c r="Q503" s="159"/>
      <c r="R503" s="159"/>
      <c r="S503" s="159"/>
      <c r="T503" s="159"/>
      <c r="U503" s="159"/>
      <c r="V503" s="159"/>
      <c r="W503" s="159"/>
      <c r="X503" s="159"/>
      <c r="Y503" s="163"/>
      <c r="Z503" s="163"/>
      <c r="AA503" s="163"/>
      <c r="AB503" s="163"/>
      <c r="AC503" s="209"/>
      <c r="AD503" s="209"/>
      <c r="AE503" s="209"/>
      <c r="AF503" s="209"/>
      <c r="AG503" s="209"/>
      <c r="AH503" s="20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</row>
    <row r="504" spans="1:56" ht="12.75" customHeigh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59"/>
      <c r="Q504" s="159"/>
      <c r="R504" s="159"/>
      <c r="S504" s="159"/>
      <c r="T504" s="159"/>
      <c r="U504" s="159"/>
      <c r="V504" s="159"/>
      <c r="W504" s="159"/>
      <c r="X504" s="159"/>
      <c r="Y504" s="163"/>
      <c r="Z504" s="163"/>
      <c r="AA504" s="163"/>
      <c r="AB504" s="163"/>
      <c r="AC504" s="209"/>
      <c r="AD504" s="209"/>
      <c r="AE504" s="209"/>
      <c r="AF504" s="209"/>
      <c r="AG504" s="209"/>
      <c r="AH504" s="20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</row>
    <row r="505" spans="1:56" ht="12.75" customHeigh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59"/>
      <c r="Q505" s="159"/>
      <c r="R505" s="159"/>
      <c r="S505" s="159"/>
      <c r="T505" s="159"/>
      <c r="U505" s="159"/>
      <c r="V505" s="159"/>
      <c r="W505" s="159"/>
      <c r="X505" s="159"/>
      <c r="Y505" s="163"/>
      <c r="Z505" s="163"/>
      <c r="AA505" s="163"/>
      <c r="AB505" s="163"/>
      <c r="AC505" s="209"/>
      <c r="AD505" s="209"/>
      <c r="AE505" s="209"/>
      <c r="AF505" s="209"/>
      <c r="AG505" s="209"/>
      <c r="AH505" s="20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</row>
    <row r="506" spans="1:56" ht="12.75" customHeigh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59"/>
      <c r="Q506" s="159"/>
      <c r="R506" s="159"/>
      <c r="S506" s="159"/>
      <c r="T506" s="159"/>
      <c r="U506" s="159"/>
      <c r="V506" s="159"/>
      <c r="W506" s="159"/>
      <c r="X506" s="159"/>
      <c r="Y506" s="163"/>
      <c r="Z506" s="163"/>
      <c r="AA506" s="163"/>
      <c r="AB506" s="163"/>
      <c r="AC506" s="209"/>
      <c r="AD506" s="209"/>
      <c r="AE506" s="209"/>
      <c r="AF506" s="209"/>
      <c r="AG506" s="209"/>
      <c r="AH506" s="20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</row>
    <row r="507" spans="1:56" ht="12.75" customHeigh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59"/>
      <c r="Q507" s="159"/>
      <c r="R507" s="159"/>
      <c r="S507" s="159"/>
      <c r="T507" s="159"/>
      <c r="U507" s="159"/>
      <c r="V507" s="159"/>
      <c r="W507" s="159"/>
      <c r="X507" s="159"/>
      <c r="Y507" s="163"/>
      <c r="Z507" s="163"/>
      <c r="AA507" s="163"/>
      <c r="AB507" s="163"/>
      <c r="AC507" s="209"/>
      <c r="AD507" s="209"/>
      <c r="AE507" s="209"/>
      <c r="AF507" s="209"/>
      <c r="AG507" s="209"/>
      <c r="AH507" s="20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</row>
    <row r="508" spans="1:56" ht="12.75" customHeigh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59"/>
      <c r="Q508" s="159"/>
      <c r="R508" s="159"/>
      <c r="S508" s="159"/>
      <c r="T508" s="159"/>
      <c r="U508" s="159"/>
      <c r="V508" s="159"/>
      <c r="W508" s="159"/>
      <c r="X508" s="159"/>
      <c r="Y508" s="163"/>
      <c r="Z508" s="163"/>
      <c r="AA508" s="163"/>
      <c r="AB508" s="163"/>
      <c r="AC508" s="209"/>
      <c r="AD508" s="209"/>
      <c r="AE508" s="209"/>
      <c r="AF508" s="209"/>
      <c r="AG508" s="209"/>
      <c r="AH508" s="20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</row>
    <row r="509" spans="1:56" ht="12.75" customHeigh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59"/>
      <c r="Q509" s="159"/>
      <c r="R509" s="159"/>
      <c r="S509" s="159"/>
      <c r="T509" s="159"/>
      <c r="U509" s="159"/>
      <c r="V509" s="159"/>
      <c r="W509" s="159"/>
      <c r="X509" s="159"/>
      <c r="Y509" s="163"/>
      <c r="Z509" s="163"/>
      <c r="AA509" s="163"/>
      <c r="AB509" s="163"/>
      <c r="AC509" s="209"/>
      <c r="AD509" s="209"/>
      <c r="AE509" s="209"/>
      <c r="AF509" s="209"/>
      <c r="AG509" s="209"/>
      <c r="AH509" s="20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</row>
    <row r="510" spans="1:56" ht="12.75" customHeigh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59"/>
      <c r="Q510" s="159"/>
      <c r="R510" s="159"/>
      <c r="S510" s="159"/>
      <c r="T510" s="159"/>
      <c r="U510" s="159"/>
      <c r="V510" s="159"/>
      <c r="W510" s="159"/>
      <c r="X510" s="159"/>
      <c r="Y510" s="163"/>
      <c r="Z510" s="163"/>
      <c r="AA510" s="163"/>
      <c r="AB510" s="163"/>
      <c r="AC510" s="209"/>
      <c r="AD510" s="209"/>
      <c r="AE510" s="209"/>
      <c r="AF510" s="209"/>
      <c r="AG510" s="209"/>
      <c r="AH510" s="209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</row>
    <row r="511" spans="1:56" ht="12.75" customHeigh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59"/>
      <c r="Q511" s="159"/>
      <c r="R511" s="159"/>
      <c r="S511" s="159"/>
      <c r="T511" s="159"/>
      <c r="U511" s="159"/>
      <c r="V511" s="159"/>
      <c r="W511" s="159"/>
      <c r="X511" s="159"/>
      <c r="Y511" s="163"/>
      <c r="Z511" s="163"/>
      <c r="AA511" s="163"/>
      <c r="AB511" s="163"/>
      <c r="AC511" s="209"/>
      <c r="AD511" s="209"/>
      <c r="AE511" s="209"/>
      <c r="AF511" s="209"/>
      <c r="AG511" s="209"/>
      <c r="AH511" s="20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</row>
    <row r="512" spans="1:56" ht="12.75" customHeigh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59"/>
      <c r="Q512" s="159"/>
      <c r="R512" s="159"/>
      <c r="S512" s="159"/>
      <c r="T512" s="159"/>
      <c r="U512" s="159"/>
      <c r="V512" s="159"/>
      <c r="W512" s="159"/>
      <c r="X512" s="159"/>
      <c r="Y512" s="163"/>
      <c r="Z512" s="163"/>
      <c r="AA512" s="163"/>
      <c r="AB512" s="163"/>
      <c r="AC512" s="209"/>
      <c r="AD512" s="209"/>
      <c r="AE512" s="209"/>
      <c r="AF512" s="209"/>
      <c r="AG512" s="209"/>
      <c r="AH512" s="20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</row>
    <row r="513" spans="1:56" ht="12.75" customHeigh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59"/>
      <c r="Q513" s="159"/>
      <c r="R513" s="159"/>
      <c r="S513" s="159"/>
      <c r="T513" s="159"/>
      <c r="U513" s="159"/>
      <c r="V513" s="159"/>
      <c r="W513" s="159"/>
      <c r="X513" s="159"/>
      <c r="Y513" s="163"/>
      <c r="Z513" s="163"/>
      <c r="AA513" s="163"/>
      <c r="AB513" s="163"/>
      <c r="AC513" s="209"/>
      <c r="AD513" s="209"/>
      <c r="AE513" s="209"/>
      <c r="AF513" s="209"/>
      <c r="AG513" s="209"/>
      <c r="AH513" s="20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</row>
    <row r="514" spans="1:56" ht="12.75" customHeigh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59"/>
      <c r="Q514" s="159"/>
      <c r="R514" s="159"/>
      <c r="S514" s="159"/>
      <c r="T514" s="159"/>
      <c r="U514" s="159"/>
      <c r="V514" s="159"/>
      <c r="W514" s="159"/>
      <c r="X514" s="159"/>
      <c r="Y514" s="163"/>
      <c r="Z514" s="163"/>
      <c r="AA514" s="163"/>
      <c r="AB514" s="163"/>
      <c r="AC514" s="209"/>
      <c r="AD514" s="209"/>
      <c r="AE514" s="209"/>
      <c r="AF514" s="209"/>
      <c r="AG514" s="209"/>
      <c r="AH514" s="20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</row>
    <row r="515" spans="1:56" ht="12.75" customHeigh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59"/>
      <c r="Q515" s="159"/>
      <c r="R515" s="159"/>
      <c r="S515" s="159"/>
      <c r="T515" s="159"/>
      <c r="U515" s="159"/>
      <c r="V515" s="159"/>
      <c r="W515" s="159"/>
      <c r="X515" s="159"/>
      <c r="Y515" s="163"/>
      <c r="Z515" s="163"/>
      <c r="AA515" s="163"/>
      <c r="AB515" s="163"/>
      <c r="AC515" s="209"/>
      <c r="AD515" s="209"/>
      <c r="AE515" s="209"/>
      <c r="AF515" s="209"/>
      <c r="AG515" s="209"/>
      <c r="AH515" s="20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</row>
    <row r="516" spans="1:56" ht="12.75" customHeigh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59"/>
      <c r="Q516" s="159"/>
      <c r="R516" s="159"/>
      <c r="S516" s="159"/>
      <c r="T516" s="159"/>
      <c r="U516" s="159"/>
      <c r="V516" s="159"/>
      <c r="W516" s="159"/>
      <c r="X516" s="159"/>
      <c r="Y516" s="163"/>
      <c r="Z516" s="163"/>
      <c r="AA516" s="163"/>
      <c r="AB516" s="163"/>
      <c r="AC516" s="209"/>
      <c r="AD516" s="209"/>
      <c r="AE516" s="209"/>
      <c r="AF516" s="209"/>
      <c r="AG516" s="209"/>
      <c r="AH516" s="20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</row>
    <row r="517" spans="1:56" ht="12.75" customHeigh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59"/>
      <c r="Q517" s="159"/>
      <c r="R517" s="159"/>
      <c r="S517" s="159"/>
      <c r="T517" s="159"/>
      <c r="U517" s="159"/>
      <c r="V517" s="159"/>
      <c r="W517" s="159"/>
      <c r="X517" s="159"/>
      <c r="Y517" s="163"/>
      <c r="Z517" s="163"/>
      <c r="AA517" s="163"/>
      <c r="AB517" s="163"/>
      <c r="AC517" s="209"/>
      <c r="AD517" s="209"/>
      <c r="AE517" s="209"/>
      <c r="AF517" s="209"/>
      <c r="AG517" s="209"/>
      <c r="AH517" s="20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</row>
    <row r="518" spans="1:56" ht="12.75" customHeigh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59"/>
      <c r="Q518" s="159"/>
      <c r="R518" s="159"/>
      <c r="S518" s="159"/>
      <c r="T518" s="159"/>
      <c r="U518" s="159"/>
      <c r="V518" s="159"/>
      <c r="W518" s="159"/>
      <c r="X518" s="159"/>
      <c r="Y518" s="163"/>
      <c r="Z518" s="163"/>
      <c r="AA518" s="163"/>
      <c r="AB518" s="163"/>
      <c r="AC518" s="209"/>
      <c r="AD518" s="209"/>
      <c r="AE518" s="209"/>
      <c r="AF518" s="209"/>
      <c r="AG518" s="209"/>
      <c r="AH518" s="20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</row>
    <row r="519" spans="1:56" ht="12.75" customHeigh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59"/>
      <c r="Q519" s="159"/>
      <c r="R519" s="159"/>
      <c r="S519" s="159"/>
      <c r="T519" s="159"/>
      <c r="U519" s="159"/>
      <c r="V519" s="159"/>
      <c r="W519" s="159"/>
      <c r="X519" s="159"/>
      <c r="Y519" s="163"/>
      <c r="Z519" s="163"/>
      <c r="AA519" s="163"/>
      <c r="AB519" s="163"/>
      <c r="AC519" s="209"/>
      <c r="AD519" s="209"/>
      <c r="AE519" s="209"/>
      <c r="AF519" s="209"/>
      <c r="AG519" s="209"/>
      <c r="AH519" s="20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</row>
    <row r="520" spans="1:56" ht="12.75" customHeigh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59"/>
      <c r="Q520" s="159"/>
      <c r="R520" s="159"/>
      <c r="S520" s="159"/>
      <c r="T520" s="159"/>
      <c r="U520" s="159"/>
      <c r="V520" s="159"/>
      <c r="W520" s="159"/>
      <c r="X520" s="159"/>
      <c r="Y520" s="163"/>
      <c r="Z520" s="163"/>
      <c r="AA520" s="163"/>
      <c r="AB520" s="163"/>
      <c r="AC520" s="209"/>
      <c r="AD520" s="209"/>
      <c r="AE520" s="209"/>
      <c r="AF520" s="209"/>
      <c r="AG520" s="209"/>
      <c r="AH520" s="20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</row>
    <row r="521" spans="1:56" ht="12.75" customHeigh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59"/>
      <c r="Q521" s="159"/>
      <c r="R521" s="159"/>
      <c r="S521" s="159"/>
      <c r="T521" s="159"/>
      <c r="U521" s="159"/>
      <c r="V521" s="159"/>
      <c r="W521" s="159"/>
      <c r="X521" s="159"/>
      <c r="Y521" s="163"/>
      <c r="Z521" s="163"/>
      <c r="AA521" s="163"/>
      <c r="AB521" s="163"/>
      <c r="AC521" s="209"/>
      <c r="AD521" s="209"/>
      <c r="AE521" s="209"/>
      <c r="AF521" s="209"/>
      <c r="AG521" s="209"/>
      <c r="AH521" s="20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</row>
    <row r="522" spans="1:56" ht="12.75" customHeigh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59"/>
      <c r="Q522" s="159"/>
      <c r="R522" s="159"/>
      <c r="S522" s="159"/>
      <c r="T522" s="159"/>
      <c r="U522" s="159"/>
      <c r="V522" s="159"/>
      <c r="W522" s="159"/>
      <c r="X522" s="159"/>
      <c r="Y522" s="163"/>
      <c r="Z522" s="163"/>
      <c r="AA522" s="163"/>
      <c r="AB522" s="163"/>
      <c r="AC522" s="209"/>
      <c r="AD522" s="209"/>
      <c r="AE522" s="209"/>
      <c r="AF522" s="209"/>
      <c r="AG522" s="209"/>
      <c r="AH522" s="20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</row>
    <row r="523" spans="1:56" ht="12.75" customHeigh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59"/>
      <c r="Q523" s="159"/>
      <c r="R523" s="159"/>
      <c r="S523" s="159"/>
      <c r="T523" s="159"/>
      <c r="U523" s="159"/>
      <c r="V523" s="159"/>
      <c r="W523" s="159"/>
      <c r="X523" s="159"/>
      <c r="Y523" s="163"/>
      <c r="Z523" s="163"/>
      <c r="AA523" s="163"/>
      <c r="AB523" s="163"/>
      <c r="AC523" s="209"/>
      <c r="AD523" s="209"/>
      <c r="AE523" s="209"/>
      <c r="AF523" s="209"/>
      <c r="AG523" s="209"/>
      <c r="AH523" s="20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60"/>
      <c r="AU523" s="160"/>
      <c r="AV523" s="160"/>
      <c r="AW523" s="160"/>
      <c r="AX523" s="160"/>
      <c r="AY523" s="160"/>
      <c r="AZ523" s="160"/>
      <c r="BA523" s="160"/>
      <c r="BB523" s="160"/>
      <c r="BC523" s="160"/>
      <c r="BD523" s="160"/>
    </row>
    <row r="524" spans="1:56" ht="12.75" customHeigh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59"/>
      <c r="Q524" s="159"/>
      <c r="R524" s="159"/>
      <c r="S524" s="159"/>
      <c r="T524" s="159"/>
      <c r="U524" s="159"/>
      <c r="V524" s="159"/>
      <c r="W524" s="159"/>
      <c r="X524" s="159"/>
      <c r="Y524" s="163"/>
      <c r="Z524" s="163"/>
      <c r="AA524" s="163"/>
      <c r="AB524" s="163"/>
      <c r="AC524" s="209"/>
      <c r="AD524" s="209"/>
      <c r="AE524" s="209"/>
      <c r="AF524" s="209"/>
      <c r="AG524" s="209"/>
      <c r="AH524" s="20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60"/>
      <c r="AU524" s="160"/>
      <c r="AV524" s="160"/>
      <c r="AW524" s="160"/>
      <c r="AX524" s="160"/>
      <c r="AY524" s="160"/>
      <c r="AZ524" s="160"/>
      <c r="BA524" s="160"/>
      <c r="BB524" s="160"/>
      <c r="BC524" s="160"/>
      <c r="BD524" s="160"/>
    </row>
    <row r="525" spans="1:56" ht="12.75" customHeigh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59"/>
      <c r="Q525" s="159"/>
      <c r="R525" s="159"/>
      <c r="S525" s="159"/>
      <c r="T525" s="159"/>
      <c r="U525" s="159"/>
      <c r="V525" s="159"/>
      <c r="W525" s="159"/>
      <c r="X525" s="159"/>
      <c r="Y525" s="163"/>
      <c r="Z525" s="163"/>
      <c r="AA525" s="163"/>
      <c r="AB525" s="163"/>
      <c r="AC525" s="209"/>
      <c r="AD525" s="209"/>
      <c r="AE525" s="209"/>
      <c r="AF525" s="209"/>
      <c r="AG525" s="209"/>
      <c r="AH525" s="20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60"/>
      <c r="AU525" s="160"/>
      <c r="AV525" s="160"/>
      <c r="AW525" s="160"/>
      <c r="AX525" s="160"/>
      <c r="AY525" s="160"/>
      <c r="AZ525" s="160"/>
      <c r="BA525" s="160"/>
      <c r="BB525" s="160"/>
      <c r="BC525" s="160"/>
      <c r="BD525" s="160"/>
    </row>
    <row r="526" spans="1:56" ht="12.75" customHeigh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59"/>
      <c r="Q526" s="159"/>
      <c r="R526" s="159"/>
      <c r="S526" s="159"/>
      <c r="T526" s="159"/>
      <c r="U526" s="159"/>
      <c r="V526" s="159"/>
      <c r="W526" s="159"/>
      <c r="X526" s="159"/>
      <c r="Y526" s="163"/>
      <c r="Z526" s="163"/>
      <c r="AA526" s="163"/>
      <c r="AB526" s="163"/>
      <c r="AC526" s="209"/>
      <c r="AD526" s="209"/>
      <c r="AE526" s="209"/>
      <c r="AF526" s="209"/>
      <c r="AG526" s="209"/>
      <c r="AH526" s="209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60"/>
      <c r="AU526" s="160"/>
      <c r="AV526" s="160"/>
      <c r="AW526" s="160"/>
      <c r="AX526" s="160"/>
      <c r="AY526" s="160"/>
      <c r="AZ526" s="160"/>
      <c r="BA526" s="160"/>
      <c r="BB526" s="160"/>
      <c r="BC526" s="160"/>
      <c r="BD526" s="160"/>
    </row>
    <row r="527" spans="1:56" ht="12.75" customHeigh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59"/>
      <c r="Q527" s="159"/>
      <c r="R527" s="159"/>
      <c r="S527" s="159"/>
      <c r="T527" s="159"/>
      <c r="U527" s="159"/>
      <c r="V527" s="159"/>
      <c r="W527" s="159"/>
      <c r="X527" s="159"/>
      <c r="Y527" s="163"/>
      <c r="Z527" s="163"/>
      <c r="AA527" s="163"/>
      <c r="AB527" s="163"/>
      <c r="AC527" s="209"/>
      <c r="AD527" s="209"/>
      <c r="AE527" s="209"/>
      <c r="AF527" s="209"/>
      <c r="AG527" s="209"/>
      <c r="AH527" s="209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60"/>
      <c r="AU527" s="160"/>
      <c r="AV527" s="160"/>
      <c r="AW527" s="160"/>
      <c r="AX527" s="160"/>
      <c r="AY527" s="160"/>
      <c r="AZ527" s="160"/>
      <c r="BA527" s="160"/>
      <c r="BB527" s="160"/>
      <c r="BC527" s="160"/>
      <c r="BD527" s="160"/>
    </row>
    <row r="528" spans="1:56" ht="12.75" customHeigh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59"/>
      <c r="Q528" s="159"/>
      <c r="R528" s="159"/>
      <c r="S528" s="159"/>
      <c r="T528" s="159"/>
      <c r="U528" s="159"/>
      <c r="V528" s="159"/>
      <c r="W528" s="159"/>
      <c r="X528" s="159"/>
      <c r="Y528" s="163"/>
      <c r="Z528" s="163"/>
      <c r="AA528" s="163"/>
      <c r="AB528" s="163"/>
      <c r="AC528" s="209"/>
      <c r="AD528" s="209"/>
      <c r="AE528" s="209"/>
      <c r="AF528" s="209"/>
      <c r="AG528" s="209"/>
      <c r="AH528" s="20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60"/>
      <c r="AU528" s="160"/>
      <c r="AV528" s="160"/>
      <c r="AW528" s="160"/>
      <c r="AX528" s="160"/>
      <c r="AY528" s="160"/>
      <c r="AZ528" s="160"/>
      <c r="BA528" s="160"/>
      <c r="BB528" s="160"/>
      <c r="BC528" s="160"/>
      <c r="BD528" s="160"/>
    </row>
    <row r="529" spans="1:56" ht="12.75" customHeigh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59"/>
      <c r="Q529" s="159"/>
      <c r="R529" s="159"/>
      <c r="S529" s="159"/>
      <c r="T529" s="159"/>
      <c r="U529" s="159"/>
      <c r="V529" s="159"/>
      <c r="W529" s="159"/>
      <c r="X529" s="159"/>
      <c r="Y529" s="163"/>
      <c r="Z529" s="163"/>
      <c r="AA529" s="163"/>
      <c r="AB529" s="163"/>
      <c r="AC529" s="209"/>
      <c r="AD529" s="209"/>
      <c r="AE529" s="209"/>
      <c r="AF529" s="209"/>
      <c r="AG529" s="209"/>
      <c r="AH529" s="209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60"/>
      <c r="AU529" s="160"/>
      <c r="AV529" s="160"/>
      <c r="AW529" s="160"/>
      <c r="AX529" s="160"/>
      <c r="AY529" s="160"/>
      <c r="AZ529" s="160"/>
      <c r="BA529" s="160"/>
      <c r="BB529" s="160"/>
      <c r="BC529" s="160"/>
      <c r="BD529" s="160"/>
    </row>
    <row r="530" spans="1:56" ht="12.75" customHeigh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59"/>
      <c r="Q530" s="159"/>
      <c r="R530" s="159"/>
      <c r="S530" s="159"/>
      <c r="T530" s="159"/>
      <c r="U530" s="159"/>
      <c r="V530" s="159"/>
      <c r="W530" s="159"/>
      <c r="X530" s="159"/>
      <c r="Y530" s="163"/>
      <c r="Z530" s="163"/>
      <c r="AA530" s="163"/>
      <c r="AB530" s="163"/>
      <c r="AC530" s="209"/>
      <c r="AD530" s="209"/>
      <c r="AE530" s="209"/>
      <c r="AF530" s="209"/>
      <c r="AG530" s="209"/>
      <c r="AH530" s="209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60"/>
      <c r="AU530" s="160"/>
      <c r="AV530" s="160"/>
      <c r="AW530" s="160"/>
      <c r="AX530" s="160"/>
      <c r="AY530" s="160"/>
      <c r="AZ530" s="160"/>
      <c r="BA530" s="160"/>
      <c r="BB530" s="160"/>
      <c r="BC530" s="160"/>
      <c r="BD530" s="160"/>
    </row>
    <row r="531" spans="1:56" ht="12.75" customHeigh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59"/>
      <c r="Q531" s="159"/>
      <c r="R531" s="159"/>
      <c r="S531" s="159"/>
      <c r="T531" s="159"/>
      <c r="U531" s="159"/>
      <c r="V531" s="159"/>
      <c r="W531" s="159"/>
      <c r="X531" s="159"/>
      <c r="Y531" s="163"/>
      <c r="Z531" s="163"/>
      <c r="AA531" s="163"/>
      <c r="AB531" s="163"/>
      <c r="AC531" s="209"/>
      <c r="AD531" s="209"/>
      <c r="AE531" s="209"/>
      <c r="AF531" s="209"/>
      <c r="AG531" s="209"/>
      <c r="AH531" s="209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60"/>
      <c r="AU531" s="160"/>
      <c r="AV531" s="160"/>
      <c r="AW531" s="160"/>
      <c r="AX531" s="160"/>
      <c r="AY531" s="160"/>
      <c r="AZ531" s="160"/>
      <c r="BA531" s="160"/>
      <c r="BB531" s="160"/>
      <c r="BC531" s="160"/>
      <c r="BD531" s="160"/>
    </row>
    <row r="532" spans="1:56" ht="12.75" customHeigh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59"/>
      <c r="Q532" s="159"/>
      <c r="R532" s="159"/>
      <c r="S532" s="159"/>
      <c r="T532" s="159"/>
      <c r="U532" s="159"/>
      <c r="V532" s="159"/>
      <c r="W532" s="159"/>
      <c r="X532" s="159"/>
      <c r="Y532" s="163"/>
      <c r="Z532" s="163"/>
      <c r="AA532" s="163"/>
      <c r="AB532" s="163"/>
      <c r="AC532" s="209"/>
      <c r="AD532" s="209"/>
      <c r="AE532" s="209"/>
      <c r="AF532" s="209"/>
      <c r="AG532" s="209"/>
      <c r="AH532" s="20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60"/>
      <c r="AU532" s="160"/>
      <c r="AV532" s="160"/>
      <c r="AW532" s="160"/>
      <c r="AX532" s="160"/>
      <c r="AY532" s="160"/>
      <c r="AZ532" s="160"/>
      <c r="BA532" s="160"/>
      <c r="BB532" s="160"/>
      <c r="BC532" s="160"/>
      <c r="BD532" s="160"/>
    </row>
    <row r="533" spans="1:56" ht="12.75" customHeigh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59"/>
      <c r="Q533" s="159"/>
      <c r="R533" s="159"/>
      <c r="S533" s="159"/>
      <c r="T533" s="159"/>
      <c r="U533" s="159"/>
      <c r="V533" s="159"/>
      <c r="W533" s="159"/>
      <c r="X533" s="159"/>
      <c r="Y533" s="163"/>
      <c r="Z533" s="163"/>
      <c r="AA533" s="163"/>
      <c r="AB533" s="163"/>
      <c r="AC533" s="209"/>
      <c r="AD533" s="209"/>
      <c r="AE533" s="209"/>
      <c r="AF533" s="209"/>
      <c r="AG533" s="209"/>
      <c r="AH533" s="20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60"/>
      <c r="AU533" s="160"/>
      <c r="AV533" s="160"/>
      <c r="AW533" s="160"/>
      <c r="AX533" s="160"/>
      <c r="AY533" s="160"/>
      <c r="AZ533" s="160"/>
      <c r="BA533" s="160"/>
      <c r="BB533" s="160"/>
      <c r="BC533" s="160"/>
      <c r="BD533" s="160"/>
    </row>
    <row r="534" spans="1:56" ht="12.75" customHeigh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59"/>
      <c r="Q534" s="159"/>
      <c r="R534" s="159"/>
      <c r="S534" s="159"/>
      <c r="T534" s="159"/>
      <c r="U534" s="159"/>
      <c r="V534" s="159"/>
      <c r="W534" s="159"/>
      <c r="X534" s="159"/>
      <c r="Y534" s="163"/>
      <c r="Z534" s="163"/>
      <c r="AA534" s="163"/>
      <c r="AB534" s="163"/>
      <c r="AC534" s="209"/>
      <c r="AD534" s="209"/>
      <c r="AE534" s="209"/>
      <c r="AF534" s="209"/>
      <c r="AG534" s="209"/>
      <c r="AH534" s="209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60"/>
      <c r="AU534" s="160"/>
      <c r="AV534" s="160"/>
      <c r="AW534" s="160"/>
      <c r="AX534" s="160"/>
      <c r="AY534" s="160"/>
      <c r="AZ534" s="160"/>
      <c r="BA534" s="160"/>
      <c r="BB534" s="160"/>
      <c r="BC534" s="160"/>
      <c r="BD534" s="160"/>
    </row>
    <row r="535" spans="1:56" ht="12.75" customHeigh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59"/>
      <c r="Q535" s="159"/>
      <c r="R535" s="159"/>
      <c r="S535" s="159"/>
      <c r="T535" s="159"/>
      <c r="U535" s="159"/>
      <c r="V535" s="159"/>
      <c r="W535" s="159"/>
      <c r="X535" s="159"/>
      <c r="Y535" s="163"/>
      <c r="Z535" s="163"/>
      <c r="AA535" s="163"/>
      <c r="AB535" s="163"/>
      <c r="AC535" s="209"/>
      <c r="AD535" s="209"/>
      <c r="AE535" s="209"/>
      <c r="AF535" s="209"/>
      <c r="AG535" s="209"/>
      <c r="AH535" s="20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</row>
    <row r="536" spans="1:56" ht="12.75" customHeigh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59"/>
      <c r="Q536" s="159"/>
      <c r="R536" s="159"/>
      <c r="S536" s="159"/>
      <c r="T536" s="159"/>
      <c r="U536" s="159"/>
      <c r="V536" s="159"/>
      <c r="W536" s="159"/>
      <c r="X536" s="159"/>
      <c r="Y536" s="163"/>
      <c r="Z536" s="163"/>
      <c r="AA536" s="163"/>
      <c r="AB536" s="163"/>
      <c r="AC536" s="209"/>
      <c r="AD536" s="209"/>
      <c r="AE536" s="209"/>
      <c r="AF536" s="209"/>
      <c r="AG536" s="209"/>
      <c r="AH536" s="20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60"/>
      <c r="AU536" s="160"/>
      <c r="AV536" s="160"/>
      <c r="AW536" s="160"/>
      <c r="AX536" s="160"/>
      <c r="AY536" s="160"/>
      <c r="AZ536" s="160"/>
      <c r="BA536" s="160"/>
      <c r="BB536" s="160"/>
      <c r="BC536" s="160"/>
      <c r="BD536" s="160"/>
    </row>
    <row r="537" spans="1:56" ht="12.75" customHeigh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59"/>
      <c r="Q537" s="159"/>
      <c r="R537" s="159"/>
      <c r="S537" s="159"/>
      <c r="T537" s="159"/>
      <c r="U537" s="159"/>
      <c r="V537" s="159"/>
      <c r="W537" s="159"/>
      <c r="X537" s="159"/>
      <c r="Y537" s="163"/>
      <c r="Z537" s="163"/>
      <c r="AA537" s="163"/>
      <c r="AB537" s="163"/>
      <c r="AC537" s="209"/>
      <c r="AD537" s="209"/>
      <c r="AE537" s="209"/>
      <c r="AF537" s="209"/>
      <c r="AG537" s="209"/>
      <c r="AH537" s="20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60"/>
      <c r="AU537" s="160"/>
      <c r="AV537" s="160"/>
      <c r="AW537" s="160"/>
      <c r="AX537" s="160"/>
      <c r="AY537" s="160"/>
      <c r="AZ537" s="160"/>
      <c r="BA537" s="160"/>
      <c r="BB537" s="160"/>
      <c r="BC537" s="160"/>
      <c r="BD537" s="160"/>
    </row>
    <row r="538" spans="1:56" ht="12.75" customHeigh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59"/>
      <c r="Q538" s="159"/>
      <c r="R538" s="159"/>
      <c r="S538" s="159"/>
      <c r="T538" s="159"/>
      <c r="U538" s="159"/>
      <c r="V538" s="159"/>
      <c r="W538" s="159"/>
      <c r="X538" s="159"/>
      <c r="Y538" s="163"/>
      <c r="Z538" s="163"/>
      <c r="AA538" s="163"/>
      <c r="AB538" s="163"/>
      <c r="AC538" s="209"/>
      <c r="AD538" s="209"/>
      <c r="AE538" s="209"/>
      <c r="AF538" s="209"/>
      <c r="AG538" s="209"/>
      <c r="AH538" s="20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60"/>
      <c r="AU538" s="160"/>
      <c r="AV538" s="160"/>
      <c r="AW538" s="160"/>
      <c r="AX538" s="160"/>
      <c r="AY538" s="160"/>
      <c r="AZ538" s="160"/>
      <c r="BA538" s="160"/>
      <c r="BB538" s="160"/>
      <c r="BC538" s="160"/>
      <c r="BD538" s="160"/>
    </row>
    <row r="539" spans="1:56" ht="12.75" customHeigh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59"/>
      <c r="Q539" s="159"/>
      <c r="R539" s="159"/>
      <c r="S539" s="159"/>
      <c r="T539" s="159"/>
      <c r="U539" s="159"/>
      <c r="V539" s="159"/>
      <c r="W539" s="159"/>
      <c r="X539" s="159"/>
      <c r="Y539" s="163"/>
      <c r="Z539" s="163"/>
      <c r="AA539" s="163"/>
      <c r="AB539" s="163"/>
      <c r="AC539" s="209"/>
      <c r="AD539" s="209"/>
      <c r="AE539" s="209"/>
      <c r="AF539" s="209"/>
      <c r="AG539" s="209"/>
      <c r="AH539" s="20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60"/>
      <c r="AU539" s="160"/>
      <c r="AV539" s="160"/>
      <c r="AW539" s="160"/>
      <c r="AX539" s="160"/>
      <c r="AY539" s="160"/>
      <c r="AZ539" s="160"/>
      <c r="BA539" s="160"/>
      <c r="BB539" s="160"/>
      <c r="BC539" s="160"/>
      <c r="BD539" s="160"/>
    </row>
    <row r="540" spans="1:56" ht="12.75" customHeigh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59"/>
      <c r="Q540" s="159"/>
      <c r="R540" s="159"/>
      <c r="S540" s="159"/>
      <c r="T540" s="159"/>
      <c r="U540" s="159"/>
      <c r="V540" s="159"/>
      <c r="W540" s="159"/>
      <c r="X540" s="159"/>
      <c r="Y540" s="163"/>
      <c r="Z540" s="163"/>
      <c r="AA540" s="163"/>
      <c r="AB540" s="163"/>
      <c r="AC540" s="209"/>
      <c r="AD540" s="209"/>
      <c r="AE540" s="209"/>
      <c r="AF540" s="209"/>
      <c r="AG540" s="209"/>
      <c r="AH540" s="20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</row>
    <row r="541" spans="1:56" ht="12.75" customHeigh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59"/>
      <c r="Q541" s="159"/>
      <c r="R541" s="159"/>
      <c r="S541" s="159"/>
      <c r="T541" s="159"/>
      <c r="U541" s="159"/>
      <c r="V541" s="159"/>
      <c r="W541" s="159"/>
      <c r="X541" s="159"/>
      <c r="Y541" s="163"/>
      <c r="Z541" s="163"/>
      <c r="AA541" s="163"/>
      <c r="AB541" s="163"/>
      <c r="AC541" s="209"/>
      <c r="AD541" s="209"/>
      <c r="AE541" s="209"/>
      <c r="AF541" s="209"/>
      <c r="AG541" s="209"/>
      <c r="AH541" s="20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60"/>
      <c r="AU541" s="160"/>
      <c r="AV541" s="160"/>
      <c r="AW541" s="160"/>
      <c r="AX541" s="160"/>
      <c r="AY541" s="160"/>
      <c r="AZ541" s="160"/>
      <c r="BA541" s="160"/>
      <c r="BB541" s="160"/>
      <c r="BC541" s="160"/>
      <c r="BD541" s="160"/>
    </row>
    <row r="542" spans="1:56" ht="12.75" customHeigh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59"/>
      <c r="Q542" s="159"/>
      <c r="R542" s="159"/>
      <c r="S542" s="159"/>
      <c r="T542" s="159"/>
      <c r="U542" s="159"/>
      <c r="V542" s="159"/>
      <c r="W542" s="159"/>
      <c r="X542" s="159"/>
      <c r="Y542" s="163"/>
      <c r="Z542" s="163"/>
      <c r="AA542" s="163"/>
      <c r="AB542" s="163"/>
      <c r="AC542" s="209"/>
      <c r="AD542" s="209"/>
      <c r="AE542" s="209"/>
      <c r="AF542" s="209"/>
      <c r="AG542" s="209"/>
      <c r="AH542" s="20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</row>
    <row r="543" spans="1:56" ht="12.75" customHeigh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59"/>
      <c r="Q543" s="159"/>
      <c r="R543" s="159"/>
      <c r="S543" s="159"/>
      <c r="T543" s="159"/>
      <c r="U543" s="159"/>
      <c r="V543" s="159"/>
      <c r="W543" s="159"/>
      <c r="X543" s="159"/>
      <c r="Y543" s="163"/>
      <c r="Z543" s="163"/>
      <c r="AA543" s="163"/>
      <c r="AB543" s="163"/>
      <c r="AC543" s="209"/>
      <c r="AD543" s="209"/>
      <c r="AE543" s="209"/>
      <c r="AF543" s="209"/>
      <c r="AG543" s="209"/>
      <c r="AH543" s="20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60"/>
      <c r="AU543" s="160"/>
      <c r="AV543" s="160"/>
      <c r="AW543" s="160"/>
      <c r="AX543" s="160"/>
      <c r="AY543" s="160"/>
      <c r="AZ543" s="160"/>
      <c r="BA543" s="160"/>
      <c r="BB543" s="160"/>
      <c r="BC543" s="160"/>
      <c r="BD543" s="160"/>
    </row>
    <row r="544" spans="1:56" ht="12.75" customHeigh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59"/>
      <c r="Q544" s="159"/>
      <c r="R544" s="159"/>
      <c r="S544" s="159"/>
      <c r="T544" s="159"/>
      <c r="U544" s="159"/>
      <c r="V544" s="159"/>
      <c r="W544" s="159"/>
      <c r="X544" s="159"/>
      <c r="Y544" s="163"/>
      <c r="Z544" s="163"/>
      <c r="AA544" s="163"/>
      <c r="AB544" s="163"/>
      <c r="AC544" s="209"/>
      <c r="AD544" s="209"/>
      <c r="AE544" s="209"/>
      <c r="AF544" s="209"/>
      <c r="AG544" s="209"/>
      <c r="AH544" s="209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60"/>
      <c r="AU544" s="160"/>
      <c r="AV544" s="160"/>
      <c r="AW544" s="160"/>
      <c r="AX544" s="160"/>
      <c r="AY544" s="160"/>
      <c r="AZ544" s="160"/>
      <c r="BA544" s="160"/>
      <c r="BB544" s="160"/>
      <c r="BC544" s="160"/>
      <c r="BD544" s="160"/>
    </row>
    <row r="545" spans="1:56" ht="12.75" customHeigh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59"/>
      <c r="Q545" s="159"/>
      <c r="R545" s="159"/>
      <c r="S545" s="159"/>
      <c r="T545" s="159"/>
      <c r="U545" s="159"/>
      <c r="V545" s="159"/>
      <c r="W545" s="159"/>
      <c r="X545" s="159"/>
      <c r="Y545" s="163"/>
      <c r="Z545" s="163"/>
      <c r="AA545" s="163"/>
      <c r="AB545" s="163"/>
      <c r="AC545" s="209"/>
      <c r="AD545" s="209"/>
      <c r="AE545" s="209"/>
      <c r="AF545" s="209"/>
      <c r="AG545" s="209"/>
      <c r="AH545" s="209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60"/>
      <c r="AU545" s="160"/>
      <c r="AV545" s="160"/>
      <c r="AW545" s="160"/>
      <c r="AX545" s="160"/>
      <c r="AY545" s="160"/>
      <c r="AZ545" s="160"/>
      <c r="BA545" s="160"/>
      <c r="BB545" s="160"/>
      <c r="BC545" s="160"/>
      <c r="BD545" s="160"/>
    </row>
    <row r="546" spans="1:56" ht="12.75" customHeigh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59"/>
      <c r="Q546" s="159"/>
      <c r="R546" s="159"/>
      <c r="S546" s="159"/>
      <c r="T546" s="159"/>
      <c r="U546" s="159"/>
      <c r="V546" s="159"/>
      <c r="W546" s="159"/>
      <c r="X546" s="159"/>
      <c r="Y546" s="163"/>
      <c r="Z546" s="163"/>
      <c r="AA546" s="163"/>
      <c r="AB546" s="163"/>
      <c r="AC546" s="209"/>
      <c r="AD546" s="209"/>
      <c r="AE546" s="209"/>
      <c r="AF546" s="209"/>
      <c r="AG546" s="209"/>
      <c r="AH546" s="209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60"/>
      <c r="AU546" s="160"/>
      <c r="AV546" s="160"/>
      <c r="AW546" s="160"/>
      <c r="AX546" s="160"/>
      <c r="AY546" s="160"/>
      <c r="AZ546" s="160"/>
      <c r="BA546" s="160"/>
      <c r="BB546" s="160"/>
      <c r="BC546" s="160"/>
      <c r="BD546" s="160"/>
    </row>
    <row r="547" spans="1:56" ht="12.75" customHeigh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59"/>
      <c r="Q547" s="159"/>
      <c r="R547" s="159"/>
      <c r="S547" s="159"/>
      <c r="T547" s="159"/>
      <c r="U547" s="159"/>
      <c r="V547" s="159"/>
      <c r="W547" s="159"/>
      <c r="X547" s="159"/>
      <c r="Y547" s="163"/>
      <c r="Z547" s="163"/>
      <c r="AA547" s="163"/>
      <c r="AB547" s="163"/>
      <c r="AC547" s="209"/>
      <c r="AD547" s="209"/>
      <c r="AE547" s="209"/>
      <c r="AF547" s="209"/>
      <c r="AG547" s="209"/>
      <c r="AH547" s="20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60"/>
      <c r="AU547" s="160"/>
      <c r="AV547" s="160"/>
      <c r="AW547" s="160"/>
      <c r="AX547" s="160"/>
      <c r="AY547" s="160"/>
      <c r="AZ547" s="160"/>
      <c r="BA547" s="160"/>
      <c r="BB547" s="160"/>
      <c r="BC547" s="160"/>
      <c r="BD547" s="160"/>
    </row>
    <row r="548" spans="1:56" ht="12.75" customHeigh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59"/>
      <c r="Q548" s="159"/>
      <c r="R548" s="159"/>
      <c r="S548" s="159"/>
      <c r="T548" s="159"/>
      <c r="U548" s="159"/>
      <c r="V548" s="159"/>
      <c r="W548" s="159"/>
      <c r="X548" s="159"/>
      <c r="Y548" s="163"/>
      <c r="Z548" s="163"/>
      <c r="AA548" s="163"/>
      <c r="AB548" s="163"/>
      <c r="AC548" s="209"/>
      <c r="AD548" s="209"/>
      <c r="AE548" s="209"/>
      <c r="AF548" s="209"/>
      <c r="AG548" s="209"/>
      <c r="AH548" s="20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60"/>
      <c r="AU548" s="160"/>
      <c r="AV548" s="160"/>
      <c r="AW548" s="160"/>
      <c r="AX548" s="160"/>
      <c r="AY548" s="160"/>
      <c r="AZ548" s="160"/>
      <c r="BA548" s="160"/>
      <c r="BB548" s="160"/>
      <c r="BC548" s="160"/>
      <c r="BD548" s="160"/>
    </row>
    <row r="549" spans="1:56" ht="12.75" customHeigh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59"/>
      <c r="Q549" s="159"/>
      <c r="R549" s="159"/>
      <c r="S549" s="159"/>
      <c r="T549" s="159"/>
      <c r="U549" s="159"/>
      <c r="V549" s="159"/>
      <c r="W549" s="159"/>
      <c r="X549" s="159"/>
      <c r="Y549" s="163"/>
      <c r="Z549" s="163"/>
      <c r="AA549" s="163"/>
      <c r="AB549" s="163"/>
      <c r="AC549" s="209"/>
      <c r="AD549" s="209"/>
      <c r="AE549" s="209"/>
      <c r="AF549" s="209"/>
      <c r="AG549" s="209"/>
      <c r="AH549" s="20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60"/>
      <c r="AU549" s="160"/>
      <c r="AV549" s="160"/>
      <c r="AW549" s="160"/>
      <c r="AX549" s="160"/>
      <c r="AY549" s="160"/>
      <c r="AZ549" s="160"/>
      <c r="BA549" s="160"/>
      <c r="BB549" s="160"/>
      <c r="BC549" s="160"/>
      <c r="BD549" s="160"/>
    </row>
    <row r="550" spans="1:56" ht="12.75" customHeigh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59"/>
      <c r="Q550" s="159"/>
      <c r="R550" s="159"/>
      <c r="S550" s="159"/>
      <c r="T550" s="159"/>
      <c r="U550" s="159"/>
      <c r="V550" s="159"/>
      <c r="W550" s="159"/>
      <c r="X550" s="159"/>
      <c r="Y550" s="163"/>
      <c r="Z550" s="163"/>
      <c r="AA550" s="163"/>
      <c r="AB550" s="163"/>
      <c r="AC550" s="209"/>
      <c r="AD550" s="209"/>
      <c r="AE550" s="209"/>
      <c r="AF550" s="209"/>
      <c r="AG550" s="209"/>
      <c r="AH550" s="20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60"/>
      <c r="AU550" s="160"/>
      <c r="AV550" s="160"/>
      <c r="AW550" s="160"/>
      <c r="AX550" s="160"/>
      <c r="AY550" s="160"/>
      <c r="AZ550" s="160"/>
      <c r="BA550" s="160"/>
      <c r="BB550" s="160"/>
      <c r="BC550" s="160"/>
      <c r="BD550" s="160"/>
    </row>
    <row r="551" spans="1:56" ht="12.75" customHeigh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59"/>
      <c r="Q551" s="159"/>
      <c r="R551" s="159"/>
      <c r="S551" s="159"/>
      <c r="T551" s="159"/>
      <c r="U551" s="159"/>
      <c r="V551" s="159"/>
      <c r="W551" s="159"/>
      <c r="X551" s="159"/>
      <c r="Y551" s="163"/>
      <c r="Z551" s="163"/>
      <c r="AA551" s="163"/>
      <c r="AB551" s="163"/>
      <c r="AC551" s="209"/>
      <c r="AD551" s="209"/>
      <c r="AE551" s="209"/>
      <c r="AF551" s="209"/>
      <c r="AG551" s="209"/>
      <c r="AH551" s="20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60"/>
      <c r="AU551" s="160"/>
      <c r="AV551" s="160"/>
      <c r="AW551" s="160"/>
      <c r="AX551" s="160"/>
      <c r="AY551" s="160"/>
      <c r="AZ551" s="160"/>
      <c r="BA551" s="160"/>
      <c r="BB551" s="160"/>
      <c r="BC551" s="160"/>
      <c r="BD551" s="160"/>
    </row>
    <row r="552" spans="1:56" ht="12.75" customHeigh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59"/>
      <c r="Q552" s="159"/>
      <c r="R552" s="159"/>
      <c r="S552" s="159"/>
      <c r="T552" s="159"/>
      <c r="U552" s="159"/>
      <c r="V552" s="159"/>
      <c r="W552" s="159"/>
      <c r="X552" s="159"/>
      <c r="Y552" s="163"/>
      <c r="Z552" s="163"/>
      <c r="AA552" s="163"/>
      <c r="AB552" s="163"/>
      <c r="AC552" s="209"/>
      <c r="AD552" s="209"/>
      <c r="AE552" s="209"/>
      <c r="AF552" s="209"/>
      <c r="AG552" s="209"/>
      <c r="AH552" s="20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60"/>
      <c r="AU552" s="160"/>
      <c r="AV552" s="160"/>
      <c r="AW552" s="160"/>
      <c r="AX552" s="160"/>
      <c r="AY552" s="160"/>
      <c r="AZ552" s="160"/>
      <c r="BA552" s="160"/>
      <c r="BB552" s="160"/>
      <c r="BC552" s="160"/>
      <c r="BD552" s="160"/>
    </row>
    <row r="553" spans="1:56" ht="12.75" customHeigh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59"/>
      <c r="Q553" s="159"/>
      <c r="R553" s="159"/>
      <c r="S553" s="159"/>
      <c r="T553" s="159"/>
      <c r="U553" s="159"/>
      <c r="V553" s="159"/>
      <c r="W553" s="159"/>
      <c r="X553" s="159"/>
      <c r="Y553" s="163"/>
      <c r="Z553" s="163"/>
      <c r="AA553" s="163"/>
      <c r="AB553" s="163"/>
      <c r="AC553" s="209"/>
      <c r="AD553" s="209"/>
      <c r="AE553" s="209"/>
      <c r="AF553" s="209"/>
      <c r="AG553" s="209"/>
      <c r="AH553" s="20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60"/>
      <c r="AU553" s="160"/>
      <c r="AV553" s="160"/>
      <c r="AW553" s="160"/>
      <c r="AX553" s="160"/>
      <c r="AY553" s="160"/>
      <c r="AZ553" s="160"/>
      <c r="BA553" s="160"/>
      <c r="BB553" s="160"/>
      <c r="BC553" s="160"/>
      <c r="BD553" s="160"/>
    </row>
    <row r="554" spans="1:56" ht="12.75" customHeigh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59"/>
      <c r="Q554" s="159"/>
      <c r="R554" s="159"/>
      <c r="S554" s="159"/>
      <c r="T554" s="159"/>
      <c r="U554" s="159"/>
      <c r="V554" s="159"/>
      <c r="W554" s="159"/>
      <c r="X554" s="159"/>
      <c r="Y554" s="163"/>
      <c r="Z554" s="163"/>
      <c r="AA554" s="163"/>
      <c r="AB554" s="163"/>
      <c r="AC554" s="209"/>
      <c r="AD554" s="209"/>
      <c r="AE554" s="209"/>
      <c r="AF554" s="209"/>
      <c r="AG554" s="209"/>
      <c r="AH554" s="20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60"/>
      <c r="AU554" s="160"/>
      <c r="AV554" s="160"/>
      <c r="AW554" s="160"/>
      <c r="AX554" s="160"/>
      <c r="AY554" s="160"/>
      <c r="AZ554" s="160"/>
      <c r="BA554" s="160"/>
      <c r="BB554" s="160"/>
      <c r="BC554" s="160"/>
      <c r="BD554" s="160"/>
    </row>
    <row r="555" spans="1:56" ht="12.75" customHeigh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59"/>
      <c r="Q555" s="159"/>
      <c r="R555" s="159"/>
      <c r="S555" s="159"/>
      <c r="T555" s="159"/>
      <c r="U555" s="159"/>
      <c r="V555" s="159"/>
      <c r="W555" s="159"/>
      <c r="X555" s="159"/>
      <c r="Y555" s="163"/>
      <c r="Z555" s="163"/>
      <c r="AA555" s="163"/>
      <c r="AB555" s="163"/>
      <c r="AC555" s="209"/>
      <c r="AD555" s="209"/>
      <c r="AE555" s="209"/>
      <c r="AF555" s="209"/>
      <c r="AG555" s="209"/>
      <c r="AH555" s="20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60"/>
      <c r="AU555" s="160"/>
      <c r="AV555" s="160"/>
      <c r="AW555" s="160"/>
      <c r="AX555" s="160"/>
      <c r="AY555" s="160"/>
      <c r="AZ555" s="160"/>
      <c r="BA555" s="160"/>
      <c r="BB555" s="160"/>
      <c r="BC555" s="160"/>
      <c r="BD555" s="160"/>
    </row>
    <row r="556" spans="1:56" ht="12.75" customHeigh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59"/>
      <c r="Q556" s="159"/>
      <c r="R556" s="159"/>
      <c r="S556" s="159"/>
      <c r="T556" s="159"/>
      <c r="U556" s="159"/>
      <c r="V556" s="159"/>
      <c r="W556" s="159"/>
      <c r="X556" s="159"/>
      <c r="Y556" s="163"/>
      <c r="Z556" s="163"/>
      <c r="AA556" s="163"/>
      <c r="AB556" s="163"/>
      <c r="AC556" s="209"/>
      <c r="AD556" s="209"/>
      <c r="AE556" s="209"/>
      <c r="AF556" s="209"/>
      <c r="AG556" s="209"/>
      <c r="AH556" s="20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60"/>
      <c r="AU556" s="160"/>
      <c r="AV556" s="160"/>
      <c r="AW556" s="160"/>
      <c r="AX556" s="160"/>
      <c r="AY556" s="160"/>
      <c r="AZ556" s="160"/>
      <c r="BA556" s="160"/>
      <c r="BB556" s="160"/>
      <c r="BC556" s="160"/>
      <c r="BD556" s="160"/>
    </row>
    <row r="557" spans="1:56" ht="12.75" customHeigh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59"/>
      <c r="Q557" s="159"/>
      <c r="R557" s="159"/>
      <c r="S557" s="159"/>
      <c r="T557" s="159"/>
      <c r="U557" s="159"/>
      <c r="V557" s="159"/>
      <c r="W557" s="159"/>
      <c r="X557" s="159"/>
      <c r="Y557" s="163"/>
      <c r="Z557" s="163"/>
      <c r="AA557" s="163"/>
      <c r="AB557" s="163"/>
      <c r="AC557" s="209"/>
      <c r="AD557" s="209"/>
      <c r="AE557" s="209"/>
      <c r="AF557" s="209"/>
      <c r="AG557" s="209"/>
      <c r="AH557" s="209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60"/>
      <c r="AU557" s="160"/>
      <c r="AV557" s="160"/>
      <c r="AW557" s="160"/>
      <c r="AX557" s="160"/>
      <c r="AY557" s="160"/>
      <c r="AZ557" s="160"/>
      <c r="BA557" s="160"/>
      <c r="BB557" s="160"/>
      <c r="BC557" s="160"/>
      <c r="BD557" s="160"/>
    </row>
    <row r="558" spans="1:56" ht="12.75" customHeigh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59"/>
      <c r="Q558" s="159"/>
      <c r="R558" s="159"/>
      <c r="S558" s="159"/>
      <c r="T558" s="159"/>
      <c r="U558" s="159"/>
      <c r="V558" s="159"/>
      <c r="W558" s="159"/>
      <c r="X558" s="159"/>
      <c r="Y558" s="163"/>
      <c r="Z558" s="163"/>
      <c r="AA558" s="163"/>
      <c r="AB558" s="163"/>
      <c r="AC558" s="209"/>
      <c r="AD558" s="209"/>
      <c r="AE558" s="209"/>
      <c r="AF558" s="209"/>
      <c r="AG558" s="209"/>
      <c r="AH558" s="209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60"/>
      <c r="AU558" s="160"/>
      <c r="AV558" s="160"/>
      <c r="AW558" s="160"/>
      <c r="AX558" s="160"/>
      <c r="AY558" s="160"/>
      <c r="AZ558" s="160"/>
      <c r="BA558" s="160"/>
      <c r="BB558" s="160"/>
      <c r="BC558" s="160"/>
      <c r="BD558" s="160"/>
    </row>
    <row r="559" spans="1:56" ht="12.75" customHeigh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59"/>
      <c r="Q559" s="159"/>
      <c r="R559" s="159"/>
      <c r="S559" s="159"/>
      <c r="T559" s="159"/>
      <c r="U559" s="159"/>
      <c r="V559" s="159"/>
      <c r="W559" s="159"/>
      <c r="X559" s="159"/>
      <c r="Y559" s="163"/>
      <c r="Z559" s="163"/>
      <c r="AA559" s="163"/>
      <c r="AB559" s="163"/>
      <c r="AC559" s="209"/>
      <c r="AD559" s="209"/>
      <c r="AE559" s="209"/>
      <c r="AF559" s="209"/>
      <c r="AG559" s="209"/>
      <c r="AH559" s="209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60"/>
      <c r="AU559" s="160"/>
      <c r="AV559" s="160"/>
      <c r="AW559" s="160"/>
      <c r="AX559" s="160"/>
      <c r="AY559" s="160"/>
      <c r="AZ559" s="160"/>
      <c r="BA559" s="160"/>
      <c r="BB559" s="160"/>
      <c r="BC559" s="160"/>
      <c r="BD559" s="160"/>
    </row>
    <row r="560" spans="1:56" ht="12.75" customHeigh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59"/>
      <c r="Q560" s="159"/>
      <c r="R560" s="159"/>
      <c r="S560" s="159"/>
      <c r="T560" s="159"/>
      <c r="U560" s="159"/>
      <c r="V560" s="159"/>
      <c r="W560" s="159"/>
      <c r="X560" s="159"/>
      <c r="Y560" s="163"/>
      <c r="Z560" s="163"/>
      <c r="AA560" s="163"/>
      <c r="AB560" s="163"/>
      <c r="AC560" s="209"/>
      <c r="AD560" s="209"/>
      <c r="AE560" s="209"/>
      <c r="AF560" s="209"/>
      <c r="AG560" s="209"/>
      <c r="AH560" s="209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60"/>
      <c r="AU560" s="160"/>
      <c r="AV560" s="160"/>
      <c r="AW560" s="160"/>
      <c r="AX560" s="160"/>
      <c r="AY560" s="160"/>
      <c r="AZ560" s="160"/>
      <c r="BA560" s="160"/>
      <c r="BB560" s="160"/>
      <c r="BC560" s="160"/>
      <c r="BD560" s="160"/>
    </row>
    <row r="561" spans="1:56" ht="12.75" customHeigh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59"/>
      <c r="Q561" s="159"/>
      <c r="R561" s="159"/>
      <c r="S561" s="159"/>
      <c r="T561" s="159"/>
      <c r="U561" s="159"/>
      <c r="V561" s="159"/>
      <c r="W561" s="159"/>
      <c r="X561" s="159"/>
      <c r="Y561" s="163"/>
      <c r="Z561" s="163"/>
      <c r="AA561" s="163"/>
      <c r="AB561" s="163"/>
      <c r="AC561" s="209"/>
      <c r="AD561" s="209"/>
      <c r="AE561" s="209"/>
      <c r="AF561" s="209"/>
      <c r="AG561" s="209"/>
      <c r="AH561" s="20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60"/>
      <c r="AU561" s="160"/>
      <c r="AV561" s="160"/>
      <c r="AW561" s="160"/>
      <c r="AX561" s="160"/>
      <c r="AY561" s="160"/>
      <c r="AZ561" s="160"/>
      <c r="BA561" s="160"/>
      <c r="BB561" s="160"/>
      <c r="BC561" s="160"/>
      <c r="BD561" s="160"/>
    </row>
    <row r="562" spans="1:56" ht="12.75" customHeigh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59"/>
      <c r="Q562" s="159"/>
      <c r="R562" s="159"/>
      <c r="S562" s="159"/>
      <c r="T562" s="159"/>
      <c r="U562" s="159"/>
      <c r="V562" s="159"/>
      <c r="W562" s="159"/>
      <c r="X562" s="159"/>
      <c r="Y562" s="163"/>
      <c r="Z562" s="163"/>
      <c r="AA562" s="163"/>
      <c r="AB562" s="163"/>
      <c r="AC562" s="209"/>
      <c r="AD562" s="209"/>
      <c r="AE562" s="209"/>
      <c r="AF562" s="209"/>
      <c r="AG562" s="209"/>
      <c r="AH562" s="209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60"/>
      <c r="AU562" s="160"/>
      <c r="AV562" s="160"/>
      <c r="AW562" s="160"/>
      <c r="AX562" s="160"/>
      <c r="AY562" s="160"/>
      <c r="AZ562" s="160"/>
      <c r="BA562" s="160"/>
      <c r="BB562" s="160"/>
      <c r="BC562" s="160"/>
      <c r="BD562" s="160"/>
    </row>
    <row r="563" spans="1:56" ht="12.75" customHeigh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59"/>
      <c r="Q563" s="159"/>
      <c r="R563" s="159"/>
      <c r="S563" s="159"/>
      <c r="T563" s="159"/>
      <c r="U563" s="159"/>
      <c r="V563" s="159"/>
      <c r="W563" s="159"/>
      <c r="X563" s="159"/>
      <c r="Y563" s="163"/>
      <c r="Z563" s="163"/>
      <c r="AA563" s="163"/>
      <c r="AB563" s="163"/>
      <c r="AC563" s="209"/>
      <c r="AD563" s="209"/>
      <c r="AE563" s="209"/>
      <c r="AF563" s="209"/>
      <c r="AG563" s="209"/>
      <c r="AH563" s="209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60"/>
      <c r="AU563" s="160"/>
      <c r="AV563" s="160"/>
      <c r="AW563" s="160"/>
      <c r="AX563" s="160"/>
      <c r="AY563" s="160"/>
      <c r="AZ563" s="160"/>
      <c r="BA563" s="160"/>
      <c r="BB563" s="160"/>
      <c r="BC563" s="160"/>
      <c r="BD563" s="160"/>
    </row>
    <row r="564" spans="1:56" ht="12.75" customHeigh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59"/>
      <c r="Q564" s="159"/>
      <c r="R564" s="159"/>
      <c r="S564" s="159"/>
      <c r="T564" s="159"/>
      <c r="U564" s="159"/>
      <c r="V564" s="159"/>
      <c r="W564" s="159"/>
      <c r="X564" s="159"/>
      <c r="Y564" s="163"/>
      <c r="Z564" s="163"/>
      <c r="AA564" s="163"/>
      <c r="AB564" s="163"/>
      <c r="AC564" s="209"/>
      <c r="AD564" s="209"/>
      <c r="AE564" s="209"/>
      <c r="AF564" s="209"/>
      <c r="AG564" s="209"/>
      <c r="AH564" s="209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60"/>
      <c r="AU564" s="160"/>
      <c r="AV564" s="160"/>
      <c r="AW564" s="160"/>
      <c r="AX564" s="160"/>
      <c r="AY564" s="160"/>
      <c r="AZ564" s="160"/>
      <c r="BA564" s="160"/>
      <c r="BB564" s="160"/>
      <c r="BC564" s="160"/>
      <c r="BD564" s="160"/>
    </row>
    <row r="565" spans="1:56" ht="12.75" customHeigh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59"/>
      <c r="Q565" s="159"/>
      <c r="R565" s="159"/>
      <c r="S565" s="159"/>
      <c r="T565" s="159"/>
      <c r="U565" s="159"/>
      <c r="V565" s="159"/>
      <c r="W565" s="159"/>
      <c r="X565" s="159"/>
      <c r="Y565" s="163"/>
      <c r="Z565" s="163"/>
      <c r="AA565" s="163"/>
      <c r="AB565" s="163"/>
      <c r="AC565" s="209"/>
      <c r="AD565" s="209"/>
      <c r="AE565" s="209"/>
      <c r="AF565" s="209"/>
      <c r="AG565" s="209"/>
      <c r="AH565" s="209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60"/>
      <c r="AU565" s="160"/>
      <c r="AV565" s="160"/>
      <c r="AW565" s="160"/>
      <c r="AX565" s="160"/>
      <c r="AY565" s="160"/>
      <c r="AZ565" s="160"/>
      <c r="BA565" s="160"/>
      <c r="BB565" s="160"/>
      <c r="BC565" s="160"/>
      <c r="BD565" s="160"/>
    </row>
    <row r="566" spans="1:56" ht="12.75" customHeigh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59"/>
      <c r="Q566" s="159"/>
      <c r="R566" s="159"/>
      <c r="S566" s="159"/>
      <c r="T566" s="159"/>
      <c r="U566" s="159"/>
      <c r="V566" s="159"/>
      <c r="W566" s="159"/>
      <c r="X566" s="159"/>
      <c r="Y566" s="163"/>
      <c r="Z566" s="163"/>
      <c r="AA566" s="163"/>
      <c r="AB566" s="163"/>
      <c r="AC566" s="209"/>
      <c r="AD566" s="209"/>
      <c r="AE566" s="209"/>
      <c r="AF566" s="209"/>
      <c r="AG566" s="209"/>
      <c r="AH566" s="209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60"/>
      <c r="AU566" s="160"/>
      <c r="AV566" s="160"/>
      <c r="AW566" s="160"/>
      <c r="AX566" s="160"/>
      <c r="AY566" s="160"/>
      <c r="AZ566" s="160"/>
      <c r="BA566" s="160"/>
      <c r="BB566" s="160"/>
      <c r="BC566" s="160"/>
      <c r="BD566" s="160"/>
    </row>
    <row r="567" spans="1:56" ht="12.75" customHeigh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59"/>
      <c r="Q567" s="159"/>
      <c r="R567" s="159"/>
      <c r="S567" s="159"/>
      <c r="T567" s="159"/>
      <c r="U567" s="159"/>
      <c r="V567" s="159"/>
      <c r="W567" s="159"/>
      <c r="X567" s="159"/>
      <c r="Y567" s="163"/>
      <c r="Z567" s="163"/>
      <c r="AA567" s="163"/>
      <c r="AB567" s="163"/>
      <c r="AC567" s="209"/>
      <c r="AD567" s="209"/>
      <c r="AE567" s="209"/>
      <c r="AF567" s="209"/>
      <c r="AG567" s="209"/>
      <c r="AH567" s="209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60"/>
      <c r="AU567" s="160"/>
      <c r="AV567" s="160"/>
      <c r="AW567" s="160"/>
      <c r="AX567" s="160"/>
      <c r="AY567" s="160"/>
      <c r="AZ567" s="160"/>
      <c r="BA567" s="160"/>
      <c r="BB567" s="160"/>
      <c r="BC567" s="160"/>
      <c r="BD567" s="160"/>
    </row>
    <row r="568" spans="1:56" ht="12.75" customHeigh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59"/>
      <c r="Q568" s="159"/>
      <c r="R568" s="159"/>
      <c r="S568" s="159"/>
      <c r="T568" s="159"/>
      <c r="U568" s="159"/>
      <c r="V568" s="159"/>
      <c r="W568" s="159"/>
      <c r="X568" s="159"/>
      <c r="Y568" s="163"/>
      <c r="Z568" s="163"/>
      <c r="AA568" s="163"/>
      <c r="AB568" s="163"/>
      <c r="AC568" s="209"/>
      <c r="AD568" s="209"/>
      <c r="AE568" s="209"/>
      <c r="AF568" s="209"/>
      <c r="AG568" s="209"/>
      <c r="AH568" s="209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60"/>
      <c r="AU568" s="160"/>
      <c r="AV568" s="160"/>
      <c r="AW568" s="160"/>
      <c r="AX568" s="160"/>
      <c r="AY568" s="160"/>
      <c r="AZ568" s="160"/>
      <c r="BA568" s="160"/>
      <c r="BB568" s="160"/>
      <c r="BC568" s="160"/>
      <c r="BD568" s="160"/>
    </row>
    <row r="569" spans="1:56" ht="12.75" customHeigh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59"/>
      <c r="Q569" s="159"/>
      <c r="R569" s="159"/>
      <c r="S569" s="159"/>
      <c r="T569" s="159"/>
      <c r="U569" s="159"/>
      <c r="V569" s="159"/>
      <c r="W569" s="159"/>
      <c r="X569" s="159"/>
      <c r="Y569" s="163"/>
      <c r="Z569" s="163"/>
      <c r="AA569" s="163"/>
      <c r="AB569" s="163"/>
      <c r="AC569" s="209"/>
      <c r="AD569" s="209"/>
      <c r="AE569" s="209"/>
      <c r="AF569" s="209"/>
      <c r="AG569" s="209"/>
      <c r="AH569" s="20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60"/>
      <c r="AU569" s="160"/>
      <c r="AV569" s="160"/>
      <c r="AW569" s="160"/>
      <c r="AX569" s="160"/>
      <c r="AY569" s="160"/>
      <c r="AZ569" s="160"/>
      <c r="BA569" s="160"/>
      <c r="BB569" s="160"/>
      <c r="BC569" s="160"/>
      <c r="BD569" s="160"/>
    </row>
    <row r="570" spans="1:56" ht="12.75" customHeigh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59"/>
      <c r="Q570" s="159"/>
      <c r="R570" s="159"/>
      <c r="S570" s="159"/>
      <c r="T570" s="159"/>
      <c r="U570" s="159"/>
      <c r="V570" s="159"/>
      <c r="W570" s="159"/>
      <c r="X570" s="159"/>
      <c r="Y570" s="163"/>
      <c r="Z570" s="163"/>
      <c r="AA570" s="163"/>
      <c r="AB570" s="163"/>
      <c r="AC570" s="209"/>
      <c r="AD570" s="209"/>
      <c r="AE570" s="209"/>
      <c r="AF570" s="209"/>
      <c r="AG570" s="209"/>
      <c r="AH570" s="209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60"/>
      <c r="AU570" s="160"/>
      <c r="AV570" s="160"/>
      <c r="AW570" s="160"/>
      <c r="AX570" s="160"/>
      <c r="AY570" s="160"/>
      <c r="AZ570" s="160"/>
      <c r="BA570" s="160"/>
      <c r="BB570" s="160"/>
      <c r="BC570" s="160"/>
      <c r="BD570" s="160"/>
    </row>
    <row r="571" spans="1:56" ht="12.75" customHeigh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59"/>
      <c r="Q571" s="159"/>
      <c r="R571" s="159"/>
      <c r="S571" s="159"/>
      <c r="T571" s="159"/>
      <c r="U571" s="159"/>
      <c r="V571" s="159"/>
      <c r="W571" s="159"/>
      <c r="X571" s="159"/>
      <c r="Y571" s="163"/>
      <c r="Z571" s="163"/>
      <c r="AA571" s="163"/>
      <c r="AB571" s="163"/>
      <c r="AC571" s="209"/>
      <c r="AD571" s="209"/>
      <c r="AE571" s="209"/>
      <c r="AF571" s="209"/>
      <c r="AG571" s="209"/>
      <c r="AH571" s="209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60"/>
      <c r="AU571" s="160"/>
      <c r="AV571" s="160"/>
      <c r="AW571" s="160"/>
      <c r="AX571" s="160"/>
      <c r="AY571" s="160"/>
      <c r="AZ571" s="160"/>
      <c r="BA571" s="160"/>
      <c r="BB571" s="160"/>
      <c r="BC571" s="160"/>
      <c r="BD571" s="160"/>
    </row>
    <row r="572" spans="1:56" ht="12.75" customHeigh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59"/>
      <c r="Q572" s="159"/>
      <c r="R572" s="159"/>
      <c r="S572" s="159"/>
      <c r="T572" s="159"/>
      <c r="U572" s="159"/>
      <c r="V572" s="159"/>
      <c r="W572" s="159"/>
      <c r="X572" s="159"/>
      <c r="Y572" s="163"/>
      <c r="Z572" s="163"/>
      <c r="AA572" s="163"/>
      <c r="AB572" s="163"/>
      <c r="AC572" s="209"/>
      <c r="AD572" s="209"/>
      <c r="AE572" s="209"/>
      <c r="AF572" s="209"/>
      <c r="AG572" s="209"/>
      <c r="AH572" s="20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60"/>
      <c r="AU572" s="160"/>
      <c r="AV572" s="160"/>
      <c r="AW572" s="160"/>
      <c r="AX572" s="160"/>
      <c r="AY572" s="160"/>
      <c r="AZ572" s="160"/>
      <c r="BA572" s="160"/>
      <c r="BB572" s="160"/>
      <c r="BC572" s="160"/>
      <c r="BD572" s="160"/>
    </row>
    <row r="573" spans="1:56" ht="12.75" customHeigh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59"/>
      <c r="Q573" s="159"/>
      <c r="R573" s="159"/>
      <c r="S573" s="159"/>
      <c r="T573" s="159"/>
      <c r="U573" s="159"/>
      <c r="V573" s="159"/>
      <c r="W573" s="159"/>
      <c r="X573" s="159"/>
      <c r="Y573" s="163"/>
      <c r="Z573" s="163"/>
      <c r="AA573" s="163"/>
      <c r="AB573" s="163"/>
      <c r="AC573" s="209"/>
      <c r="AD573" s="209"/>
      <c r="AE573" s="209"/>
      <c r="AF573" s="209"/>
      <c r="AG573" s="209"/>
      <c r="AH573" s="20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60"/>
      <c r="AU573" s="160"/>
      <c r="AV573" s="160"/>
      <c r="AW573" s="160"/>
      <c r="AX573" s="160"/>
      <c r="AY573" s="160"/>
      <c r="AZ573" s="160"/>
      <c r="BA573" s="160"/>
      <c r="BB573" s="160"/>
      <c r="BC573" s="160"/>
      <c r="BD573" s="160"/>
    </row>
    <row r="574" spans="1:56" ht="12.75" customHeigh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59"/>
      <c r="Q574" s="159"/>
      <c r="R574" s="159"/>
      <c r="S574" s="159"/>
      <c r="T574" s="159"/>
      <c r="U574" s="159"/>
      <c r="V574" s="159"/>
      <c r="W574" s="159"/>
      <c r="X574" s="159"/>
      <c r="Y574" s="163"/>
      <c r="Z574" s="163"/>
      <c r="AA574" s="163"/>
      <c r="AB574" s="163"/>
      <c r="AC574" s="209"/>
      <c r="AD574" s="209"/>
      <c r="AE574" s="209"/>
      <c r="AF574" s="209"/>
      <c r="AG574" s="209"/>
      <c r="AH574" s="20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60"/>
      <c r="AU574" s="160"/>
      <c r="AV574" s="160"/>
      <c r="AW574" s="160"/>
      <c r="AX574" s="160"/>
      <c r="AY574" s="160"/>
      <c r="AZ574" s="160"/>
      <c r="BA574" s="160"/>
      <c r="BB574" s="160"/>
      <c r="BC574" s="160"/>
      <c r="BD574" s="160"/>
    </row>
    <row r="575" spans="1:56" ht="12.75" customHeigh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59"/>
      <c r="Q575" s="159"/>
      <c r="R575" s="159"/>
      <c r="S575" s="159"/>
      <c r="T575" s="159"/>
      <c r="U575" s="159"/>
      <c r="V575" s="159"/>
      <c r="W575" s="159"/>
      <c r="X575" s="159"/>
      <c r="Y575" s="163"/>
      <c r="Z575" s="163"/>
      <c r="AA575" s="163"/>
      <c r="AB575" s="163"/>
      <c r="AC575" s="209"/>
      <c r="AD575" s="209"/>
      <c r="AE575" s="209"/>
      <c r="AF575" s="209"/>
      <c r="AG575" s="209"/>
      <c r="AH575" s="20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60"/>
      <c r="AU575" s="160"/>
      <c r="AV575" s="160"/>
      <c r="AW575" s="160"/>
      <c r="AX575" s="160"/>
      <c r="AY575" s="160"/>
      <c r="AZ575" s="160"/>
      <c r="BA575" s="160"/>
      <c r="BB575" s="160"/>
      <c r="BC575" s="160"/>
      <c r="BD575" s="160"/>
    </row>
    <row r="576" spans="1:56" ht="12.75" customHeigh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59"/>
      <c r="Q576" s="159"/>
      <c r="R576" s="159"/>
      <c r="S576" s="159"/>
      <c r="T576" s="159"/>
      <c r="U576" s="159"/>
      <c r="V576" s="159"/>
      <c r="W576" s="159"/>
      <c r="X576" s="159"/>
      <c r="Y576" s="163"/>
      <c r="Z576" s="163"/>
      <c r="AA576" s="163"/>
      <c r="AB576" s="163"/>
      <c r="AC576" s="209"/>
      <c r="AD576" s="209"/>
      <c r="AE576" s="209"/>
      <c r="AF576" s="209"/>
      <c r="AG576" s="209"/>
      <c r="AH576" s="20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60"/>
      <c r="AU576" s="160"/>
      <c r="AV576" s="160"/>
      <c r="AW576" s="160"/>
      <c r="AX576" s="160"/>
      <c r="AY576" s="160"/>
      <c r="AZ576" s="160"/>
      <c r="BA576" s="160"/>
      <c r="BB576" s="160"/>
      <c r="BC576" s="160"/>
      <c r="BD576" s="160"/>
    </row>
    <row r="577" spans="1:56" ht="12.75" customHeigh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59"/>
      <c r="Q577" s="159"/>
      <c r="R577" s="159"/>
      <c r="S577" s="159"/>
      <c r="T577" s="159"/>
      <c r="U577" s="159"/>
      <c r="V577" s="159"/>
      <c r="W577" s="159"/>
      <c r="X577" s="159"/>
      <c r="Y577" s="163"/>
      <c r="Z577" s="163"/>
      <c r="AA577" s="163"/>
      <c r="AB577" s="163"/>
      <c r="AC577" s="209"/>
      <c r="AD577" s="209"/>
      <c r="AE577" s="209"/>
      <c r="AF577" s="209"/>
      <c r="AG577" s="209"/>
      <c r="AH577" s="20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</row>
    <row r="578" spans="1:56" ht="12.75" customHeigh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59"/>
      <c r="Q578" s="159"/>
      <c r="R578" s="159"/>
      <c r="S578" s="159"/>
      <c r="T578" s="159"/>
      <c r="U578" s="159"/>
      <c r="V578" s="159"/>
      <c r="W578" s="159"/>
      <c r="X578" s="159"/>
      <c r="Y578" s="163"/>
      <c r="Z578" s="163"/>
      <c r="AA578" s="163"/>
      <c r="AB578" s="163"/>
      <c r="AC578" s="209"/>
      <c r="AD578" s="209"/>
      <c r="AE578" s="209"/>
      <c r="AF578" s="209"/>
      <c r="AG578" s="209"/>
      <c r="AH578" s="20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60"/>
      <c r="AU578" s="160"/>
      <c r="AV578" s="160"/>
      <c r="AW578" s="160"/>
      <c r="AX578" s="160"/>
      <c r="AY578" s="160"/>
      <c r="AZ578" s="160"/>
      <c r="BA578" s="160"/>
      <c r="BB578" s="160"/>
      <c r="BC578" s="160"/>
      <c r="BD578" s="160"/>
    </row>
    <row r="579" spans="1:56" ht="12.75" customHeigh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59"/>
      <c r="Q579" s="159"/>
      <c r="R579" s="159"/>
      <c r="S579" s="159"/>
      <c r="T579" s="159"/>
      <c r="U579" s="159"/>
      <c r="V579" s="159"/>
      <c r="W579" s="159"/>
      <c r="X579" s="159"/>
      <c r="Y579" s="163"/>
      <c r="Z579" s="163"/>
      <c r="AA579" s="163"/>
      <c r="AB579" s="163"/>
      <c r="AC579" s="209"/>
      <c r="AD579" s="209"/>
      <c r="AE579" s="209"/>
      <c r="AF579" s="209"/>
      <c r="AG579" s="209"/>
      <c r="AH579" s="20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60"/>
      <c r="AU579" s="160"/>
      <c r="AV579" s="160"/>
      <c r="AW579" s="160"/>
      <c r="AX579" s="160"/>
      <c r="AY579" s="160"/>
      <c r="AZ579" s="160"/>
      <c r="BA579" s="160"/>
      <c r="BB579" s="160"/>
      <c r="BC579" s="160"/>
      <c r="BD579" s="160"/>
    </row>
    <row r="580" spans="1:56" ht="12.75" customHeigh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59"/>
      <c r="Q580" s="159"/>
      <c r="R580" s="159"/>
      <c r="S580" s="159"/>
      <c r="T580" s="159"/>
      <c r="U580" s="159"/>
      <c r="V580" s="159"/>
      <c r="W580" s="159"/>
      <c r="X580" s="159"/>
      <c r="Y580" s="163"/>
      <c r="Z580" s="163"/>
      <c r="AA580" s="163"/>
      <c r="AB580" s="163"/>
      <c r="AC580" s="209"/>
      <c r="AD580" s="209"/>
      <c r="AE580" s="209"/>
      <c r="AF580" s="209"/>
      <c r="AG580" s="209"/>
      <c r="AH580" s="20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60"/>
      <c r="AU580" s="160"/>
      <c r="AV580" s="160"/>
      <c r="AW580" s="160"/>
      <c r="AX580" s="160"/>
      <c r="AY580" s="160"/>
      <c r="AZ580" s="160"/>
      <c r="BA580" s="160"/>
      <c r="BB580" s="160"/>
      <c r="BC580" s="160"/>
      <c r="BD580" s="160"/>
    </row>
    <row r="581" spans="1:56" ht="12.75" customHeigh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59"/>
      <c r="Q581" s="159"/>
      <c r="R581" s="159"/>
      <c r="S581" s="159"/>
      <c r="T581" s="159"/>
      <c r="U581" s="159"/>
      <c r="V581" s="159"/>
      <c r="W581" s="159"/>
      <c r="X581" s="159"/>
      <c r="Y581" s="163"/>
      <c r="Z581" s="163"/>
      <c r="AA581" s="163"/>
      <c r="AB581" s="163"/>
      <c r="AC581" s="209"/>
      <c r="AD581" s="209"/>
      <c r="AE581" s="209"/>
      <c r="AF581" s="209"/>
      <c r="AG581" s="209"/>
      <c r="AH581" s="209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60"/>
      <c r="AU581" s="160"/>
      <c r="AV581" s="160"/>
      <c r="AW581" s="160"/>
      <c r="AX581" s="160"/>
      <c r="AY581" s="160"/>
      <c r="AZ581" s="160"/>
      <c r="BA581" s="160"/>
      <c r="BB581" s="160"/>
      <c r="BC581" s="160"/>
      <c r="BD581" s="160"/>
    </row>
    <row r="582" spans="1:56" ht="12.75" customHeigh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59"/>
      <c r="Q582" s="159"/>
      <c r="R582" s="159"/>
      <c r="S582" s="159"/>
      <c r="T582" s="159"/>
      <c r="U582" s="159"/>
      <c r="V582" s="159"/>
      <c r="W582" s="159"/>
      <c r="X582" s="159"/>
      <c r="Y582" s="163"/>
      <c r="Z582" s="163"/>
      <c r="AA582" s="163"/>
      <c r="AB582" s="163"/>
      <c r="AC582" s="209"/>
      <c r="AD582" s="209"/>
      <c r="AE582" s="209"/>
      <c r="AF582" s="209"/>
      <c r="AG582" s="209"/>
      <c r="AH582" s="20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60"/>
      <c r="AU582" s="160"/>
      <c r="AV582" s="160"/>
      <c r="AW582" s="160"/>
      <c r="AX582" s="160"/>
      <c r="AY582" s="160"/>
      <c r="AZ582" s="160"/>
      <c r="BA582" s="160"/>
      <c r="BB582" s="160"/>
      <c r="BC582" s="160"/>
      <c r="BD582" s="160"/>
    </row>
    <row r="583" spans="1:56" ht="12.75" customHeigh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59"/>
      <c r="Q583" s="159"/>
      <c r="R583" s="159"/>
      <c r="S583" s="159"/>
      <c r="T583" s="159"/>
      <c r="U583" s="159"/>
      <c r="V583" s="159"/>
      <c r="W583" s="159"/>
      <c r="X583" s="159"/>
      <c r="Y583" s="163"/>
      <c r="Z583" s="163"/>
      <c r="AA583" s="163"/>
      <c r="AB583" s="163"/>
      <c r="AC583" s="209"/>
      <c r="AD583" s="209"/>
      <c r="AE583" s="209"/>
      <c r="AF583" s="209"/>
      <c r="AG583" s="209"/>
      <c r="AH583" s="209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60"/>
      <c r="AU583" s="160"/>
      <c r="AV583" s="160"/>
      <c r="AW583" s="160"/>
      <c r="AX583" s="160"/>
      <c r="AY583" s="160"/>
      <c r="AZ583" s="160"/>
      <c r="BA583" s="160"/>
      <c r="BB583" s="160"/>
      <c r="BC583" s="160"/>
      <c r="BD583" s="160"/>
    </row>
    <row r="584" spans="1:56" ht="12.75" customHeigh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59"/>
      <c r="Q584" s="159"/>
      <c r="R584" s="159"/>
      <c r="S584" s="159"/>
      <c r="T584" s="159"/>
      <c r="U584" s="159"/>
      <c r="V584" s="159"/>
      <c r="W584" s="159"/>
      <c r="X584" s="159"/>
      <c r="Y584" s="163"/>
      <c r="Z584" s="163"/>
      <c r="AA584" s="163"/>
      <c r="AB584" s="163"/>
      <c r="AC584" s="209"/>
      <c r="AD584" s="209"/>
      <c r="AE584" s="209"/>
      <c r="AF584" s="209"/>
      <c r="AG584" s="209"/>
      <c r="AH584" s="209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60"/>
      <c r="AU584" s="160"/>
      <c r="AV584" s="160"/>
      <c r="AW584" s="160"/>
      <c r="AX584" s="160"/>
      <c r="AY584" s="160"/>
      <c r="AZ584" s="160"/>
      <c r="BA584" s="160"/>
      <c r="BB584" s="160"/>
      <c r="BC584" s="160"/>
      <c r="BD584" s="160"/>
    </row>
    <row r="585" spans="1:56" ht="12.75" customHeigh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59"/>
      <c r="Q585" s="159"/>
      <c r="R585" s="159"/>
      <c r="S585" s="159"/>
      <c r="T585" s="159"/>
      <c r="U585" s="159"/>
      <c r="V585" s="159"/>
      <c r="W585" s="159"/>
      <c r="X585" s="159"/>
      <c r="Y585" s="163"/>
      <c r="Z585" s="163"/>
      <c r="AA585" s="163"/>
      <c r="AB585" s="163"/>
      <c r="AC585" s="209"/>
      <c r="AD585" s="209"/>
      <c r="AE585" s="209"/>
      <c r="AF585" s="209"/>
      <c r="AG585" s="209"/>
      <c r="AH585" s="209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60"/>
      <c r="AU585" s="160"/>
      <c r="AV585" s="160"/>
      <c r="AW585" s="160"/>
      <c r="AX585" s="160"/>
      <c r="AY585" s="160"/>
      <c r="AZ585" s="160"/>
      <c r="BA585" s="160"/>
      <c r="BB585" s="160"/>
      <c r="BC585" s="160"/>
      <c r="BD585" s="160"/>
    </row>
    <row r="586" spans="1:56" ht="12.75" customHeigh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59"/>
      <c r="Q586" s="159"/>
      <c r="R586" s="159"/>
      <c r="S586" s="159"/>
      <c r="T586" s="159"/>
      <c r="U586" s="159"/>
      <c r="V586" s="159"/>
      <c r="W586" s="159"/>
      <c r="X586" s="159"/>
      <c r="Y586" s="163"/>
      <c r="Z586" s="163"/>
      <c r="AA586" s="163"/>
      <c r="AB586" s="163"/>
      <c r="AC586" s="209"/>
      <c r="AD586" s="209"/>
      <c r="AE586" s="209"/>
      <c r="AF586" s="209"/>
      <c r="AG586" s="209"/>
      <c r="AH586" s="209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60"/>
      <c r="AU586" s="160"/>
      <c r="AV586" s="160"/>
      <c r="AW586" s="160"/>
      <c r="AX586" s="160"/>
      <c r="AY586" s="160"/>
      <c r="AZ586" s="160"/>
      <c r="BA586" s="160"/>
      <c r="BB586" s="160"/>
      <c r="BC586" s="160"/>
      <c r="BD586" s="160"/>
    </row>
    <row r="587" spans="1:56" ht="12.75" customHeigh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59"/>
      <c r="Q587" s="159"/>
      <c r="R587" s="159"/>
      <c r="S587" s="159"/>
      <c r="T587" s="159"/>
      <c r="U587" s="159"/>
      <c r="V587" s="159"/>
      <c r="W587" s="159"/>
      <c r="X587" s="159"/>
      <c r="Y587" s="163"/>
      <c r="Z587" s="163"/>
      <c r="AA587" s="163"/>
      <c r="AB587" s="163"/>
      <c r="AC587" s="209"/>
      <c r="AD587" s="209"/>
      <c r="AE587" s="209"/>
      <c r="AF587" s="209"/>
      <c r="AG587" s="209"/>
      <c r="AH587" s="209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60"/>
      <c r="AU587" s="160"/>
      <c r="AV587" s="160"/>
      <c r="AW587" s="160"/>
      <c r="AX587" s="160"/>
      <c r="AY587" s="160"/>
      <c r="AZ587" s="160"/>
      <c r="BA587" s="160"/>
      <c r="BB587" s="160"/>
      <c r="BC587" s="160"/>
      <c r="BD587" s="160"/>
    </row>
    <row r="588" spans="1:56" ht="12.75" customHeigh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59"/>
      <c r="Q588" s="159"/>
      <c r="R588" s="159"/>
      <c r="S588" s="159"/>
      <c r="T588" s="159"/>
      <c r="U588" s="159"/>
      <c r="V588" s="159"/>
      <c r="W588" s="159"/>
      <c r="X588" s="159"/>
      <c r="Y588" s="163"/>
      <c r="Z588" s="163"/>
      <c r="AA588" s="163"/>
      <c r="AB588" s="163"/>
      <c r="AC588" s="209"/>
      <c r="AD588" s="209"/>
      <c r="AE588" s="209"/>
      <c r="AF588" s="209"/>
      <c r="AG588" s="209"/>
      <c r="AH588" s="209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60"/>
      <c r="AU588" s="160"/>
      <c r="AV588" s="160"/>
      <c r="AW588" s="160"/>
      <c r="AX588" s="160"/>
      <c r="AY588" s="160"/>
      <c r="AZ588" s="160"/>
      <c r="BA588" s="160"/>
      <c r="BB588" s="160"/>
      <c r="BC588" s="160"/>
      <c r="BD588" s="160"/>
    </row>
    <row r="589" spans="1:56" ht="12.75" customHeigh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59"/>
      <c r="Q589" s="159"/>
      <c r="R589" s="159"/>
      <c r="S589" s="159"/>
      <c r="T589" s="159"/>
      <c r="U589" s="159"/>
      <c r="V589" s="159"/>
      <c r="W589" s="159"/>
      <c r="X589" s="159"/>
      <c r="Y589" s="163"/>
      <c r="Z589" s="163"/>
      <c r="AA589" s="163"/>
      <c r="AB589" s="163"/>
      <c r="AC589" s="209"/>
      <c r="AD589" s="209"/>
      <c r="AE589" s="209"/>
      <c r="AF589" s="209"/>
      <c r="AG589" s="209"/>
      <c r="AH589" s="209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60"/>
      <c r="AU589" s="160"/>
      <c r="AV589" s="160"/>
      <c r="AW589" s="160"/>
      <c r="AX589" s="160"/>
      <c r="AY589" s="160"/>
      <c r="AZ589" s="160"/>
      <c r="BA589" s="160"/>
      <c r="BB589" s="160"/>
      <c r="BC589" s="160"/>
      <c r="BD589" s="160"/>
    </row>
    <row r="590" spans="1:56" ht="12.75" customHeigh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59"/>
      <c r="Q590" s="159"/>
      <c r="R590" s="159"/>
      <c r="S590" s="159"/>
      <c r="T590" s="159"/>
      <c r="U590" s="159"/>
      <c r="V590" s="159"/>
      <c r="W590" s="159"/>
      <c r="X590" s="159"/>
      <c r="Y590" s="163"/>
      <c r="Z590" s="163"/>
      <c r="AA590" s="163"/>
      <c r="AB590" s="163"/>
      <c r="AC590" s="209"/>
      <c r="AD590" s="209"/>
      <c r="AE590" s="209"/>
      <c r="AF590" s="209"/>
      <c r="AG590" s="209"/>
      <c r="AH590" s="209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60"/>
      <c r="AU590" s="160"/>
      <c r="AV590" s="160"/>
      <c r="AW590" s="160"/>
      <c r="AX590" s="160"/>
      <c r="AY590" s="160"/>
      <c r="AZ590" s="160"/>
      <c r="BA590" s="160"/>
      <c r="BB590" s="160"/>
      <c r="BC590" s="160"/>
      <c r="BD590" s="160"/>
    </row>
    <row r="591" spans="1:56" ht="12.75" customHeigh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59"/>
      <c r="Q591" s="159"/>
      <c r="R591" s="159"/>
      <c r="S591" s="159"/>
      <c r="T591" s="159"/>
      <c r="U591" s="159"/>
      <c r="V591" s="159"/>
      <c r="W591" s="159"/>
      <c r="X591" s="159"/>
      <c r="Y591" s="163"/>
      <c r="Z591" s="163"/>
      <c r="AA591" s="163"/>
      <c r="AB591" s="163"/>
      <c r="AC591" s="209"/>
      <c r="AD591" s="209"/>
      <c r="AE591" s="209"/>
      <c r="AF591" s="209"/>
      <c r="AG591" s="209"/>
      <c r="AH591" s="209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60"/>
      <c r="AU591" s="160"/>
      <c r="AV591" s="160"/>
      <c r="AW591" s="160"/>
      <c r="AX591" s="160"/>
      <c r="AY591" s="160"/>
      <c r="AZ591" s="160"/>
      <c r="BA591" s="160"/>
      <c r="BB591" s="160"/>
      <c r="BC591" s="160"/>
      <c r="BD591" s="160"/>
    </row>
    <row r="592" spans="1:56" ht="12.75" customHeigh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59"/>
      <c r="Q592" s="159"/>
      <c r="R592" s="159"/>
      <c r="S592" s="159"/>
      <c r="T592" s="159"/>
      <c r="U592" s="159"/>
      <c r="V592" s="159"/>
      <c r="W592" s="159"/>
      <c r="X592" s="159"/>
      <c r="Y592" s="163"/>
      <c r="Z592" s="163"/>
      <c r="AA592" s="163"/>
      <c r="AB592" s="163"/>
      <c r="AC592" s="209"/>
      <c r="AD592" s="209"/>
      <c r="AE592" s="209"/>
      <c r="AF592" s="209"/>
      <c r="AG592" s="209"/>
      <c r="AH592" s="209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60"/>
      <c r="AU592" s="160"/>
      <c r="AV592" s="160"/>
      <c r="AW592" s="160"/>
      <c r="AX592" s="160"/>
      <c r="AY592" s="160"/>
      <c r="AZ592" s="160"/>
      <c r="BA592" s="160"/>
      <c r="BB592" s="160"/>
      <c r="BC592" s="160"/>
      <c r="BD592" s="160"/>
    </row>
    <row r="593" spans="1:56" ht="12.75" customHeigh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59"/>
      <c r="Q593" s="159"/>
      <c r="R593" s="159"/>
      <c r="S593" s="159"/>
      <c r="T593" s="159"/>
      <c r="U593" s="159"/>
      <c r="V593" s="159"/>
      <c r="W593" s="159"/>
      <c r="X593" s="159"/>
      <c r="Y593" s="163"/>
      <c r="Z593" s="163"/>
      <c r="AA593" s="163"/>
      <c r="AB593" s="163"/>
      <c r="AC593" s="209"/>
      <c r="AD593" s="209"/>
      <c r="AE593" s="209"/>
      <c r="AF593" s="209"/>
      <c r="AG593" s="209"/>
      <c r="AH593" s="20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60"/>
      <c r="AU593" s="160"/>
      <c r="AV593" s="160"/>
      <c r="AW593" s="160"/>
      <c r="AX593" s="160"/>
      <c r="AY593" s="160"/>
      <c r="AZ593" s="160"/>
      <c r="BA593" s="160"/>
      <c r="BB593" s="160"/>
      <c r="BC593" s="160"/>
      <c r="BD593" s="160"/>
    </row>
    <row r="594" spans="1:56" ht="12.75" customHeigh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59"/>
      <c r="Q594" s="159"/>
      <c r="R594" s="159"/>
      <c r="S594" s="159"/>
      <c r="T594" s="159"/>
      <c r="U594" s="159"/>
      <c r="V594" s="159"/>
      <c r="W594" s="159"/>
      <c r="X594" s="159"/>
      <c r="Y594" s="163"/>
      <c r="Z594" s="163"/>
      <c r="AA594" s="163"/>
      <c r="AB594" s="163"/>
      <c r="AC594" s="209"/>
      <c r="AD594" s="209"/>
      <c r="AE594" s="209"/>
      <c r="AF594" s="209"/>
      <c r="AG594" s="209"/>
      <c r="AH594" s="20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60"/>
      <c r="AU594" s="160"/>
      <c r="AV594" s="160"/>
      <c r="AW594" s="160"/>
      <c r="AX594" s="160"/>
      <c r="AY594" s="160"/>
      <c r="AZ594" s="160"/>
      <c r="BA594" s="160"/>
      <c r="BB594" s="160"/>
      <c r="BC594" s="160"/>
      <c r="BD594" s="160"/>
    </row>
    <row r="595" spans="1:56" ht="12.75" customHeigh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59"/>
      <c r="Q595" s="159"/>
      <c r="R595" s="159"/>
      <c r="S595" s="159"/>
      <c r="T595" s="159"/>
      <c r="U595" s="159"/>
      <c r="V595" s="159"/>
      <c r="W595" s="159"/>
      <c r="X595" s="159"/>
      <c r="Y595" s="163"/>
      <c r="Z595" s="163"/>
      <c r="AA595" s="163"/>
      <c r="AB595" s="163"/>
      <c r="AC595" s="209"/>
      <c r="AD595" s="209"/>
      <c r="AE595" s="209"/>
      <c r="AF595" s="209"/>
      <c r="AG595" s="209"/>
      <c r="AH595" s="20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60"/>
      <c r="AU595" s="160"/>
      <c r="AV595" s="160"/>
      <c r="AW595" s="160"/>
      <c r="AX595" s="160"/>
      <c r="AY595" s="160"/>
      <c r="AZ595" s="160"/>
      <c r="BA595" s="160"/>
      <c r="BB595" s="160"/>
      <c r="BC595" s="160"/>
      <c r="BD595" s="160"/>
    </row>
    <row r="596" spans="1:56" ht="12.75" customHeigh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59"/>
      <c r="Q596" s="159"/>
      <c r="R596" s="159"/>
      <c r="S596" s="159"/>
      <c r="T596" s="159"/>
      <c r="U596" s="159"/>
      <c r="V596" s="159"/>
      <c r="W596" s="159"/>
      <c r="X596" s="159"/>
      <c r="Y596" s="163"/>
      <c r="Z596" s="163"/>
      <c r="AA596" s="163"/>
      <c r="AB596" s="163"/>
      <c r="AC596" s="209"/>
      <c r="AD596" s="209"/>
      <c r="AE596" s="209"/>
      <c r="AF596" s="209"/>
      <c r="AG596" s="209"/>
      <c r="AH596" s="20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60"/>
      <c r="AU596" s="160"/>
      <c r="AV596" s="160"/>
      <c r="AW596" s="160"/>
      <c r="AX596" s="160"/>
      <c r="AY596" s="160"/>
      <c r="AZ596" s="160"/>
      <c r="BA596" s="160"/>
      <c r="BB596" s="160"/>
      <c r="BC596" s="160"/>
      <c r="BD596" s="160"/>
    </row>
    <row r="597" spans="1:56" ht="12.75" customHeigh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59"/>
      <c r="Q597" s="159"/>
      <c r="R597" s="159"/>
      <c r="S597" s="159"/>
      <c r="T597" s="159"/>
      <c r="U597" s="159"/>
      <c r="V597" s="159"/>
      <c r="W597" s="159"/>
      <c r="X597" s="159"/>
      <c r="Y597" s="163"/>
      <c r="Z597" s="163"/>
      <c r="AA597" s="163"/>
      <c r="AB597" s="163"/>
      <c r="AC597" s="209"/>
      <c r="AD597" s="209"/>
      <c r="AE597" s="209"/>
      <c r="AF597" s="209"/>
      <c r="AG597" s="209"/>
      <c r="AH597" s="20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60"/>
      <c r="AU597" s="160"/>
      <c r="AV597" s="160"/>
      <c r="AW597" s="160"/>
      <c r="AX597" s="160"/>
      <c r="AY597" s="160"/>
      <c r="AZ597" s="160"/>
      <c r="BA597" s="160"/>
      <c r="BB597" s="160"/>
      <c r="BC597" s="160"/>
      <c r="BD597" s="160"/>
    </row>
    <row r="598" spans="1:56" ht="12.75" customHeigh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59"/>
      <c r="Q598" s="159"/>
      <c r="R598" s="159"/>
      <c r="S598" s="159"/>
      <c r="T598" s="159"/>
      <c r="U598" s="159"/>
      <c r="V598" s="159"/>
      <c r="W598" s="159"/>
      <c r="X598" s="159"/>
      <c r="Y598" s="163"/>
      <c r="Z598" s="163"/>
      <c r="AA598" s="163"/>
      <c r="AB598" s="163"/>
      <c r="AC598" s="209"/>
      <c r="AD598" s="209"/>
      <c r="AE598" s="209"/>
      <c r="AF598" s="209"/>
      <c r="AG598" s="209"/>
      <c r="AH598" s="20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60"/>
      <c r="AU598" s="160"/>
      <c r="AV598" s="160"/>
      <c r="AW598" s="160"/>
      <c r="AX598" s="160"/>
      <c r="AY598" s="160"/>
      <c r="AZ598" s="160"/>
      <c r="BA598" s="160"/>
      <c r="BB598" s="160"/>
      <c r="BC598" s="160"/>
      <c r="BD598" s="160"/>
    </row>
    <row r="599" spans="1:56" ht="12.75" customHeigh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59"/>
      <c r="Q599" s="159"/>
      <c r="R599" s="159"/>
      <c r="S599" s="159"/>
      <c r="T599" s="159"/>
      <c r="U599" s="159"/>
      <c r="V599" s="159"/>
      <c r="W599" s="159"/>
      <c r="X599" s="159"/>
      <c r="Y599" s="163"/>
      <c r="Z599" s="163"/>
      <c r="AA599" s="163"/>
      <c r="AB599" s="163"/>
      <c r="AC599" s="209"/>
      <c r="AD599" s="209"/>
      <c r="AE599" s="209"/>
      <c r="AF599" s="209"/>
      <c r="AG599" s="209"/>
      <c r="AH599" s="20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60"/>
      <c r="AU599" s="160"/>
      <c r="AV599" s="160"/>
      <c r="AW599" s="160"/>
      <c r="AX599" s="160"/>
      <c r="AY599" s="160"/>
      <c r="AZ599" s="160"/>
      <c r="BA599" s="160"/>
      <c r="BB599" s="160"/>
      <c r="BC599" s="160"/>
      <c r="BD599" s="160"/>
    </row>
    <row r="600" spans="1:56" ht="12.75" customHeigh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59"/>
      <c r="Q600" s="159"/>
      <c r="R600" s="159"/>
      <c r="S600" s="159"/>
      <c r="T600" s="159"/>
      <c r="U600" s="159"/>
      <c r="V600" s="159"/>
      <c r="W600" s="159"/>
      <c r="X600" s="159"/>
      <c r="Y600" s="163"/>
      <c r="Z600" s="163"/>
      <c r="AA600" s="163"/>
      <c r="AB600" s="163"/>
      <c r="AC600" s="209"/>
      <c r="AD600" s="209"/>
      <c r="AE600" s="209"/>
      <c r="AF600" s="209"/>
      <c r="AG600" s="209"/>
      <c r="AH600" s="20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60"/>
      <c r="AU600" s="160"/>
      <c r="AV600" s="160"/>
      <c r="AW600" s="160"/>
      <c r="AX600" s="160"/>
      <c r="AY600" s="160"/>
      <c r="AZ600" s="160"/>
      <c r="BA600" s="160"/>
      <c r="BB600" s="160"/>
      <c r="BC600" s="160"/>
      <c r="BD600" s="160"/>
    </row>
    <row r="601" spans="1:56" ht="12.75" customHeigh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59"/>
      <c r="Q601" s="159"/>
      <c r="R601" s="159"/>
      <c r="S601" s="159"/>
      <c r="T601" s="159"/>
      <c r="U601" s="159"/>
      <c r="V601" s="159"/>
      <c r="W601" s="159"/>
      <c r="X601" s="159"/>
      <c r="Y601" s="163"/>
      <c r="Z601" s="163"/>
      <c r="AA601" s="163"/>
      <c r="AB601" s="163"/>
      <c r="AC601" s="209"/>
      <c r="AD601" s="209"/>
      <c r="AE601" s="209"/>
      <c r="AF601" s="209"/>
      <c r="AG601" s="209"/>
      <c r="AH601" s="209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60"/>
      <c r="AU601" s="160"/>
      <c r="AV601" s="160"/>
      <c r="AW601" s="160"/>
      <c r="AX601" s="160"/>
      <c r="AY601" s="160"/>
      <c r="AZ601" s="160"/>
      <c r="BA601" s="160"/>
      <c r="BB601" s="160"/>
      <c r="BC601" s="160"/>
      <c r="BD601" s="160"/>
    </row>
    <row r="602" spans="1:56" ht="12.75" customHeigh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59"/>
      <c r="Q602" s="159"/>
      <c r="R602" s="159"/>
      <c r="S602" s="159"/>
      <c r="T602" s="159"/>
      <c r="U602" s="159"/>
      <c r="V602" s="159"/>
      <c r="W602" s="159"/>
      <c r="X602" s="159"/>
      <c r="Y602" s="163"/>
      <c r="Z602" s="163"/>
      <c r="AA602" s="163"/>
      <c r="AB602" s="163"/>
      <c r="AC602" s="209"/>
      <c r="AD602" s="209"/>
      <c r="AE602" s="209"/>
      <c r="AF602" s="209"/>
      <c r="AG602" s="209"/>
      <c r="AH602" s="209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60"/>
      <c r="AU602" s="160"/>
      <c r="AV602" s="160"/>
      <c r="AW602" s="160"/>
      <c r="AX602" s="160"/>
      <c r="AY602" s="160"/>
      <c r="AZ602" s="160"/>
      <c r="BA602" s="160"/>
      <c r="BB602" s="160"/>
      <c r="BC602" s="160"/>
      <c r="BD602" s="160"/>
    </row>
    <row r="603" spans="1:56" ht="12.75" customHeigh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59"/>
      <c r="Q603" s="159"/>
      <c r="R603" s="159"/>
      <c r="S603" s="159"/>
      <c r="T603" s="159"/>
      <c r="U603" s="159"/>
      <c r="V603" s="159"/>
      <c r="W603" s="159"/>
      <c r="X603" s="159"/>
      <c r="Y603" s="163"/>
      <c r="Z603" s="163"/>
      <c r="AA603" s="163"/>
      <c r="AB603" s="163"/>
      <c r="AC603" s="209"/>
      <c r="AD603" s="209"/>
      <c r="AE603" s="209"/>
      <c r="AF603" s="209"/>
      <c r="AG603" s="209"/>
      <c r="AH603" s="20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60"/>
      <c r="AU603" s="160"/>
      <c r="AV603" s="160"/>
      <c r="AW603" s="160"/>
      <c r="AX603" s="160"/>
      <c r="AY603" s="160"/>
      <c r="AZ603" s="160"/>
      <c r="BA603" s="160"/>
      <c r="BB603" s="160"/>
      <c r="BC603" s="160"/>
      <c r="BD603" s="160"/>
    </row>
    <row r="604" spans="1:56" ht="12.75" customHeigh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59"/>
      <c r="Q604" s="159"/>
      <c r="R604" s="159"/>
      <c r="S604" s="159"/>
      <c r="T604" s="159"/>
      <c r="U604" s="159"/>
      <c r="V604" s="159"/>
      <c r="W604" s="159"/>
      <c r="X604" s="159"/>
      <c r="Y604" s="163"/>
      <c r="Z604" s="163"/>
      <c r="AA604" s="163"/>
      <c r="AB604" s="163"/>
      <c r="AC604" s="209"/>
      <c r="AD604" s="209"/>
      <c r="AE604" s="209"/>
      <c r="AF604" s="209"/>
      <c r="AG604" s="209"/>
      <c r="AH604" s="20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60"/>
      <c r="AU604" s="160"/>
      <c r="AV604" s="160"/>
      <c r="AW604" s="160"/>
      <c r="AX604" s="160"/>
      <c r="AY604" s="160"/>
      <c r="AZ604" s="160"/>
      <c r="BA604" s="160"/>
      <c r="BB604" s="160"/>
      <c r="BC604" s="160"/>
      <c r="BD604" s="160"/>
    </row>
    <row r="605" spans="1:56" ht="12.75" customHeigh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59"/>
      <c r="Q605" s="159"/>
      <c r="R605" s="159"/>
      <c r="S605" s="159"/>
      <c r="T605" s="159"/>
      <c r="U605" s="159"/>
      <c r="V605" s="159"/>
      <c r="W605" s="159"/>
      <c r="X605" s="159"/>
      <c r="Y605" s="163"/>
      <c r="Z605" s="163"/>
      <c r="AA605" s="163"/>
      <c r="AB605" s="163"/>
      <c r="AC605" s="209"/>
      <c r="AD605" s="209"/>
      <c r="AE605" s="209"/>
      <c r="AF605" s="209"/>
      <c r="AG605" s="209"/>
      <c r="AH605" s="20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60"/>
      <c r="AU605" s="160"/>
      <c r="AV605" s="160"/>
      <c r="AW605" s="160"/>
      <c r="AX605" s="160"/>
      <c r="AY605" s="160"/>
      <c r="AZ605" s="160"/>
      <c r="BA605" s="160"/>
      <c r="BB605" s="160"/>
      <c r="BC605" s="160"/>
      <c r="BD605" s="160"/>
    </row>
    <row r="606" spans="1:56" ht="12.75" customHeigh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59"/>
      <c r="Q606" s="159"/>
      <c r="R606" s="159"/>
      <c r="S606" s="159"/>
      <c r="T606" s="159"/>
      <c r="U606" s="159"/>
      <c r="V606" s="159"/>
      <c r="W606" s="159"/>
      <c r="X606" s="159"/>
      <c r="Y606" s="163"/>
      <c r="Z606" s="163"/>
      <c r="AA606" s="163"/>
      <c r="AB606" s="163"/>
      <c r="AC606" s="209"/>
      <c r="AD606" s="209"/>
      <c r="AE606" s="209"/>
      <c r="AF606" s="209"/>
      <c r="AG606" s="209"/>
      <c r="AH606" s="20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60"/>
      <c r="AU606" s="160"/>
      <c r="AV606" s="160"/>
      <c r="AW606" s="160"/>
      <c r="AX606" s="160"/>
      <c r="AY606" s="160"/>
      <c r="AZ606" s="160"/>
      <c r="BA606" s="160"/>
      <c r="BB606" s="160"/>
      <c r="BC606" s="160"/>
      <c r="BD606" s="160"/>
    </row>
    <row r="607" spans="1:56" ht="12.75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59"/>
      <c r="Q607" s="159"/>
      <c r="R607" s="159"/>
      <c r="S607" s="159"/>
      <c r="T607" s="159"/>
      <c r="U607" s="159"/>
      <c r="V607" s="159"/>
      <c r="W607" s="159"/>
      <c r="X607" s="159"/>
      <c r="Y607" s="163"/>
      <c r="Z607" s="163"/>
      <c r="AA607" s="163"/>
      <c r="AB607" s="163"/>
      <c r="AC607" s="209"/>
      <c r="AD607" s="209"/>
      <c r="AE607" s="209"/>
      <c r="AF607" s="209"/>
      <c r="AG607" s="209"/>
      <c r="AH607" s="20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60"/>
      <c r="AU607" s="160"/>
      <c r="AV607" s="160"/>
      <c r="AW607" s="160"/>
      <c r="AX607" s="160"/>
      <c r="AY607" s="160"/>
      <c r="AZ607" s="160"/>
      <c r="BA607" s="160"/>
      <c r="BB607" s="160"/>
      <c r="BC607" s="160"/>
      <c r="BD607" s="160"/>
    </row>
    <row r="608" spans="1:56" ht="12.75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59"/>
      <c r="Q608" s="159"/>
      <c r="R608" s="159"/>
      <c r="S608" s="159"/>
      <c r="T608" s="159"/>
      <c r="U608" s="159"/>
      <c r="V608" s="159"/>
      <c r="W608" s="159"/>
      <c r="X608" s="159"/>
      <c r="Y608" s="163"/>
      <c r="Z608" s="163"/>
      <c r="AA608" s="163"/>
      <c r="AB608" s="163"/>
      <c r="AC608" s="209"/>
      <c r="AD608" s="209"/>
      <c r="AE608" s="209"/>
      <c r="AF608" s="209"/>
      <c r="AG608" s="209"/>
      <c r="AH608" s="20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60"/>
      <c r="AU608" s="160"/>
      <c r="AV608" s="160"/>
      <c r="AW608" s="160"/>
      <c r="AX608" s="160"/>
      <c r="AY608" s="160"/>
      <c r="AZ608" s="160"/>
      <c r="BA608" s="160"/>
      <c r="BB608" s="160"/>
      <c r="BC608" s="160"/>
      <c r="BD608" s="160"/>
    </row>
    <row r="609" spans="1:56" ht="12.75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59"/>
      <c r="Q609" s="159"/>
      <c r="R609" s="159"/>
      <c r="S609" s="159"/>
      <c r="T609" s="159"/>
      <c r="U609" s="159"/>
      <c r="V609" s="159"/>
      <c r="W609" s="159"/>
      <c r="X609" s="159"/>
      <c r="Y609" s="163"/>
      <c r="Z609" s="163"/>
      <c r="AA609" s="163"/>
      <c r="AB609" s="163"/>
      <c r="AC609" s="209"/>
      <c r="AD609" s="209"/>
      <c r="AE609" s="209"/>
      <c r="AF609" s="209"/>
      <c r="AG609" s="209"/>
      <c r="AH609" s="20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60"/>
      <c r="AU609" s="160"/>
      <c r="AV609" s="160"/>
      <c r="AW609" s="160"/>
      <c r="AX609" s="160"/>
      <c r="AY609" s="160"/>
      <c r="AZ609" s="160"/>
      <c r="BA609" s="160"/>
      <c r="BB609" s="160"/>
      <c r="BC609" s="160"/>
      <c r="BD609" s="160"/>
    </row>
    <row r="610" spans="1:56" ht="12.7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59"/>
      <c r="Q610" s="159"/>
      <c r="R610" s="159"/>
      <c r="S610" s="159"/>
      <c r="T610" s="159"/>
      <c r="U610" s="159"/>
      <c r="V610" s="159"/>
      <c r="W610" s="159"/>
      <c r="X610" s="159"/>
      <c r="Y610" s="163"/>
      <c r="Z610" s="163"/>
      <c r="AA610" s="163"/>
      <c r="AB610" s="163"/>
      <c r="AC610" s="209"/>
      <c r="AD610" s="209"/>
      <c r="AE610" s="209"/>
      <c r="AF610" s="209"/>
      <c r="AG610" s="209"/>
      <c r="AH610" s="20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60"/>
      <c r="AU610" s="160"/>
      <c r="AV610" s="160"/>
      <c r="AW610" s="160"/>
      <c r="AX610" s="160"/>
      <c r="AY610" s="160"/>
      <c r="AZ610" s="160"/>
      <c r="BA610" s="160"/>
      <c r="BB610" s="160"/>
      <c r="BC610" s="160"/>
      <c r="BD610" s="160"/>
    </row>
    <row r="611" spans="1:56" ht="12.7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59"/>
      <c r="Q611" s="159"/>
      <c r="R611" s="159"/>
      <c r="S611" s="159"/>
      <c r="T611" s="159"/>
      <c r="U611" s="159"/>
      <c r="V611" s="159"/>
      <c r="W611" s="159"/>
      <c r="X611" s="159"/>
      <c r="Y611" s="163"/>
      <c r="Z611" s="163"/>
      <c r="AA611" s="163"/>
      <c r="AB611" s="163"/>
      <c r="AC611" s="209"/>
      <c r="AD611" s="209"/>
      <c r="AE611" s="209"/>
      <c r="AF611" s="209"/>
      <c r="AG611" s="209"/>
      <c r="AH611" s="20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60"/>
      <c r="AU611" s="160"/>
      <c r="AV611" s="160"/>
      <c r="AW611" s="160"/>
      <c r="AX611" s="160"/>
      <c r="AY611" s="160"/>
      <c r="AZ611" s="160"/>
      <c r="BA611" s="160"/>
      <c r="BB611" s="160"/>
      <c r="BC611" s="160"/>
      <c r="BD611" s="160"/>
    </row>
    <row r="612" spans="1:56" ht="12.7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59"/>
      <c r="Q612" s="159"/>
      <c r="R612" s="159"/>
      <c r="S612" s="159"/>
      <c r="T612" s="159"/>
      <c r="U612" s="159"/>
      <c r="V612" s="159"/>
      <c r="W612" s="159"/>
      <c r="X612" s="159"/>
      <c r="Y612" s="163"/>
      <c r="Z612" s="163"/>
      <c r="AA612" s="163"/>
      <c r="AB612" s="163"/>
      <c r="AC612" s="209"/>
      <c r="AD612" s="209"/>
      <c r="AE612" s="209"/>
      <c r="AF612" s="209"/>
      <c r="AG612" s="209"/>
      <c r="AH612" s="20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60"/>
      <c r="AU612" s="160"/>
      <c r="AV612" s="160"/>
      <c r="AW612" s="160"/>
      <c r="AX612" s="160"/>
      <c r="AY612" s="160"/>
      <c r="AZ612" s="160"/>
      <c r="BA612" s="160"/>
      <c r="BB612" s="160"/>
      <c r="BC612" s="160"/>
      <c r="BD612" s="160"/>
    </row>
    <row r="613" spans="1:56" ht="12.7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59"/>
      <c r="Q613" s="159"/>
      <c r="R613" s="159"/>
      <c r="S613" s="159"/>
      <c r="T613" s="159"/>
      <c r="U613" s="159"/>
      <c r="V613" s="159"/>
      <c r="W613" s="159"/>
      <c r="X613" s="159"/>
      <c r="Y613" s="163"/>
      <c r="Z613" s="163"/>
      <c r="AA613" s="163"/>
      <c r="AB613" s="163"/>
      <c r="AC613" s="209"/>
      <c r="AD613" s="209"/>
      <c r="AE613" s="209"/>
      <c r="AF613" s="209"/>
      <c r="AG613" s="209"/>
      <c r="AH613" s="20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60"/>
      <c r="AU613" s="160"/>
      <c r="AV613" s="160"/>
      <c r="AW613" s="160"/>
      <c r="AX613" s="160"/>
      <c r="AY613" s="160"/>
      <c r="AZ613" s="160"/>
      <c r="BA613" s="160"/>
      <c r="BB613" s="160"/>
      <c r="BC613" s="160"/>
      <c r="BD613" s="160"/>
    </row>
    <row r="614" spans="1:56" ht="12.7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59"/>
      <c r="Q614" s="159"/>
      <c r="R614" s="159"/>
      <c r="S614" s="159"/>
      <c r="T614" s="159"/>
      <c r="U614" s="159"/>
      <c r="V614" s="159"/>
      <c r="W614" s="159"/>
      <c r="X614" s="159"/>
      <c r="Y614" s="163"/>
      <c r="Z614" s="163"/>
      <c r="AA614" s="163"/>
      <c r="AB614" s="163"/>
      <c r="AC614" s="209"/>
      <c r="AD614" s="209"/>
      <c r="AE614" s="209"/>
      <c r="AF614" s="209"/>
      <c r="AG614" s="209"/>
      <c r="AH614" s="20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60"/>
      <c r="AU614" s="160"/>
      <c r="AV614" s="160"/>
      <c r="AW614" s="160"/>
      <c r="AX614" s="160"/>
      <c r="AY614" s="160"/>
      <c r="AZ614" s="160"/>
      <c r="BA614" s="160"/>
      <c r="BB614" s="160"/>
      <c r="BC614" s="160"/>
      <c r="BD614" s="160"/>
    </row>
    <row r="615" spans="1:56" ht="12.7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59"/>
      <c r="Q615" s="159"/>
      <c r="R615" s="159"/>
      <c r="S615" s="159"/>
      <c r="T615" s="159"/>
      <c r="U615" s="159"/>
      <c r="V615" s="159"/>
      <c r="W615" s="159"/>
      <c r="X615" s="159"/>
      <c r="Y615" s="163"/>
      <c r="Z615" s="163"/>
      <c r="AA615" s="163"/>
      <c r="AB615" s="163"/>
      <c r="AC615" s="209"/>
      <c r="AD615" s="209"/>
      <c r="AE615" s="209"/>
      <c r="AF615" s="209"/>
      <c r="AG615" s="209"/>
      <c r="AH615" s="20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60"/>
      <c r="AU615" s="160"/>
      <c r="AV615" s="160"/>
      <c r="AW615" s="160"/>
      <c r="AX615" s="160"/>
      <c r="AY615" s="160"/>
      <c r="AZ615" s="160"/>
      <c r="BA615" s="160"/>
      <c r="BB615" s="160"/>
      <c r="BC615" s="160"/>
      <c r="BD615" s="160"/>
    </row>
    <row r="616" spans="1:56" ht="12.7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59"/>
      <c r="Q616" s="159"/>
      <c r="R616" s="159"/>
      <c r="S616" s="159"/>
      <c r="T616" s="159"/>
      <c r="U616" s="159"/>
      <c r="V616" s="159"/>
      <c r="W616" s="159"/>
      <c r="X616" s="159"/>
      <c r="Y616" s="163"/>
      <c r="Z616" s="163"/>
      <c r="AA616" s="163"/>
      <c r="AB616" s="163"/>
      <c r="AC616" s="209"/>
      <c r="AD616" s="209"/>
      <c r="AE616" s="209"/>
      <c r="AF616" s="209"/>
      <c r="AG616" s="209"/>
      <c r="AH616" s="20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60"/>
      <c r="AU616" s="160"/>
      <c r="AV616" s="160"/>
      <c r="AW616" s="160"/>
      <c r="AX616" s="160"/>
      <c r="AY616" s="160"/>
      <c r="AZ616" s="160"/>
      <c r="BA616" s="160"/>
      <c r="BB616" s="160"/>
      <c r="BC616" s="160"/>
      <c r="BD616" s="160"/>
    </row>
    <row r="617" spans="1:56" ht="12.7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59"/>
      <c r="Q617" s="159"/>
      <c r="R617" s="159"/>
      <c r="S617" s="159"/>
      <c r="T617" s="159"/>
      <c r="U617" s="159"/>
      <c r="V617" s="159"/>
      <c r="W617" s="159"/>
      <c r="X617" s="159"/>
      <c r="Y617" s="163"/>
      <c r="Z617" s="163"/>
      <c r="AA617" s="163"/>
      <c r="AB617" s="163"/>
      <c r="AC617" s="209"/>
      <c r="AD617" s="209"/>
      <c r="AE617" s="209"/>
      <c r="AF617" s="209"/>
      <c r="AG617" s="209"/>
      <c r="AH617" s="20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60"/>
      <c r="AU617" s="160"/>
      <c r="AV617" s="160"/>
      <c r="AW617" s="160"/>
      <c r="AX617" s="160"/>
      <c r="AY617" s="160"/>
      <c r="AZ617" s="160"/>
      <c r="BA617" s="160"/>
      <c r="BB617" s="160"/>
      <c r="BC617" s="160"/>
      <c r="BD617" s="160"/>
    </row>
    <row r="618" spans="1:56" ht="12.7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59"/>
      <c r="Q618" s="159"/>
      <c r="R618" s="159"/>
      <c r="S618" s="159"/>
      <c r="T618" s="159"/>
      <c r="U618" s="159"/>
      <c r="V618" s="159"/>
      <c r="W618" s="159"/>
      <c r="X618" s="159"/>
      <c r="Y618" s="163"/>
      <c r="Z618" s="163"/>
      <c r="AA618" s="163"/>
      <c r="AB618" s="163"/>
      <c r="AC618" s="209"/>
      <c r="AD618" s="209"/>
      <c r="AE618" s="209"/>
      <c r="AF618" s="209"/>
      <c r="AG618" s="209"/>
      <c r="AH618" s="20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60"/>
      <c r="AU618" s="160"/>
      <c r="AV618" s="160"/>
      <c r="AW618" s="160"/>
      <c r="AX618" s="160"/>
      <c r="AY618" s="160"/>
      <c r="AZ618" s="160"/>
      <c r="BA618" s="160"/>
      <c r="BB618" s="160"/>
      <c r="BC618" s="160"/>
      <c r="BD618" s="160"/>
    </row>
    <row r="619" spans="1:56" ht="12.7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59"/>
      <c r="Q619" s="159"/>
      <c r="R619" s="159"/>
      <c r="S619" s="159"/>
      <c r="T619" s="159"/>
      <c r="U619" s="159"/>
      <c r="V619" s="159"/>
      <c r="W619" s="159"/>
      <c r="X619" s="159"/>
      <c r="Y619" s="163"/>
      <c r="Z619" s="163"/>
      <c r="AA619" s="163"/>
      <c r="AB619" s="163"/>
      <c r="AC619" s="209"/>
      <c r="AD619" s="209"/>
      <c r="AE619" s="209"/>
      <c r="AF619" s="209"/>
      <c r="AG619" s="209"/>
      <c r="AH619" s="20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60"/>
      <c r="AU619" s="160"/>
      <c r="AV619" s="160"/>
      <c r="AW619" s="160"/>
      <c r="AX619" s="160"/>
      <c r="AY619" s="160"/>
      <c r="AZ619" s="160"/>
      <c r="BA619" s="160"/>
      <c r="BB619" s="160"/>
      <c r="BC619" s="160"/>
      <c r="BD619" s="160"/>
    </row>
    <row r="620" spans="1:56" ht="12.7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59"/>
      <c r="Q620" s="159"/>
      <c r="R620" s="159"/>
      <c r="S620" s="159"/>
      <c r="T620" s="159"/>
      <c r="U620" s="159"/>
      <c r="V620" s="159"/>
      <c r="W620" s="159"/>
      <c r="X620" s="159"/>
      <c r="Y620" s="163"/>
      <c r="Z620" s="163"/>
      <c r="AA620" s="163"/>
      <c r="AB620" s="163"/>
      <c r="AC620" s="209"/>
      <c r="AD620" s="209"/>
      <c r="AE620" s="209"/>
      <c r="AF620" s="209"/>
      <c r="AG620" s="209"/>
      <c r="AH620" s="20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60"/>
      <c r="AU620" s="160"/>
      <c r="AV620" s="160"/>
      <c r="AW620" s="160"/>
      <c r="AX620" s="160"/>
      <c r="AY620" s="160"/>
      <c r="AZ620" s="160"/>
      <c r="BA620" s="160"/>
      <c r="BB620" s="160"/>
      <c r="BC620" s="160"/>
      <c r="BD620" s="160"/>
    </row>
    <row r="621" spans="1:56" ht="12.7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59"/>
      <c r="Q621" s="159"/>
      <c r="R621" s="159"/>
      <c r="S621" s="159"/>
      <c r="T621" s="159"/>
      <c r="U621" s="159"/>
      <c r="V621" s="159"/>
      <c r="W621" s="159"/>
      <c r="X621" s="159"/>
      <c r="Y621" s="163"/>
      <c r="Z621" s="163"/>
      <c r="AA621" s="163"/>
      <c r="AB621" s="163"/>
      <c r="AC621" s="209"/>
      <c r="AD621" s="209"/>
      <c r="AE621" s="209"/>
      <c r="AF621" s="209"/>
      <c r="AG621" s="209"/>
      <c r="AH621" s="20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60"/>
      <c r="AU621" s="160"/>
      <c r="AV621" s="160"/>
      <c r="AW621" s="160"/>
      <c r="AX621" s="160"/>
      <c r="AY621" s="160"/>
      <c r="AZ621" s="160"/>
      <c r="BA621" s="160"/>
      <c r="BB621" s="160"/>
      <c r="BC621" s="160"/>
      <c r="BD621" s="160"/>
    </row>
    <row r="622" spans="1:56" ht="12.7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59"/>
      <c r="Q622" s="159"/>
      <c r="R622" s="159"/>
      <c r="S622" s="159"/>
      <c r="T622" s="159"/>
      <c r="U622" s="159"/>
      <c r="V622" s="159"/>
      <c r="W622" s="159"/>
      <c r="X622" s="159"/>
      <c r="Y622" s="163"/>
      <c r="Z622" s="163"/>
      <c r="AA622" s="163"/>
      <c r="AB622" s="163"/>
      <c r="AC622" s="209"/>
      <c r="AD622" s="209"/>
      <c r="AE622" s="209"/>
      <c r="AF622" s="209"/>
      <c r="AG622" s="209"/>
      <c r="AH622" s="20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60"/>
      <c r="AU622" s="160"/>
      <c r="AV622" s="160"/>
      <c r="AW622" s="160"/>
      <c r="AX622" s="160"/>
      <c r="AY622" s="160"/>
      <c r="AZ622" s="160"/>
      <c r="BA622" s="160"/>
      <c r="BB622" s="160"/>
      <c r="BC622" s="160"/>
      <c r="BD622" s="160"/>
    </row>
    <row r="623" spans="1:56" ht="12.7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59"/>
      <c r="Q623" s="159"/>
      <c r="R623" s="159"/>
      <c r="S623" s="159"/>
      <c r="T623" s="159"/>
      <c r="U623" s="159"/>
      <c r="V623" s="159"/>
      <c r="W623" s="159"/>
      <c r="X623" s="159"/>
      <c r="Y623" s="163"/>
      <c r="Z623" s="163"/>
      <c r="AA623" s="163"/>
      <c r="AB623" s="163"/>
      <c r="AC623" s="209"/>
      <c r="AD623" s="209"/>
      <c r="AE623" s="209"/>
      <c r="AF623" s="209"/>
      <c r="AG623" s="209"/>
      <c r="AH623" s="20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60"/>
      <c r="AU623" s="160"/>
      <c r="AV623" s="160"/>
      <c r="AW623" s="160"/>
      <c r="AX623" s="160"/>
      <c r="AY623" s="160"/>
      <c r="AZ623" s="160"/>
      <c r="BA623" s="160"/>
      <c r="BB623" s="160"/>
      <c r="BC623" s="160"/>
      <c r="BD623" s="160"/>
    </row>
    <row r="624" spans="1:56" ht="12.7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59"/>
      <c r="Q624" s="159"/>
      <c r="R624" s="159"/>
      <c r="S624" s="159"/>
      <c r="T624" s="159"/>
      <c r="U624" s="159"/>
      <c r="V624" s="159"/>
      <c r="W624" s="159"/>
      <c r="X624" s="159"/>
      <c r="Y624" s="163"/>
      <c r="Z624" s="163"/>
      <c r="AA624" s="163"/>
      <c r="AB624" s="163"/>
      <c r="AC624" s="209"/>
      <c r="AD624" s="209"/>
      <c r="AE624" s="209"/>
      <c r="AF624" s="209"/>
      <c r="AG624" s="209"/>
      <c r="AH624" s="20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60"/>
      <c r="AU624" s="160"/>
      <c r="AV624" s="160"/>
      <c r="AW624" s="160"/>
      <c r="AX624" s="160"/>
      <c r="AY624" s="160"/>
      <c r="AZ624" s="160"/>
      <c r="BA624" s="160"/>
      <c r="BB624" s="160"/>
      <c r="BC624" s="160"/>
      <c r="BD624" s="160"/>
    </row>
    <row r="625" spans="1:56" ht="12.7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59"/>
      <c r="Q625" s="159"/>
      <c r="R625" s="159"/>
      <c r="S625" s="159"/>
      <c r="T625" s="159"/>
      <c r="U625" s="159"/>
      <c r="V625" s="159"/>
      <c r="W625" s="159"/>
      <c r="X625" s="159"/>
      <c r="Y625" s="163"/>
      <c r="Z625" s="163"/>
      <c r="AA625" s="163"/>
      <c r="AB625" s="163"/>
      <c r="AC625" s="209"/>
      <c r="AD625" s="209"/>
      <c r="AE625" s="209"/>
      <c r="AF625" s="209"/>
      <c r="AG625" s="209"/>
      <c r="AH625" s="20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60"/>
      <c r="AU625" s="160"/>
      <c r="AV625" s="160"/>
      <c r="AW625" s="160"/>
      <c r="AX625" s="160"/>
      <c r="AY625" s="160"/>
      <c r="AZ625" s="160"/>
      <c r="BA625" s="160"/>
      <c r="BB625" s="160"/>
      <c r="BC625" s="160"/>
      <c r="BD625" s="160"/>
    </row>
    <row r="626" spans="1:56" ht="12.7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59"/>
      <c r="Q626" s="159"/>
      <c r="R626" s="159"/>
      <c r="S626" s="159"/>
      <c r="T626" s="159"/>
      <c r="U626" s="159"/>
      <c r="V626" s="159"/>
      <c r="W626" s="159"/>
      <c r="X626" s="159"/>
      <c r="Y626" s="163"/>
      <c r="Z626" s="163"/>
      <c r="AA626" s="163"/>
      <c r="AB626" s="163"/>
      <c r="AC626" s="209"/>
      <c r="AD626" s="209"/>
      <c r="AE626" s="209"/>
      <c r="AF626" s="209"/>
      <c r="AG626" s="209"/>
      <c r="AH626" s="20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60"/>
      <c r="AU626" s="160"/>
      <c r="AV626" s="160"/>
      <c r="AW626" s="160"/>
      <c r="AX626" s="160"/>
      <c r="AY626" s="160"/>
      <c r="AZ626" s="160"/>
      <c r="BA626" s="160"/>
      <c r="BB626" s="160"/>
      <c r="BC626" s="160"/>
      <c r="BD626" s="160"/>
    </row>
    <row r="627" spans="1:56" ht="12.7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59"/>
      <c r="Q627" s="159"/>
      <c r="R627" s="159"/>
      <c r="S627" s="159"/>
      <c r="T627" s="159"/>
      <c r="U627" s="159"/>
      <c r="V627" s="159"/>
      <c r="W627" s="159"/>
      <c r="X627" s="159"/>
      <c r="Y627" s="163"/>
      <c r="Z627" s="163"/>
      <c r="AA627" s="163"/>
      <c r="AB627" s="163"/>
      <c r="AC627" s="209"/>
      <c r="AD627" s="209"/>
      <c r="AE627" s="209"/>
      <c r="AF627" s="209"/>
      <c r="AG627" s="209"/>
      <c r="AH627" s="20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60"/>
      <c r="AU627" s="160"/>
      <c r="AV627" s="160"/>
      <c r="AW627" s="160"/>
      <c r="AX627" s="160"/>
      <c r="AY627" s="160"/>
      <c r="AZ627" s="160"/>
      <c r="BA627" s="160"/>
      <c r="BB627" s="160"/>
      <c r="BC627" s="160"/>
      <c r="BD627" s="160"/>
    </row>
    <row r="628" spans="1:56" ht="12.7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59"/>
      <c r="Q628" s="159"/>
      <c r="R628" s="159"/>
      <c r="S628" s="159"/>
      <c r="T628" s="159"/>
      <c r="U628" s="159"/>
      <c r="V628" s="159"/>
      <c r="W628" s="159"/>
      <c r="X628" s="159"/>
      <c r="Y628" s="163"/>
      <c r="Z628" s="163"/>
      <c r="AA628" s="163"/>
      <c r="AB628" s="163"/>
      <c r="AC628" s="209"/>
      <c r="AD628" s="209"/>
      <c r="AE628" s="209"/>
      <c r="AF628" s="209"/>
      <c r="AG628" s="209"/>
      <c r="AH628" s="20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60"/>
      <c r="AU628" s="160"/>
      <c r="AV628" s="160"/>
      <c r="AW628" s="160"/>
      <c r="AX628" s="160"/>
      <c r="AY628" s="160"/>
      <c r="AZ628" s="160"/>
      <c r="BA628" s="160"/>
      <c r="BB628" s="160"/>
      <c r="BC628" s="160"/>
      <c r="BD628" s="160"/>
    </row>
    <row r="629" spans="1:56" ht="12.7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59"/>
      <c r="Q629" s="159"/>
      <c r="R629" s="159"/>
      <c r="S629" s="159"/>
      <c r="T629" s="159"/>
      <c r="U629" s="159"/>
      <c r="V629" s="159"/>
      <c r="W629" s="159"/>
      <c r="X629" s="159"/>
      <c r="Y629" s="163"/>
      <c r="Z629" s="163"/>
      <c r="AA629" s="163"/>
      <c r="AB629" s="163"/>
      <c r="AC629" s="209"/>
      <c r="AD629" s="209"/>
      <c r="AE629" s="209"/>
      <c r="AF629" s="209"/>
      <c r="AG629" s="209"/>
      <c r="AH629" s="20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60"/>
      <c r="AU629" s="160"/>
      <c r="AV629" s="160"/>
      <c r="AW629" s="160"/>
      <c r="AX629" s="160"/>
      <c r="AY629" s="160"/>
      <c r="AZ629" s="160"/>
      <c r="BA629" s="160"/>
      <c r="BB629" s="160"/>
      <c r="BC629" s="160"/>
      <c r="BD629" s="160"/>
    </row>
    <row r="630" spans="1:56" ht="12.7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59"/>
      <c r="Q630" s="159"/>
      <c r="R630" s="159"/>
      <c r="S630" s="159"/>
      <c r="T630" s="159"/>
      <c r="U630" s="159"/>
      <c r="V630" s="159"/>
      <c r="W630" s="159"/>
      <c r="X630" s="159"/>
      <c r="Y630" s="163"/>
      <c r="Z630" s="163"/>
      <c r="AA630" s="163"/>
      <c r="AB630" s="163"/>
      <c r="AC630" s="209"/>
      <c r="AD630" s="209"/>
      <c r="AE630" s="209"/>
      <c r="AF630" s="209"/>
      <c r="AG630" s="209"/>
      <c r="AH630" s="20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60"/>
      <c r="AU630" s="160"/>
      <c r="AV630" s="160"/>
      <c r="AW630" s="160"/>
      <c r="AX630" s="160"/>
      <c r="AY630" s="160"/>
      <c r="AZ630" s="160"/>
      <c r="BA630" s="160"/>
      <c r="BB630" s="160"/>
      <c r="BC630" s="160"/>
      <c r="BD630" s="160"/>
    </row>
    <row r="631" spans="1:56" ht="12.7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59"/>
      <c r="Q631" s="159"/>
      <c r="R631" s="159"/>
      <c r="S631" s="159"/>
      <c r="T631" s="159"/>
      <c r="U631" s="159"/>
      <c r="V631" s="159"/>
      <c r="W631" s="159"/>
      <c r="X631" s="159"/>
      <c r="Y631" s="163"/>
      <c r="Z631" s="163"/>
      <c r="AA631" s="163"/>
      <c r="AB631" s="163"/>
      <c r="AC631" s="209"/>
      <c r="AD631" s="209"/>
      <c r="AE631" s="209"/>
      <c r="AF631" s="209"/>
      <c r="AG631" s="209"/>
      <c r="AH631" s="20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</row>
    <row r="632" spans="1:56" ht="12.7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59"/>
      <c r="Q632" s="159"/>
      <c r="R632" s="159"/>
      <c r="S632" s="159"/>
      <c r="T632" s="159"/>
      <c r="U632" s="159"/>
      <c r="V632" s="159"/>
      <c r="W632" s="159"/>
      <c r="X632" s="159"/>
      <c r="Y632" s="163"/>
      <c r="Z632" s="163"/>
      <c r="AA632" s="163"/>
      <c r="AB632" s="163"/>
      <c r="AC632" s="209"/>
      <c r="AD632" s="209"/>
      <c r="AE632" s="209"/>
      <c r="AF632" s="209"/>
      <c r="AG632" s="209"/>
      <c r="AH632" s="20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60"/>
      <c r="AU632" s="160"/>
      <c r="AV632" s="160"/>
      <c r="AW632" s="160"/>
      <c r="AX632" s="160"/>
      <c r="AY632" s="160"/>
      <c r="AZ632" s="160"/>
      <c r="BA632" s="160"/>
      <c r="BB632" s="160"/>
      <c r="BC632" s="160"/>
      <c r="BD632" s="160"/>
    </row>
    <row r="633" spans="1:56" ht="12.7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59"/>
      <c r="Q633" s="159"/>
      <c r="R633" s="159"/>
      <c r="S633" s="159"/>
      <c r="T633" s="159"/>
      <c r="U633" s="159"/>
      <c r="V633" s="159"/>
      <c r="W633" s="159"/>
      <c r="X633" s="159"/>
      <c r="Y633" s="163"/>
      <c r="Z633" s="163"/>
      <c r="AA633" s="163"/>
      <c r="AB633" s="163"/>
      <c r="AC633" s="209"/>
      <c r="AD633" s="209"/>
      <c r="AE633" s="209"/>
      <c r="AF633" s="209"/>
      <c r="AG633" s="209"/>
      <c r="AH633" s="20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60"/>
      <c r="AU633" s="160"/>
      <c r="AV633" s="160"/>
      <c r="AW633" s="160"/>
      <c r="AX633" s="160"/>
      <c r="AY633" s="160"/>
      <c r="AZ633" s="160"/>
      <c r="BA633" s="160"/>
      <c r="BB633" s="160"/>
      <c r="BC633" s="160"/>
      <c r="BD633" s="160"/>
    </row>
    <row r="634" spans="1:56" ht="12.7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59"/>
      <c r="Q634" s="159"/>
      <c r="R634" s="159"/>
      <c r="S634" s="159"/>
      <c r="T634" s="159"/>
      <c r="U634" s="159"/>
      <c r="V634" s="159"/>
      <c r="W634" s="159"/>
      <c r="X634" s="159"/>
      <c r="Y634" s="163"/>
      <c r="Z634" s="163"/>
      <c r="AA634" s="163"/>
      <c r="AB634" s="163"/>
      <c r="AC634" s="209"/>
      <c r="AD634" s="209"/>
      <c r="AE634" s="209"/>
      <c r="AF634" s="209"/>
      <c r="AG634" s="209"/>
      <c r="AH634" s="20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60"/>
      <c r="AU634" s="160"/>
      <c r="AV634" s="160"/>
      <c r="AW634" s="160"/>
      <c r="AX634" s="160"/>
      <c r="AY634" s="160"/>
      <c r="AZ634" s="160"/>
      <c r="BA634" s="160"/>
      <c r="BB634" s="160"/>
      <c r="BC634" s="160"/>
      <c r="BD634" s="160"/>
    </row>
    <row r="635" spans="1:56" ht="12.7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59"/>
      <c r="Q635" s="159"/>
      <c r="R635" s="159"/>
      <c r="S635" s="159"/>
      <c r="T635" s="159"/>
      <c r="U635" s="159"/>
      <c r="V635" s="159"/>
      <c r="W635" s="159"/>
      <c r="X635" s="159"/>
      <c r="Y635" s="163"/>
      <c r="Z635" s="163"/>
      <c r="AA635" s="163"/>
      <c r="AB635" s="163"/>
      <c r="AC635" s="209"/>
      <c r="AD635" s="209"/>
      <c r="AE635" s="209"/>
      <c r="AF635" s="209"/>
      <c r="AG635" s="209"/>
      <c r="AH635" s="20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60"/>
      <c r="AU635" s="160"/>
      <c r="AV635" s="160"/>
      <c r="AW635" s="160"/>
      <c r="AX635" s="160"/>
      <c r="AY635" s="160"/>
      <c r="AZ635" s="160"/>
      <c r="BA635" s="160"/>
      <c r="BB635" s="160"/>
      <c r="BC635" s="160"/>
      <c r="BD635" s="160"/>
    </row>
    <row r="636" spans="1:56" ht="12.7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59"/>
      <c r="Q636" s="159"/>
      <c r="R636" s="159"/>
      <c r="S636" s="159"/>
      <c r="T636" s="159"/>
      <c r="U636" s="159"/>
      <c r="V636" s="159"/>
      <c r="W636" s="159"/>
      <c r="X636" s="159"/>
      <c r="Y636" s="163"/>
      <c r="Z636" s="163"/>
      <c r="AA636" s="163"/>
      <c r="AB636" s="163"/>
      <c r="AC636" s="209"/>
      <c r="AD636" s="209"/>
      <c r="AE636" s="209"/>
      <c r="AF636" s="209"/>
      <c r="AG636" s="209"/>
      <c r="AH636" s="20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60"/>
      <c r="AU636" s="160"/>
      <c r="AV636" s="160"/>
      <c r="AW636" s="160"/>
      <c r="AX636" s="160"/>
      <c r="AY636" s="160"/>
      <c r="AZ636" s="160"/>
      <c r="BA636" s="160"/>
      <c r="BB636" s="160"/>
      <c r="BC636" s="160"/>
      <c r="BD636" s="160"/>
    </row>
    <row r="637" spans="1:56" ht="12.7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59"/>
      <c r="Q637" s="159"/>
      <c r="R637" s="159"/>
      <c r="S637" s="159"/>
      <c r="T637" s="159"/>
      <c r="U637" s="159"/>
      <c r="V637" s="159"/>
      <c r="W637" s="159"/>
      <c r="X637" s="159"/>
      <c r="Y637" s="163"/>
      <c r="Z637" s="163"/>
      <c r="AA637" s="163"/>
      <c r="AB637" s="163"/>
      <c r="AC637" s="209"/>
      <c r="AD637" s="209"/>
      <c r="AE637" s="209"/>
      <c r="AF637" s="209"/>
      <c r="AG637" s="209"/>
      <c r="AH637" s="20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60"/>
      <c r="AU637" s="160"/>
      <c r="AV637" s="160"/>
      <c r="AW637" s="160"/>
      <c r="AX637" s="160"/>
      <c r="AY637" s="160"/>
      <c r="AZ637" s="160"/>
      <c r="BA637" s="160"/>
      <c r="BB637" s="160"/>
      <c r="BC637" s="160"/>
      <c r="BD637" s="160"/>
    </row>
    <row r="638" spans="1:56" ht="12.7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59"/>
      <c r="Q638" s="159"/>
      <c r="R638" s="159"/>
      <c r="S638" s="159"/>
      <c r="T638" s="159"/>
      <c r="U638" s="159"/>
      <c r="V638" s="159"/>
      <c r="W638" s="159"/>
      <c r="X638" s="159"/>
      <c r="Y638" s="163"/>
      <c r="Z638" s="163"/>
      <c r="AA638" s="163"/>
      <c r="AB638" s="163"/>
      <c r="AC638" s="209"/>
      <c r="AD638" s="209"/>
      <c r="AE638" s="209"/>
      <c r="AF638" s="209"/>
      <c r="AG638" s="209"/>
      <c r="AH638" s="20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60"/>
      <c r="AU638" s="160"/>
      <c r="AV638" s="160"/>
      <c r="AW638" s="160"/>
      <c r="AX638" s="160"/>
      <c r="AY638" s="160"/>
      <c r="AZ638" s="160"/>
      <c r="BA638" s="160"/>
      <c r="BB638" s="160"/>
      <c r="BC638" s="160"/>
      <c r="BD638" s="160"/>
    </row>
    <row r="639" spans="1:56" ht="12.7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59"/>
      <c r="Q639" s="159"/>
      <c r="R639" s="159"/>
      <c r="S639" s="159"/>
      <c r="T639" s="159"/>
      <c r="U639" s="159"/>
      <c r="V639" s="159"/>
      <c r="W639" s="159"/>
      <c r="X639" s="159"/>
      <c r="Y639" s="163"/>
      <c r="Z639" s="163"/>
      <c r="AA639" s="163"/>
      <c r="AB639" s="163"/>
      <c r="AC639" s="209"/>
      <c r="AD639" s="209"/>
      <c r="AE639" s="209"/>
      <c r="AF639" s="209"/>
      <c r="AG639" s="209"/>
      <c r="AH639" s="20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60"/>
      <c r="AU639" s="160"/>
      <c r="AV639" s="160"/>
      <c r="AW639" s="160"/>
      <c r="AX639" s="160"/>
      <c r="AY639" s="160"/>
      <c r="AZ639" s="160"/>
      <c r="BA639" s="160"/>
      <c r="BB639" s="160"/>
      <c r="BC639" s="160"/>
      <c r="BD639" s="160"/>
    </row>
    <row r="640" spans="1:56" ht="12.7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59"/>
      <c r="Q640" s="159"/>
      <c r="R640" s="159"/>
      <c r="S640" s="159"/>
      <c r="T640" s="159"/>
      <c r="U640" s="159"/>
      <c r="V640" s="159"/>
      <c r="W640" s="159"/>
      <c r="X640" s="159"/>
      <c r="Y640" s="163"/>
      <c r="Z640" s="163"/>
      <c r="AA640" s="163"/>
      <c r="AB640" s="163"/>
      <c r="AC640" s="209"/>
      <c r="AD640" s="209"/>
      <c r="AE640" s="209"/>
      <c r="AF640" s="209"/>
      <c r="AG640" s="209"/>
      <c r="AH640" s="20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60"/>
      <c r="AU640" s="160"/>
      <c r="AV640" s="160"/>
      <c r="AW640" s="160"/>
      <c r="AX640" s="160"/>
      <c r="AY640" s="160"/>
      <c r="AZ640" s="160"/>
      <c r="BA640" s="160"/>
      <c r="BB640" s="160"/>
      <c r="BC640" s="160"/>
      <c r="BD640" s="160"/>
    </row>
    <row r="641" spans="1:56" ht="12.7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59"/>
      <c r="Q641" s="159"/>
      <c r="R641" s="159"/>
      <c r="S641" s="159"/>
      <c r="T641" s="159"/>
      <c r="U641" s="159"/>
      <c r="V641" s="159"/>
      <c r="W641" s="159"/>
      <c r="X641" s="159"/>
      <c r="Y641" s="163"/>
      <c r="Z641" s="163"/>
      <c r="AA641" s="163"/>
      <c r="AB641" s="163"/>
      <c r="AC641" s="209"/>
      <c r="AD641" s="209"/>
      <c r="AE641" s="209"/>
      <c r="AF641" s="209"/>
      <c r="AG641" s="209"/>
      <c r="AH641" s="20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60"/>
      <c r="AU641" s="160"/>
      <c r="AV641" s="160"/>
      <c r="AW641" s="160"/>
      <c r="AX641" s="160"/>
      <c r="AY641" s="160"/>
      <c r="AZ641" s="160"/>
      <c r="BA641" s="160"/>
      <c r="BB641" s="160"/>
      <c r="BC641" s="160"/>
      <c r="BD641" s="160"/>
    </row>
    <row r="642" spans="1:56" ht="12.7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59"/>
      <c r="Q642" s="159"/>
      <c r="R642" s="159"/>
      <c r="S642" s="159"/>
      <c r="T642" s="159"/>
      <c r="U642" s="159"/>
      <c r="V642" s="159"/>
      <c r="W642" s="159"/>
      <c r="X642" s="159"/>
      <c r="Y642" s="163"/>
      <c r="Z642" s="163"/>
      <c r="AA642" s="163"/>
      <c r="AB642" s="163"/>
      <c r="AC642" s="209"/>
      <c r="AD642" s="209"/>
      <c r="AE642" s="209"/>
      <c r="AF642" s="209"/>
      <c r="AG642" s="209"/>
      <c r="AH642" s="20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60"/>
      <c r="AU642" s="160"/>
      <c r="AV642" s="160"/>
      <c r="AW642" s="160"/>
      <c r="AX642" s="160"/>
      <c r="AY642" s="160"/>
      <c r="AZ642" s="160"/>
      <c r="BA642" s="160"/>
      <c r="BB642" s="160"/>
      <c r="BC642" s="160"/>
      <c r="BD642" s="160"/>
    </row>
    <row r="643" spans="1:56" ht="12.7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59"/>
      <c r="Q643" s="159"/>
      <c r="R643" s="159"/>
      <c r="S643" s="159"/>
      <c r="T643" s="159"/>
      <c r="U643" s="159"/>
      <c r="V643" s="159"/>
      <c r="W643" s="159"/>
      <c r="X643" s="159"/>
      <c r="Y643" s="163"/>
      <c r="Z643" s="163"/>
      <c r="AA643" s="163"/>
      <c r="AB643" s="163"/>
      <c r="AC643" s="209"/>
      <c r="AD643" s="209"/>
      <c r="AE643" s="209"/>
      <c r="AF643" s="209"/>
      <c r="AG643" s="209"/>
      <c r="AH643" s="20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60"/>
      <c r="AU643" s="160"/>
      <c r="AV643" s="160"/>
      <c r="AW643" s="160"/>
      <c r="AX643" s="160"/>
      <c r="AY643" s="160"/>
      <c r="AZ643" s="160"/>
      <c r="BA643" s="160"/>
      <c r="BB643" s="160"/>
      <c r="BC643" s="160"/>
      <c r="BD643" s="160"/>
    </row>
    <row r="644" spans="1:56" ht="12.7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59"/>
      <c r="Q644" s="159"/>
      <c r="R644" s="159"/>
      <c r="S644" s="159"/>
      <c r="T644" s="159"/>
      <c r="U644" s="159"/>
      <c r="V644" s="159"/>
      <c r="W644" s="159"/>
      <c r="X644" s="159"/>
      <c r="Y644" s="163"/>
      <c r="Z644" s="163"/>
      <c r="AA644" s="163"/>
      <c r="AB644" s="163"/>
      <c r="AC644" s="209"/>
      <c r="AD644" s="209"/>
      <c r="AE644" s="209"/>
      <c r="AF644" s="209"/>
      <c r="AG644" s="209"/>
      <c r="AH644" s="20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60"/>
      <c r="AU644" s="160"/>
      <c r="AV644" s="160"/>
      <c r="AW644" s="160"/>
      <c r="AX644" s="160"/>
      <c r="AY644" s="160"/>
      <c r="AZ644" s="160"/>
      <c r="BA644" s="160"/>
      <c r="BB644" s="160"/>
      <c r="BC644" s="160"/>
      <c r="BD644" s="160"/>
    </row>
    <row r="645" spans="1:56" ht="12.7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59"/>
      <c r="Q645" s="159"/>
      <c r="R645" s="159"/>
      <c r="S645" s="159"/>
      <c r="T645" s="159"/>
      <c r="U645" s="159"/>
      <c r="V645" s="159"/>
      <c r="W645" s="159"/>
      <c r="X645" s="159"/>
      <c r="Y645" s="163"/>
      <c r="Z645" s="163"/>
      <c r="AA645" s="163"/>
      <c r="AB645" s="163"/>
      <c r="AC645" s="209"/>
      <c r="AD645" s="209"/>
      <c r="AE645" s="209"/>
      <c r="AF645" s="209"/>
      <c r="AG645" s="209"/>
      <c r="AH645" s="20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60"/>
      <c r="AU645" s="160"/>
      <c r="AV645" s="160"/>
      <c r="AW645" s="160"/>
      <c r="AX645" s="160"/>
      <c r="AY645" s="160"/>
      <c r="AZ645" s="160"/>
      <c r="BA645" s="160"/>
      <c r="BB645" s="160"/>
      <c r="BC645" s="160"/>
      <c r="BD645" s="160"/>
    </row>
    <row r="646" spans="1:56" ht="12.7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59"/>
      <c r="Q646" s="159"/>
      <c r="R646" s="159"/>
      <c r="S646" s="159"/>
      <c r="T646" s="159"/>
      <c r="U646" s="159"/>
      <c r="V646" s="159"/>
      <c r="W646" s="159"/>
      <c r="X646" s="159"/>
      <c r="Y646" s="163"/>
      <c r="Z646" s="163"/>
      <c r="AA646" s="163"/>
      <c r="AB646" s="163"/>
      <c r="AC646" s="209"/>
      <c r="AD646" s="209"/>
      <c r="AE646" s="209"/>
      <c r="AF646" s="209"/>
      <c r="AG646" s="209"/>
      <c r="AH646" s="20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60"/>
      <c r="AU646" s="160"/>
      <c r="AV646" s="160"/>
      <c r="AW646" s="160"/>
      <c r="AX646" s="160"/>
      <c r="AY646" s="160"/>
      <c r="AZ646" s="160"/>
      <c r="BA646" s="160"/>
      <c r="BB646" s="160"/>
      <c r="BC646" s="160"/>
      <c r="BD646" s="160"/>
    </row>
    <row r="647" spans="1:56" ht="12.7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59"/>
      <c r="Q647" s="159"/>
      <c r="R647" s="159"/>
      <c r="S647" s="159"/>
      <c r="T647" s="159"/>
      <c r="U647" s="159"/>
      <c r="V647" s="159"/>
      <c r="W647" s="159"/>
      <c r="X647" s="159"/>
      <c r="Y647" s="163"/>
      <c r="Z647" s="163"/>
      <c r="AA647" s="163"/>
      <c r="AB647" s="163"/>
      <c r="AC647" s="209"/>
      <c r="AD647" s="209"/>
      <c r="AE647" s="209"/>
      <c r="AF647" s="209"/>
      <c r="AG647" s="209"/>
      <c r="AH647" s="20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60"/>
      <c r="AU647" s="160"/>
      <c r="AV647" s="160"/>
      <c r="AW647" s="160"/>
      <c r="AX647" s="160"/>
      <c r="AY647" s="160"/>
      <c r="AZ647" s="160"/>
      <c r="BA647" s="160"/>
      <c r="BB647" s="160"/>
      <c r="BC647" s="160"/>
      <c r="BD647" s="160"/>
    </row>
    <row r="648" spans="1:56" ht="12.7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59"/>
      <c r="Q648" s="159"/>
      <c r="R648" s="159"/>
      <c r="S648" s="159"/>
      <c r="T648" s="159"/>
      <c r="U648" s="159"/>
      <c r="V648" s="159"/>
      <c r="W648" s="159"/>
      <c r="X648" s="159"/>
      <c r="Y648" s="163"/>
      <c r="Z648" s="163"/>
      <c r="AA648" s="163"/>
      <c r="AB648" s="163"/>
      <c r="AC648" s="209"/>
      <c r="AD648" s="209"/>
      <c r="AE648" s="209"/>
      <c r="AF648" s="209"/>
      <c r="AG648" s="209"/>
      <c r="AH648" s="20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60"/>
      <c r="AU648" s="160"/>
      <c r="AV648" s="160"/>
      <c r="AW648" s="160"/>
      <c r="AX648" s="160"/>
      <c r="AY648" s="160"/>
      <c r="AZ648" s="160"/>
      <c r="BA648" s="160"/>
      <c r="BB648" s="160"/>
      <c r="BC648" s="160"/>
      <c r="BD648" s="160"/>
    </row>
    <row r="649" spans="1:56" ht="12.7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59"/>
      <c r="Q649" s="159"/>
      <c r="R649" s="159"/>
      <c r="S649" s="159"/>
      <c r="T649" s="159"/>
      <c r="U649" s="159"/>
      <c r="V649" s="159"/>
      <c r="W649" s="159"/>
      <c r="X649" s="159"/>
      <c r="Y649" s="163"/>
      <c r="Z649" s="163"/>
      <c r="AA649" s="163"/>
      <c r="AB649" s="163"/>
      <c r="AC649" s="209"/>
      <c r="AD649" s="209"/>
      <c r="AE649" s="209"/>
      <c r="AF649" s="209"/>
      <c r="AG649" s="209"/>
      <c r="AH649" s="20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</row>
    <row r="650" spans="1:56" ht="12.7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59"/>
      <c r="Q650" s="159"/>
      <c r="R650" s="159"/>
      <c r="S650" s="159"/>
      <c r="T650" s="159"/>
      <c r="U650" s="159"/>
      <c r="V650" s="159"/>
      <c r="W650" s="159"/>
      <c r="X650" s="159"/>
      <c r="Y650" s="163"/>
      <c r="Z650" s="163"/>
      <c r="AA650" s="163"/>
      <c r="AB650" s="163"/>
      <c r="AC650" s="209"/>
      <c r="AD650" s="209"/>
      <c r="AE650" s="209"/>
      <c r="AF650" s="209"/>
      <c r="AG650" s="209"/>
      <c r="AH650" s="20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</row>
    <row r="651" spans="1:56" ht="12.7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59"/>
      <c r="Q651" s="159"/>
      <c r="R651" s="159"/>
      <c r="S651" s="159"/>
      <c r="T651" s="159"/>
      <c r="U651" s="159"/>
      <c r="V651" s="159"/>
      <c r="W651" s="159"/>
      <c r="X651" s="159"/>
      <c r="Y651" s="163"/>
      <c r="Z651" s="163"/>
      <c r="AA651" s="163"/>
      <c r="AB651" s="163"/>
      <c r="AC651" s="209"/>
      <c r="AD651" s="209"/>
      <c r="AE651" s="209"/>
      <c r="AF651" s="209"/>
      <c r="AG651" s="209"/>
      <c r="AH651" s="20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</row>
    <row r="652" spans="1:56" ht="12.7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59"/>
      <c r="Q652" s="159"/>
      <c r="R652" s="159"/>
      <c r="S652" s="159"/>
      <c r="T652" s="159"/>
      <c r="U652" s="159"/>
      <c r="V652" s="159"/>
      <c r="W652" s="159"/>
      <c r="X652" s="159"/>
      <c r="Y652" s="163"/>
      <c r="Z652" s="163"/>
      <c r="AA652" s="163"/>
      <c r="AB652" s="163"/>
      <c r="AC652" s="209"/>
      <c r="AD652" s="209"/>
      <c r="AE652" s="209"/>
      <c r="AF652" s="209"/>
      <c r="AG652" s="209"/>
      <c r="AH652" s="20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</row>
    <row r="653" spans="1:56" ht="12.7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59"/>
      <c r="Q653" s="159"/>
      <c r="R653" s="159"/>
      <c r="S653" s="159"/>
      <c r="T653" s="159"/>
      <c r="U653" s="159"/>
      <c r="V653" s="159"/>
      <c r="W653" s="159"/>
      <c r="X653" s="159"/>
      <c r="Y653" s="163"/>
      <c r="Z653" s="163"/>
      <c r="AA653" s="163"/>
      <c r="AB653" s="163"/>
      <c r="AC653" s="209"/>
      <c r="AD653" s="209"/>
      <c r="AE653" s="209"/>
      <c r="AF653" s="209"/>
      <c r="AG653" s="209"/>
      <c r="AH653" s="20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60"/>
      <c r="AU653" s="160"/>
      <c r="AV653" s="160"/>
      <c r="AW653" s="160"/>
      <c r="AX653" s="160"/>
      <c r="AY653" s="160"/>
      <c r="AZ653" s="160"/>
      <c r="BA653" s="160"/>
      <c r="BB653" s="160"/>
      <c r="BC653" s="160"/>
      <c r="BD653" s="160"/>
    </row>
    <row r="654" spans="1:56" ht="12.7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59"/>
      <c r="Q654" s="159"/>
      <c r="R654" s="159"/>
      <c r="S654" s="159"/>
      <c r="T654" s="159"/>
      <c r="U654" s="159"/>
      <c r="V654" s="159"/>
      <c r="W654" s="159"/>
      <c r="X654" s="159"/>
      <c r="Y654" s="163"/>
      <c r="Z654" s="163"/>
      <c r="AA654" s="163"/>
      <c r="AB654" s="163"/>
      <c r="AC654" s="209"/>
      <c r="AD654" s="209"/>
      <c r="AE654" s="209"/>
      <c r="AF654" s="209"/>
      <c r="AG654" s="209"/>
      <c r="AH654" s="20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60"/>
      <c r="AU654" s="160"/>
      <c r="AV654" s="160"/>
      <c r="AW654" s="160"/>
      <c r="AX654" s="160"/>
      <c r="AY654" s="160"/>
      <c r="AZ654" s="160"/>
      <c r="BA654" s="160"/>
      <c r="BB654" s="160"/>
      <c r="BC654" s="160"/>
      <c r="BD654" s="160"/>
    </row>
    <row r="655" spans="1:56" ht="12.7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59"/>
      <c r="Q655" s="159"/>
      <c r="R655" s="159"/>
      <c r="S655" s="159"/>
      <c r="T655" s="159"/>
      <c r="U655" s="159"/>
      <c r="V655" s="159"/>
      <c r="W655" s="159"/>
      <c r="X655" s="159"/>
      <c r="Y655" s="163"/>
      <c r="Z655" s="163"/>
      <c r="AA655" s="163"/>
      <c r="AB655" s="163"/>
      <c r="AC655" s="209"/>
      <c r="AD655" s="209"/>
      <c r="AE655" s="209"/>
      <c r="AF655" s="209"/>
      <c r="AG655" s="209"/>
      <c r="AH655" s="20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60"/>
      <c r="AU655" s="160"/>
      <c r="AV655" s="160"/>
      <c r="AW655" s="160"/>
      <c r="AX655" s="160"/>
      <c r="AY655" s="160"/>
      <c r="AZ655" s="160"/>
      <c r="BA655" s="160"/>
      <c r="BB655" s="160"/>
      <c r="BC655" s="160"/>
      <c r="BD655" s="160"/>
    </row>
    <row r="656" spans="1:56" ht="12.7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59"/>
      <c r="Q656" s="159"/>
      <c r="R656" s="159"/>
      <c r="S656" s="159"/>
      <c r="T656" s="159"/>
      <c r="U656" s="159"/>
      <c r="V656" s="159"/>
      <c r="W656" s="159"/>
      <c r="X656" s="159"/>
      <c r="Y656" s="163"/>
      <c r="Z656" s="163"/>
      <c r="AA656" s="163"/>
      <c r="AB656" s="163"/>
      <c r="AC656" s="209"/>
      <c r="AD656" s="209"/>
      <c r="AE656" s="209"/>
      <c r="AF656" s="209"/>
      <c r="AG656" s="209"/>
      <c r="AH656" s="20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60"/>
      <c r="AU656" s="160"/>
      <c r="AV656" s="160"/>
      <c r="AW656" s="160"/>
      <c r="AX656" s="160"/>
      <c r="AY656" s="160"/>
      <c r="AZ656" s="160"/>
      <c r="BA656" s="160"/>
      <c r="BB656" s="160"/>
      <c r="BC656" s="160"/>
      <c r="BD656" s="160"/>
    </row>
    <row r="657" spans="1:56" ht="12.7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59"/>
      <c r="Q657" s="159"/>
      <c r="R657" s="159"/>
      <c r="S657" s="159"/>
      <c r="T657" s="159"/>
      <c r="U657" s="159"/>
      <c r="V657" s="159"/>
      <c r="W657" s="159"/>
      <c r="X657" s="159"/>
      <c r="Y657" s="163"/>
      <c r="Z657" s="163"/>
      <c r="AA657" s="163"/>
      <c r="AB657" s="163"/>
      <c r="AC657" s="209"/>
      <c r="AD657" s="209"/>
      <c r="AE657" s="209"/>
      <c r="AF657" s="209"/>
      <c r="AG657" s="209"/>
      <c r="AH657" s="20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60"/>
      <c r="AU657" s="160"/>
      <c r="AV657" s="160"/>
      <c r="AW657" s="160"/>
      <c r="AX657" s="160"/>
      <c r="AY657" s="160"/>
      <c r="AZ657" s="160"/>
      <c r="BA657" s="160"/>
      <c r="BB657" s="160"/>
      <c r="BC657" s="160"/>
      <c r="BD657" s="160"/>
    </row>
    <row r="658" spans="1:56" ht="12.7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59"/>
      <c r="Q658" s="159"/>
      <c r="R658" s="159"/>
      <c r="S658" s="159"/>
      <c r="T658" s="159"/>
      <c r="U658" s="159"/>
      <c r="V658" s="159"/>
      <c r="W658" s="159"/>
      <c r="X658" s="159"/>
      <c r="Y658" s="163"/>
      <c r="Z658" s="163"/>
      <c r="AA658" s="163"/>
      <c r="AB658" s="163"/>
      <c r="AC658" s="209"/>
      <c r="AD658" s="209"/>
      <c r="AE658" s="209"/>
      <c r="AF658" s="209"/>
      <c r="AG658" s="209"/>
      <c r="AH658" s="20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60"/>
      <c r="AU658" s="160"/>
      <c r="AV658" s="160"/>
      <c r="AW658" s="160"/>
      <c r="AX658" s="160"/>
      <c r="AY658" s="160"/>
      <c r="AZ658" s="160"/>
      <c r="BA658" s="160"/>
      <c r="BB658" s="160"/>
      <c r="BC658" s="160"/>
      <c r="BD658" s="160"/>
    </row>
    <row r="659" spans="1:56" ht="12.7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59"/>
      <c r="Q659" s="159"/>
      <c r="R659" s="159"/>
      <c r="S659" s="159"/>
      <c r="T659" s="159"/>
      <c r="U659" s="159"/>
      <c r="V659" s="159"/>
      <c r="W659" s="159"/>
      <c r="X659" s="159"/>
      <c r="Y659" s="163"/>
      <c r="Z659" s="163"/>
      <c r="AA659" s="163"/>
      <c r="AB659" s="163"/>
      <c r="AC659" s="209"/>
      <c r="AD659" s="209"/>
      <c r="AE659" s="209"/>
      <c r="AF659" s="209"/>
      <c r="AG659" s="209"/>
      <c r="AH659" s="20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60"/>
      <c r="AU659" s="160"/>
      <c r="AV659" s="160"/>
      <c r="AW659" s="160"/>
      <c r="AX659" s="160"/>
      <c r="AY659" s="160"/>
      <c r="AZ659" s="160"/>
      <c r="BA659" s="160"/>
      <c r="BB659" s="160"/>
      <c r="BC659" s="160"/>
      <c r="BD659" s="160"/>
    </row>
    <row r="660" spans="1:56" ht="12.7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59"/>
      <c r="Q660" s="159"/>
      <c r="R660" s="159"/>
      <c r="S660" s="159"/>
      <c r="T660" s="159"/>
      <c r="U660" s="159"/>
      <c r="V660" s="159"/>
      <c r="W660" s="159"/>
      <c r="X660" s="159"/>
      <c r="Y660" s="163"/>
      <c r="Z660" s="163"/>
      <c r="AA660" s="163"/>
      <c r="AB660" s="163"/>
      <c r="AC660" s="209"/>
      <c r="AD660" s="209"/>
      <c r="AE660" s="209"/>
      <c r="AF660" s="209"/>
      <c r="AG660" s="209"/>
      <c r="AH660" s="20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60"/>
      <c r="AU660" s="160"/>
      <c r="AV660" s="160"/>
      <c r="AW660" s="160"/>
      <c r="AX660" s="160"/>
      <c r="AY660" s="160"/>
      <c r="AZ660" s="160"/>
      <c r="BA660" s="160"/>
      <c r="BB660" s="160"/>
      <c r="BC660" s="160"/>
      <c r="BD660" s="160"/>
    </row>
    <row r="661" spans="1:56" ht="12.7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59"/>
      <c r="Q661" s="159"/>
      <c r="R661" s="159"/>
      <c r="S661" s="159"/>
      <c r="T661" s="159"/>
      <c r="U661" s="159"/>
      <c r="V661" s="159"/>
      <c r="W661" s="159"/>
      <c r="X661" s="159"/>
      <c r="Y661" s="163"/>
      <c r="Z661" s="163"/>
      <c r="AA661" s="163"/>
      <c r="AB661" s="163"/>
      <c r="AC661" s="209"/>
      <c r="AD661" s="209"/>
      <c r="AE661" s="209"/>
      <c r="AF661" s="209"/>
      <c r="AG661" s="209"/>
      <c r="AH661" s="20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60"/>
      <c r="AU661" s="160"/>
      <c r="AV661" s="160"/>
      <c r="AW661" s="160"/>
      <c r="AX661" s="160"/>
      <c r="AY661" s="160"/>
      <c r="AZ661" s="160"/>
      <c r="BA661" s="160"/>
      <c r="BB661" s="160"/>
      <c r="BC661" s="160"/>
      <c r="BD661" s="160"/>
    </row>
    <row r="662" spans="1:56" ht="12.7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59"/>
      <c r="Q662" s="159"/>
      <c r="R662" s="159"/>
      <c r="S662" s="159"/>
      <c r="T662" s="159"/>
      <c r="U662" s="159"/>
      <c r="V662" s="159"/>
      <c r="W662" s="159"/>
      <c r="X662" s="159"/>
      <c r="Y662" s="163"/>
      <c r="Z662" s="163"/>
      <c r="AA662" s="163"/>
      <c r="AB662" s="163"/>
      <c r="AC662" s="209"/>
      <c r="AD662" s="209"/>
      <c r="AE662" s="209"/>
      <c r="AF662" s="209"/>
      <c r="AG662" s="209"/>
      <c r="AH662" s="20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60"/>
      <c r="AU662" s="160"/>
      <c r="AV662" s="160"/>
      <c r="AW662" s="160"/>
      <c r="AX662" s="160"/>
      <c r="AY662" s="160"/>
      <c r="AZ662" s="160"/>
      <c r="BA662" s="160"/>
      <c r="BB662" s="160"/>
      <c r="BC662" s="160"/>
      <c r="BD662" s="160"/>
    </row>
    <row r="663" spans="1:56" ht="12.7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59"/>
      <c r="Q663" s="159"/>
      <c r="R663" s="159"/>
      <c r="S663" s="159"/>
      <c r="T663" s="159"/>
      <c r="U663" s="159"/>
      <c r="V663" s="159"/>
      <c r="W663" s="159"/>
      <c r="X663" s="159"/>
      <c r="Y663" s="163"/>
      <c r="Z663" s="163"/>
      <c r="AA663" s="163"/>
      <c r="AB663" s="163"/>
      <c r="AC663" s="209"/>
      <c r="AD663" s="209"/>
      <c r="AE663" s="209"/>
      <c r="AF663" s="209"/>
      <c r="AG663" s="209"/>
      <c r="AH663" s="20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60"/>
      <c r="AU663" s="160"/>
      <c r="AV663" s="160"/>
      <c r="AW663" s="160"/>
      <c r="AX663" s="160"/>
      <c r="AY663" s="160"/>
      <c r="AZ663" s="160"/>
      <c r="BA663" s="160"/>
      <c r="BB663" s="160"/>
      <c r="BC663" s="160"/>
      <c r="BD663" s="160"/>
    </row>
    <row r="664" spans="1:56" ht="12.7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59"/>
      <c r="Q664" s="159"/>
      <c r="R664" s="159"/>
      <c r="S664" s="159"/>
      <c r="T664" s="159"/>
      <c r="U664" s="159"/>
      <c r="V664" s="159"/>
      <c r="W664" s="159"/>
      <c r="X664" s="159"/>
      <c r="Y664" s="163"/>
      <c r="Z664" s="163"/>
      <c r="AA664" s="163"/>
      <c r="AB664" s="163"/>
      <c r="AC664" s="209"/>
      <c r="AD664" s="209"/>
      <c r="AE664" s="209"/>
      <c r="AF664" s="209"/>
      <c r="AG664" s="209"/>
      <c r="AH664" s="20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60"/>
      <c r="AU664" s="160"/>
      <c r="AV664" s="160"/>
      <c r="AW664" s="160"/>
      <c r="AX664" s="160"/>
      <c r="AY664" s="160"/>
      <c r="AZ664" s="160"/>
      <c r="BA664" s="160"/>
      <c r="BB664" s="160"/>
      <c r="BC664" s="160"/>
      <c r="BD664" s="160"/>
    </row>
    <row r="665" spans="1:56" ht="12.7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59"/>
      <c r="Q665" s="159"/>
      <c r="R665" s="159"/>
      <c r="S665" s="159"/>
      <c r="T665" s="159"/>
      <c r="U665" s="159"/>
      <c r="V665" s="159"/>
      <c r="W665" s="159"/>
      <c r="X665" s="159"/>
      <c r="Y665" s="163"/>
      <c r="Z665" s="163"/>
      <c r="AA665" s="163"/>
      <c r="AB665" s="163"/>
      <c r="AC665" s="209"/>
      <c r="AD665" s="209"/>
      <c r="AE665" s="209"/>
      <c r="AF665" s="209"/>
      <c r="AG665" s="209"/>
      <c r="AH665" s="20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60"/>
      <c r="AU665" s="160"/>
      <c r="AV665" s="160"/>
      <c r="AW665" s="160"/>
      <c r="AX665" s="160"/>
      <c r="AY665" s="160"/>
      <c r="AZ665" s="160"/>
      <c r="BA665" s="160"/>
      <c r="BB665" s="160"/>
      <c r="BC665" s="160"/>
      <c r="BD665" s="160"/>
    </row>
    <row r="666" spans="1:56" ht="12.7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59"/>
      <c r="Q666" s="159"/>
      <c r="R666" s="159"/>
      <c r="S666" s="159"/>
      <c r="T666" s="159"/>
      <c r="U666" s="159"/>
      <c r="V666" s="159"/>
      <c r="W666" s="159"/>
      <c r="X666" s="159"/>
      <c r="Y666" s="163"/>
      <c r="Z666" s="163"/>
      <c r="AA666" s="163"/>
      <c r="AB666" s="163"/>
      <c r="AC666" s="209"/>
      <c r="AD666" s="209"/>
      <c r="AE666" s="209"/>
      <c r="AF666" s="209"/>
      <c r="AG666" s="209"/>
      <c r="AH666" s="20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60"/>
      <c r="AU666" s="160"/>
      <c r="AV666" s="160"/>
      <c r="AW666" s="160"/>
      <c r="AX666" s="160"/>
      <c r="AY666" s="160"/>
      <c r="AZ666" s="160"/>
      <c r="BA666" s="160"/>
      <c r="BB666" s="160"/>
      <c r="BC666" s="160"/>
      <c r="BD666" s="160"/>
    </row>
    <row r="667" spans="1:56" ht="12.7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59"/>
      <c r="Q667" s="159"/>
      <c r="R667" s="159"/>
      <c r="S667" s="159"/>
      <c r="T667" s="159"/>
      <c r="U667" s="159"/>
      <c r="V667" s="159"/>
      <c r="W667" s="159"/>
      <c r="X667" s="159"/>
      <c r="Y667" s="163"/>
      <c r="Z667" s="163"/>
      <c r="AA667" s="163"/>
      <c r="AB667" s="163"/>
      <c r="AC667" s="209"/>
      <c r="AD667" s="209"/>
      <c r="AE667" s="209"/>
      <c r="AF667" s="209"/>
      <c r="AG667" s="209"/>
      <c r="AH667" s="20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60"/>
      <c r="AU667" s="160"/>
      <c r="AV667" s="160"/>
      <c r="AW667" s="160"/>
      <c r="AX667" s="160"/>
      <c r="AY667" s="160"/>
      <c r="AZ667" s="160"/>
      <c r="BA667" s="160"/>
      <c r="BB667" s="160"/>
      <c r="BC667" s="160"/>
      <c r="BD667" s="160"/>
    </row>
    <row r="668" spans="1:56" ht="12.7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59"/>
      <c r="Q668" s="159"/>
      <c r="R668" s="159"/>
      <c r="S668" s="159"/>
      <c r="T668" s="159"/>
      <c r="U668" s="159"/>
      <c r="V668" s="159"/>
      <c r="W668" s="159"/>
      <c r="X668" s="159"/>
      <c r="Y668" s="163"/>
      <c r="Z668" s="163"/>
      <c r="AA668" s="163"/>
      <c r="AB668" s="163"/>
      <c r="AC668" s="209"/>
      <c r="AD668" s="209"/>
      <c r="AE668" s="209"/>
      <c r="AF668" s="209"/>
      <c r="AG668" s="209"/>
      <c r="AH668" s="20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60"/>
      <c r="AU668" s="160"/>
      <c r="AV668" s="160"/>
      <c r="AW668" s="160"/>
      <c r="AX668" s="160"/>
      <c r="AY668" s="160"/>
      <c r="AZ668" s="160"/>
      <c r="BA668" s="160"/>
      <c r="BB668" s="160"/>
      <c r="BC668" s="160"/>
      <c r="BD668" s="160"/>
    </row>
    <row r="669" spans="1:56" ht="12.7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59"/>
      <c r="Q669" s="159"/>
      <c r="R669" s="159"/>
      <c r="S669" s="159"/>
      <c r="T669" s="159"/>
      <c r="U669" s="159"/>
      <c r="V669" s="159"/>
      <c r="W669" s="159"/>
      <c r="X669" s="159"/>
      <c r="Y669" s="163"/>
      <c r="Z669" s="163"/>
      <c r="AA669" s="163"/>
      <c r="AB669" s="163"/>
      <c r="AC669" s="209"/>
      <c r="AD669" s="209"/>
      <c r="AE669" s="209"/>
      <c r="AF669" s="209"/>
      <c r="AG669" s="209"/>
      <c r="AH669" s="20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60"/>
      <c r="AU669" s="160"/>
      <c r="AV669" s="160"/>
      <c r="AW669" s="160"/>
      <c r="AX669" s="160"/>
      <c r="AY669" s="160"/>
      <c r="AZ669" s="160"/>
      <c r="BA669" s="160"/>
      <c r="BB669" s="160"/>
      <c r="BC669" s="160"/>
      <c r="BD669" s="160"/>
    </row>
    <row r="670" spans="1:56" ht="12.7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59"/>
      <c r="Q670" s="159"/>
      <c r="R670" s="159"/>
      <c r="S670" s="159"/>
      <c r="T670" s="159"/>
      <c r="U670" s="159"/>
      <c r="V670" s="159"/>
      <c r="W670" s="159"/>
      <c r="X670" s="159"/>
      <c r="Y670" s="163"/>
      <c r="Z670" s="163"/>
      <c r="AA670" s="163"/>
      <c r="AB670" s="163"/>
      <c r="AC670" s="209"/>
      <c r="AD670" s="209"/>
      <c r="AE670" s="209"/>
      <c r="AF670" s="209"/>
      <c r="AG670" s="209"/>
      <c r="AH670" s="20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60"/>
      <c r="AU670" s="160"/>
      <c r="AV670" s="160"/>
      <c r="AW670" s="160"/>
      <c r="AX670" s="160"/>
      <c r="AY670" s="160"/>
      <c r="AZ670" s="160"/>
      <c r="BA670" s="160"/>
      <c r="BB670" s="160"/>
      <c r="BC670" s="160"/>
      <c r="BD670" s="160"/>
    </row>
    <row r="671" spans="1:56" ht="12.7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59"/>
      <c r="Q671" s="159"/>
      <c r="R671" s="159"/>
      <c r="S671" s="159"/>
      <c r="T671" s="159"/>
      <c r="U671" s="159"/>
      <c r="V671" s="159"/>
      <c r="W671" s="159"/>
      <c r="X671" s="159"/>
      <c r="Y671" s="163"/>
      <c r="Z671" s="163"/>
      <c r="AA671" s="163"/>
      <c r="AB671" s="163"/>
      <c r="AC671" s="209"/>
      <c r="AD671" s="209"/>
      <c r="AE671" s="209"/>
      <c r="AF671" s="209"/>
      <c r="AG671" s="209"/>
      <c r="AH671" s="20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60"/>
      <c r="AU671" s="160"/>
      <c r="AV671" s="160"/>
      <c r="AW671" s="160"/>
      <c r="AX671" s="160"/>
      <c r="AY671" s="160"/>
      <c r="AZ671" s="160"/>
      <c r="BA671" s="160"/>
      <c r="BB671" s="160"/>
      <c r="BC671" s="160"/>
      <c r="BD671" s="160"/>
    </row>
    <row r="672" spans="1:56" ht="12.7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59"/>
      <c r="Q672" s="159"/>
      <c r="R672" s="159"/>
      <c r="S672" s="159"/>
      <c r="T672" s="159"/>
      <c r="U672" s="159"/>
      <c r="V672" s="159"/>
      <c r="W672" s="159"/>
      <c r="X672" s="159"/>
      <c r="Y672" s="163"/>
      <c r="Z672" s="163"/>
      <c r="AA672" s="163"/>
      <c r="AB672" s="163"/>
      <c r="AC672" s="209"/>
      <c r="AD672" s="209"/>
      <c r="AE672" s="209"/>
      <c r="AF672" s="209"/>
      <c r="AG672" s="209"/>
      <c r="AH672" s="20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60"/>
      <c r="AU672" s="160"/>
      <c r="AV672" s="160"/>
      <c r="AW672" s="160"/>
      <c r="AX672" s="160"/>
      <c r="AY672" s="160"/>
      <c r="AZ672" s="160"/>
      <c r="BA672" s="160"/>
      <c r="BB672" s="160"/>
      <c r="BC672" s="160"/>
      <c r="BD672" s="160"/>
    </row>
    <row r="673" spans="1:56" ht="12.7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59"/>
      <c r="Q673" s="159"/>
      <c r="R673" s="159"/>
      <c r="S673" s="159"/>
      <c r="T673" s="159"/>
      <c r="U673" s="159"/>
      <c r="V673" s="159"/>
      <c r="W673" s="159"/>
      <c r="X673" s="159"/>
      <c r="Y673" s="163"/>
      <c r="Z673" s="163"/>
      <c r="AA673" s="163"/>
      <c r="AB673" s="163"/>
      <c r="AC673" s="209"/>
      <c r="AD673" s="209"/>
      <c r="AE673" s="209"/>
      <c r="AF673" s="209"/>
      <c r="AG673" s="209"/>
      <c r="AH673" s="20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60"/>
      <c r="AU673" s="160"/>
      <c r="AV673" s="160"/>
      <c r="AW673" s="160"/>
      <c r="AX673" s="160"/>
      <c r="AY673" s="160"/>
      <c r="AZ673" s="160"/>
      <c r="BA673" s="160"/>
      <c r="BB673" s="160"/>
      <c r="BC673" s="160"/>
      <c r="BD673" s="160"/>
    </row>
    <row r="674" spans="1:56" ht="12.7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59"/>
      <c r="Q674" s="159"/>
      <c r="R674" s="159"/>
      <c r="S674" s="159"/>
      <c r="T674" s="159"/>
      <c r="U674" s="159"/>
      <c r="V674" s="159"/>
      <c r="W674" s="159"/>
      <c r="X674" s="159"/>
      <c r="Y674" s="163"/>
      <c r="Z674" s="163"/>
      <c r="AA674" s="163"/>
      <c r="AB674" s="163"/>
      <c r="AC674" s="209"/>
      <c r="AD674" s="209"/>
      <c r="AE674" s="209"/>
      <c r="AF674" s="209"/>
      <c r="AG674" s="209"/>
      <c r="AH674" s="20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60"/>
      <c r="AU674" s="160"/>
      <c r="AV674" s="160"/>
      <c r="AW674" s="160"/>
      <c r="AX674" s="160"/>
      <c r="AY674" s="160"/>
      <c r="AZ674" s="160"/>
      <c r="BA674" s="160"/>
      <c r="BB674" s="160"/>
      <c r="BC674" s="160"/>
      <c r="BD674" s="160"/>
    </row>
    <row r="675" spans="1:56" ht="12.7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59"/>
      <c r="Q675" s="159"/>
      <c r="R675" s="159"/>
      <c r="S675" s="159"/>
      <c r="T675" s="159"/>
      <c r="U675" s="159"/>
      <c r="V675" s="159"/>
      <c r="W675" s="159"/>
      <c r="X675" s="159"/>
      <c r="Y675" s="163"/>
      <c r="Z675" s="163"/>
      <c r="AA675" s="163"/>
      <c r="AB675" s="163"/>
      <c r="AC675" s="209"/>
      <c r="AD675" s="209"/>
      <c r="AE675" s="209"/>
      <c r="AF675" s="209"/>
      <c r="AG675" s="209"/>
      <c r="AH675" s="20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60"/>
      <c r="AU675" s="160"/>
      <c r="AV675" s="160"/>
      <c r="AW675" s="160"/>
      <c r="AX675" s="160"/>
      <c r="AY675" s="160"/>
      <c r="AZ675" s="160"/>
      <c r="BA675" s="160"/>
      <c r="BB675" s="160"/>
      <c r="BC675" s="160"/>
      <c r="BD675" s="160"/>
    </row>
    <row r="676" spans="1:56" ht="12.7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59"/>
      <c r="Q676" s="159"/>
      <c r="R676" s="159"/>
      <c r="S676" s="159"/>
      <c r="T676" s="159"/>
      <c r="U676" s="159"/>
      <c r="V676" s="159"/>
      <c r="W676" s="159"/>
      <c r="X676" s="159"/>
      <c r="Y676" s="163"/>
      <c r="Z676" s="163"/>
      <c r="AA676" s="163"/>
      <c r="AB676" s="163"/>
      <c r="AC676" s="209"/>
      <c r="AD676" s="209"/>
      <c r="AE676" s="209"/>
      <c r="AF676" s="209"/>
      <c r="AG676" s="209"/>
      <c r="AH676" s="20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60"/>
      <c r="AU676" s="160"/>
      <c r="AV676" s="160"/>
      <c r="AW676" s="160"/>
      <c r="AX676" s="160"/>
      <c r="AY676" s="160"/>
      <c r="AZ676" s="160"/>
      <c r="BA676" s="160"/>
      <c r="BB676" s="160"/>
      <c r="BC676" s="160"/>
      <c r="BD676" s="160"/>
    </row>
    <row r="677" spans="1:56" ht="12.7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59"/>
      <c r="Q677" s="159"/>
      <c r="R677" s="159"/>
      <c r="S677" s="159"/>
      <c r="T677" s="159"/>
      <c r="U677" s="159"/>
      <c r="V677" s="159"/>
      <c r="W677" s="159"/>
      <c r="X677" s="159"/>
      <c r="Y677" s="163"/>
      <c r="Z677" s="163"/>
      <c r="AA677" s="163"/>
      <c r="AB677" s="163"/>
      <c r="AC677" s="209"/>
      <c r="AD677" s="209"/>
      <c r="AE677" s="209"/>
      <c r="AF677" s="209"/>
      <c r="AG677" s="209"/>
      <c r="AH677" s="20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60"/>
      <c r="AU677" s="160"/>
      <c r="AV677" s="160"/>
      <c r="AW677" s="160"/>
      <c r="AX677" s="160"/>
      <c r="AY677" s="160"/>
      <c r="AZ677" s="160"/>
      <c r="BA677" s="160"/>
      <c r="BB677" s="160"/>
      <c r="BC677" s="160"/>
      <c r="BD677" s="160"/>
    </row>
    <row r="678" spans="1:56" ht="12.7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59"/>
      <c r="Q678" s="159"/>
      <c r="R678" s="159"/>
      <c r="S678" s="159"/>
      <c r="T678" s="159"/>
      <c r="U678" s="159"/>
      <c r="V678" s="159"/>
      <c r="W678" s="159"/>
      <c r="X678" s="159"/>
      <c r="Y678" s="163"/>
      <c r="Z678" s="163"/>
      <c r="AA678" s="163"/>
      <c r="AB678" s="163"/>
      <c r="AC678" s="209"/>
      <c r="AD678" s="209"/>
      <c r="AE678" s="209"/>
      <c r="AF678" s="209"/>
      <c r="AG678" s="209"/>
      <c r="AH678" s="20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60"/>
      <c r="AU678" s="160"/>
      <c r="AV678" s="160"/>
      <c r="AW678" s="160"/>
      <c r="AX678" s="160"/>
      <c r="AY678" s="160"/>
      <c r="AZ678" s="160"/>
      <c r="BA678" s="160"/>
      <c r="BB678" s="160"/>
      <c r="BC678" s="160"/>
      <c r="BD678" s="160"/>
    </row>
    <row r="679" spans="1:56" ht="12.7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59"/>
      <c r="Q679" s="159"/>
      <c r="R679" s="159"/>
      <c r="S679" s="159"/>
      <c r="T679" s="159"/>
      <c r="U679" s="159"/>
      <c r="V679" s="159"/>
      <c r="W679" s="159"/>
      <c r="X679" s="159"/>
      <c r="Y679" s="163"/>
      <c r="Z679" s="163"/>
      <c r="AA679" s="163"/>
      <c r="AB679" s="163"/>
      <c r="AC679" s="209"/>
      <c r="AD679" s="209"/>
      <c r="AE679" s="209"/>
      <c r="AF679" s="209"/>
      <c r="AG679" s="209"/>
      <c r="AH679" s="20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60"/>
      <c r="AU679" s="160"/>
      <c r="AV679" s="160"/>
      <c r="AW679" s="160"/>
      <c r="AX679" s="160"/>
      <c r="AY679" s="160"/>
      <c r="AZ679" s="160"/>
      <c r="BA679" s="160"/>
      <c r="BB679" s="160"/>
      <c r="BC679" s="160"/>
      <c r="BD679" s="160"/>
    </row>
    <row r="680" spans="1:56" ht="12.7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59"/>
      <c r="Q680" s="159"/>
      <c r="R680" s="159"/>
      <c r="S680" s="159"/>
      <c r="T680" s="159"/>
      <c r="U680" s="159"/>
      <c r="V680" s="159"/>
      <c r="W680" s="159"/>
      <c r="X680" s="159"/>
      <c r="Y680" s="163"/>
      <c r="Z680" s="163"/>
      <c r="AA680" s="163"/>
      <c r="AB680" s="163"/>
      <c r="AC680" s="209"/>
      <c r="AD680" s="209"/>
      <c r="AE680" s="209"/>
      <c r="AF680" s="209"/>
      <c r="AG680" s="209"/>
      <c r="AH680" s="20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60"/>
      <c r="AU680" s="160"/>
      <c r="AV680" s="160"/>
      <c r="AW680" s="160"/>
      <c r="AX680" s="160"/>
      <c r="AY680" s="160"/>
      <c r="AZ680" s="160"/>
      <c r="BA680" s="160"/>
      <c r="BB680" s="160"/>
      <c r="BC680" s="160"/>
      <c r="BD680" s="160"/>
    </row>
    <row r="681" spans="1:56" ht="12.7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59"/>
      <c r="Q681" s="159"/>
      <c r="R681" s="159"/>
      <c r="S681" s="159"/>
      <c r="T681" s="159"/>
      <c r="U681" s="159"/>
      <c r="V681" s="159"/>
      <c r="W681" s="159"/>
      <c r="X681" s="159"/>
      <c r="Y681" s="163"/>
      <c r="Z681" s="163"/>
      <c r="AA681" s="163"/>
      <c r="AB681" s="163"/>
      <c r="AC681" s="209"/>
      <c r="AD681" s="209"/>
      <c r="AE681" s="209"/>
      <c r="AF681" s="209"/>
      <c r="AG681" s="209"/>
      <c r="AH681" s="20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60"/>
      <c r="AU681" s="160"/>
      <c r="AV681" s="160"/>
      <c r="AW681" s="160"/>
      <c r="AX681" s="160"/>
      <c r="AY681" s="160"/>
      <c r="AZ681" s="160"/>
      <c r="BA681" s="160"/>
      <c r="BB681" s="160"/>
      <c r="BC681" s="160"/>
      <c r="BD681" s="160"/>
    </row>
    <row r="682" spans="1:56" ht="12.7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59"/>
      <c r="Q682" s="159"/>
      <c r="R682" s="159"/>
      <c r="S682" s="159"/>
      <c r="T682" s="159"/>
      <c r="U682" s="159"/>
      <c r="V682" s="159"/>
      <c r="W682" s="159"/>
      <c r="X682" s="159"/>
      <c r="Y682" s="163"/>
      <c r="Z682" s="163"/>
      <c r="AA682" s="163"/>
      <c r="AB682" s="163"/>
      <c r="AC682" s="209"/>
      <c r="AD682" s="209"/>
      <c r="AE682" s="209"/>
      <c r="AF682" s="209"/>
      <c r="AG682" s="209"/>
      <c r="AH682" s="20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60"/>
      <c r="AU682" s="160"/>
      <c r="AV682" s="160"/>
      <c r="AW682" s="160"/>
      <c r="AX682" s="160"/>
      <c r="AY682" s="160"/>
      <c r="AZ682" s="160"/>
      <c r="BA682" s="160"/>
      <c r="BB682" s="160"/>
      <c r="BC682" s="160"/>
      <c r="BD682" s="160"/>
    </row>
    <row r="683" spans="1:56" ht="12.7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59"/>
      <c r="Q683" s="159"/>
      <c r="R683" s="159"/>
      <c r="S683" s="159"/>
      <c r="T683" s="159"/>
      <c r="U683" s="159"/>
      <c r="V683" s="159"/>
      <c r="W683" s="159"/>
      <c r="X683" s="159"/>
      <c r="Y683" s="163"/>
      <c r="Z683" s="163"/>
      <c r="AA683" s="163"/>
      <c r="AB683" s="163"/>
      <c r="AC683" s="209"/>
      <c r="AD683" s="209"/>
      <c r="AE683" s="209"/>
      <c r="AF683" s="209"/>
      <c r="AG683" s="209"/>
      <c r="AH683" s="20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60"/>
      <c r="AU683" s="160"/>
      <c r="AV683" s="160"/>
      <c r="AW683" s="160"/>
      <c r="AX683" s="160"/>
      <c r="AY683" s="160"/>
      <c r="AZ683" s="160"/>
      <c r="BA683" s="160"/>
      <c r="BB683" s="160"/>
      <c r="BC683" s="160"/>
      <c r="BD683" s="160"/>
    </row>
    <row r="684" spans="1:56" ht="12.7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59"/>
      <c r="Q684" s="159"/>
      <c r="R684" s="159"/>
      <c r="S684" s="159"/>
      <c r="T684" s="159"/>
      <c r="U684" s="159"/>
      <c r="V684" s="159"/>
      <c r="W684" s="159"/>
      <c r="X684" s="159"/>
      <c r="Y684" s="163"/>
      <c r="Z684" s="163"/>
      <c r="AA684" s="163"/>
      <c r="AB684" s="163"/>
      <c r="AC684" s="209"/>
      <c r="AD684" s="209"/>
      <c r="AE684" s="209"/>
      <c r="AF684" s="209"/>
      <c r="AG684" s="209"/>
      <c r="AH684" s="20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60"/>
      <c r="AU684" s="160"/>
      <c r="AV684" s="160"/>
      <c r="AW684" s="160"/>
      <c r="AX684" s="160"/>
      <c r="AY684" s="160"/>
      <c r="AZ684" s="160"/>
      <c r="BA684" s="160"/>
      <c r="BB684" s="160"/>
      <c r="BC684" s="160"/>
      <c r="BD684" s="160"/>
    </row>
    <row r="685" spans="1:56" ht="12.7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59"/>
      <c r="Q685" s="159"/>
      <c r="R685" s="159"/>
      <c r="S685" s="159"/>
      <c r="T685" s="159"/>
      <c r="U685" s="159"/>
      <c r="V685" s="159"/>
      <c r="W685" s="159"/>
      <c r="X685" s="159"/>
      <c r="Y685" s="163"/>
      <c r="Z685" s="163"/>
      <c r="AA685" s="163"/>
      <c r="AB685" s="163"/>
      <c r="AC685" s="209"/>
      <c r="AD685" s="209"/>
      <c r="AE685" s="209"/>
      <c r="AF685" s="209"/>
      <c r="AG685" s="209"/>
      <c r="AH685" s="20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60"/>
      <c r="AU685" s="160"/>
      <c r="AV685" s="160"/>
      <c r="AW685" s="160"/>
      <c r="AX685" s="160"/>
      <c r="AY685" s="160"/>
      <c r="AZ685" s="160"/>
      <c r="BA685" s="160"/>
      <c r="BB685" s="160"/>
      <c r="BC685" s="160"/>
      <c r="BD685" s="160"/>
    </row>
    <row r="686" spans="1:56" ht="12.7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59"/>
      <c r="Q686" s="159"/>
      <c r="R686" s="159"/>
      <c r="S686" s="159"/>
      <c r="T686" s="159"/>
      <c r="U686" s="159"/>
      <c r="V686" s="159"/>
      <c r="W686" s="159"/>
      <c r="X686" s="159"/>
      <c r="Y686" s="163"/>
      <c r="Z686" s="163"/>
      <c r="AA686" s="163"/>
      <c r="AB686" s="163"/>
      <c r="AC686" s="209"/>
      <c r="AD686" s="209"/>
      <c r="AE686" s="209"/>
      <c r="AF686" s="209"/>
      <c r="AG686" s="209"/>
      <c r="AH686" s="20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60"/>
      <c r="AU686" s="160"/>
      <c r="AV686" s="160"/>
      <c r="AW686" s="160"/>
      <c r="AX686" s="160"/>
      <c r="AY686" s="160"/>
      <c r="AZ686" s="160"/>
      <c r="BA686" s="160"/>
      <c r="BB686" s="160"/>
      <c r="BC686" s="160"/>
      <c r="BD686" s="160"/>
    </row>
    <row r="687" spans="1:56" ht="12.7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59"/>
      <c r="Q687" s="159"/>
      <c r="R687" s="159"/>
      <c r="S687" s="159"/>
      <c r="T687" s="159"/>
      <c r="U687" s="159"/>
      <c r="V687" s="159"/>
      <c r="W687" s="159"/>
      <c r="X687" s="159"/>
      <c r="Y687" s="163"/>
      <c r="Z687" s="163"/>
      <c r="AA687" s="163"/>
      <c r="AB687" s="163"/>
      <c r="AC687" s="209"/>
      <c r="AD687" s="209"/>
      <c r="AE687" s="209"/>
      <c r="AF687" s="209"/>
      <c r="AG687" s="209"/>
      <c r="AH687" s="20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60"/>
      <c r="AU687" s="160"/>
      <c r="AV687" s="160"/>
      <c r="AW687" s="160"/>
      <c r="AX687" s="160"/>
      <c r="AY687" s="160"/>
      <c r="AZ687" s="160"/>
      <c r="BA687" s="160"/>
      <c r="BB687" s="160"/>
      <c r="BC687" s="160"/>
      <c r="BD687" s="160"/>
    </row>
    <row r="688" spans="1:56" ht="12.7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59"/>
      <c r="Q688" s="159"/>
      <c r="R688" s="159"/>
      <c r="S688" s="159"/>
      <c r="T688" s="159"/>
      <c r="U688" s="159"/>
      <c r="V688" s="159"/>
      <c r="W688" s="159"/>
      <c r="X688" s="159"/>
      <c r="Y688" s="163"/>
      <c r="Z688" s="163"/>
      <c r="AA688" s="163"/>
      <c r="AB688" s="163"/>
      <c r="AC688" s="209"/>
      <c r="AD688" s="209"/>
      <c r="AE688" s="209"/>
      <c r="AF688" s="209"/>
      <c r="AG688" s="209"/>
      <c r="AH688" s="20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60"/>
      <c r="AU688" s="160"/>
      <c r="AV688" s="160"/>
      <c r="AW688" s="160"/>
      <c r="AX688" s="160"/>
      <c r="AY688" s="160"/>
      <c r="AZ688" s="160"/>
      <c r="BA688" s="160"/>
      <c r="BB688" s="160"/>
      <c r="BC688" s="160"/>
      <c r="BD688" s="160"/>
    </row>
    <row r="689" spans="1:56" ht="12.7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59"/>
      <c r="Q689" s="159"/>
      <c r="R689" s="159"/>
      <c r="S689" s="159"/>
      <c r="T689" s="159"/>
      <c r="U689" s="159"/>
      <c r="V689" s="159"/>
      <c r="W689" s="159"/>
      <c r="X689" s="159"/>
      <c r="Y689" s="163"/>
      <c r="Z689" s="163"/>
      <c r="AA689" s="163"/>
      <c r="AB689" s="163"/>
      <c r="AC689" s="209"/>
      <c r="AD689" s="209"/>
      <c r="AE689" s="209"/>
      <c r="AF689" s="209"/>
      <c r="AG689" s="209"/>
      <c r="AH689" s="20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60"/>
      <c r="AU689" s="160"/>
      <c r="AV689" s="160"/>
      <c r="AW689" s="160"/>
      <c r="AX689" s="160"/>
      <c r="AY689" s="160"/>
      <c r="AZ689" s="160"/>
      <c r="BA689" s="160"/>
      <c r="BB689" s="160"/>
      <c r="BC689" s="160"/>
      <c r="BD689" s="160"/>
    </row>
    <row r="690" spans="1:56" ht="12.7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59"/>
      <c r="Q690" s="159"/>
      <c r="R690" s="159"/>
      <c r="S690" s="159"/>
      <c r="T690" s="159"/>
      <c r="U690" s="159"/>
      <c r="V690" s="159"/>
      <c r="W690" s="159"/>
      <c r="X690" s="159"/>
      <c r="Y690" s="163"/>
      <c r="Z690" s="163"/>
      <c r="AA690" s="163"/>
      <c r="AB690" s="163"/>
      <c r="AC690" s="209"/>
      <c r="AD690" s="209"/>
      <c r="AE690" s="209"/>
      <c r="AF690" s="209"/>
      <c r="AG690" s="209"/>
      <c r="AH690" s="20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60"/>
      <c r="AU690" s="160"/>
      <c r="AV690" s="160"/>
      <c r="AW690" s="160"/>
      <c r="AX690" s="160"/>
      <c r="AY690" s="160"/>
      <c r="AZ690" s="160"/>
      <c r="BA690" s="160"/>
      <c r="BB690" s="160"/>
      <c r="BC690" s="160"/>
      <c r="BD690" s="160"/>
    </row>
    <row r="691" spans="1:56" ht="12.7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59"/>
      <c r="Q691" s="159"/>
      <c r="R691" s="159"/>
      <c r="S691" s="159"/>
      <c r="T691" s="159"/>
      <c r="U691" s="159"/>
      <c r="V691" s="159"/>
      <c r="W691" s="159"/>
      <c r="X691" s="159"/>
      <c r="Y691" s="163"/>
      <c r="Z691" s="163"/>
      <c r="AA691" s="163"/>
      <c r="AB691" s="163"/>
      <c r="AC691" s="209"/>
      <c r="AD691" s="209"/>
      <c r="AE691" s="209"/>
      <c r="AF691" s="209"/>
      <c r="AG691" s="209"/>
      <c r="AH691" s="20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60"/>
      <c r="AU691" s="160"/>
      <c r="AV691" s="160"/>
      <c r="AW691" s="160"/>
      <c r="AX691" s="160"/>
      <c r="AY691" s="160"/>
      <c r="AZ691" s="160"/>
      <c r="BA691" s="160"/>
      <c r="BB691" s="160"/>
      <c r="BC691" s="160"/>
      <c r="BD691" s="160"/>
    </row>
    <row r="692" spans="1:56" ht="12.7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59"/>
      <c r="Q692" s="159"/>
      <c r="R692" s="159"/>
      <c r="S692" s="159"/>
      <c r="T692" s="159"/>
      <c r="U692" s="159"/>
      <c r="V692" s="159"/>
      <c r="W692" s="159"/>
      <c r="X692" s="159"/>
      <c r="Y692" s="163"/>
      <c r="Z692" s="163"/>
      <c r="AA692" s="163"/>
      <c r="AB692" s="163"/>
      <c r="AC692" s="209"/>
      <c r="AD692" s="209"/>
      <c r="AE692" s="209"/>
      <c r="AF692" s="209"/>
      <c r="AG692" s="209"/>
      <c r="AH692" s="20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60"/>
      <c r="AU692" s="160"/>
      <c r="AV692" s="160"/>
      <c r="AW692" s="160"/>
      <c r="AX692" s="160"/>
      <c r="AY692" s="160"/>
      <c r="AZ692" s="160"/>
      <c r="BA692" s="160"/>
      <c r="BB692" s="160"/>
      <c r="BC692" s="160"/>
      <c r="BD692" s="160"/>
    </row>
    <row r="693" spans="1:56" ht="12.7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59"/>
      <c r="Q693" s="159"/>
      <c r="R693" s="159"/>
      <c r="S693" s="159"/>
      <c r="T693" s="159"/>
      <c r="U693" s="159"/>
      <c r="V693" s="159"/>
      <c r="W693" s="159"/>
      <c r="X693" s="159"/>
      <c r="Y693" s="163"/>
      <c r="Z693" s="163"/>
      <c r="AA693" s="163"/>
      <c r="AB693" s="163"/>
      <c r="AC693" s="209"/>
      <c r="AD693" s="209"/>
      <c r="AE693" s="209"/>
      <c r="AF693" s="209"/>
      <c r="AG693" s="209"/>
      <c r="AH693" s="20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60"/>
      <c r="AU693" s="160"/>
      <c r="AV693" s="160"/>
      <c r="AW693" s="160"/>
      <c r="AX693" s="160"/>
      <c r="AY693" s="160"/>
      <c r="AZ693" s="160"/>
      <c r="BA693" s="160"/>
      <c r="BB693" s="160"/>
      <c r="BC693" s="160"/>
      <c r="BD693" s="160"/>
    </row>
    <row r="694" spans="1:56" ht="12.7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59"/>
      <c r="Q694" s="159"/>
      <c r="R694" s="159"/>
      <c r="S694" s="159"/>
      <c r="T694" s="159"/>
      <c r="U694" s="159"/>
      <c r="V694" s="159"/>
      <c r="W694" s="159"/>
      <c r="X694" s="159"/>
      <c r="Y694" s="163"/>
      <c r="Z694" s="163"/>
      <c r="AA694" s="163"/>
      <c r="AB694" s="163"/>
      <c r="AC694" s="209"/>
      <c r="AD694" s="209"/>
      <c r="AE694" s="209"/>
      <c r="AF694" s="209"/>
      <c r="AG694" s="209"/>
      <c r="AH694" s="20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60"/>
      <c r="AU694" s="160"/>
      <c r="AV694" s="160"/>
      <c r="AW694" s="160"/>
      <c r="AX694" s="160"/>
      <c r="AY694" s="160"/>
      <c r="AZ694" s="160"/>
      <c r="BA694" s="160"/>
      <c r="BB694" s="160"/>
      <c r="BC694" s="160"/>
      <c r="BD694" s="160"/>
    </row>
    <row r="695" spans="1:56" ht="12.7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59"/>
      <c r="Q695" s="159"/>
      <c r="R695" s="159"/>
      <c r="S695" s="159"/>
      <c r="T695" s="159"/>
      <c r="U695" s="159"/>
      <c r="V695" s="159"/>
      <c r="W695" s="159"/>
      <c r="X695" s="159"/>
      <c r="Y695" s="163"/>
      <c r="Z695" s="163"/>
      <c r="AA695" s="163"/>
      <c r="AB695" s="163"/>
      <c r="AC695" s="209"/>
      <c r="AD695" s="209"/>
      <c r="AE695" s="209"/>
      <c r="AF695" s="209"/>
      <c r="AG695" s="209"/>
      <c r="AH695" s="20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60"/>
      <c r="AU695" s="160"/>
      <c r="AV695" s="160"/>
      <c r="AW695" s="160"/>
      <c r="AX695" s="160"/>
      <c r="AY695" s="160"/>
      <c r="AZ695" s="160"/>
      <c r="BA695" s="160"/>
      <c r="BB695" s="160"/>
      <c r="BC695" s="160"/>
      <c r="BD695" s="160"/>
    </row>
    <row r="696" spans="1:56" ht="12.7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59"/>
      <c r="Q696" s="159"/>
      <c r="R696" s="159"/>
      <c r="S696" s="159"/>
      <c r="T696" s="159"/>
      <c r="U696" s="159"/>
      <c r="V696" s="159"/>
      <c r="W696" s="159"/>
      <c r="X696" s="159"/>
      <c r="Y696" s="163"/>
      <c r="Z696" s="163"/>
      <c r="AA696" s="163"/>
      <c r="AB696" s="163"/>
      <c r="AC696" s="209"/>
      <c r="AD696" s="209"/>
      <c r="AE696" s="209"/>
      <c r="AF696" s="209"/>
      <c r="AG696" s="209"/>
      <c r="AH696" s="20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60"/>
      <c r="AU696" s="160"/>
      <c r="AV696" s="160"/>
      <c r="AW696" s="160"/>
      <c r="AX696" s="160"/>
      <c r="AY696" s="160"/>
      <c r="AZ696" s="160"/>
      <c r="BA696" s="160"/>
      <c r="BB696" s="160"/>
      <c r="BC696" s="160"/>
      <c r="BD696" s="160"/>
    </row>
    <row r="697" spans="1:56" ht="12.7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59"/>
      <c r="Q697" s="159"/>
      <c r="R697" s="159"/>
      <c r="S697" s="159"/>
      <c r="T697" s="159"/>
      <c r="U697" s="159"/>
      <c r="V697" s="159"/>
      <c r="W697" s="159"/>
      <c r="X697" s="159"/>
      <c r="Y697" s="163"/>
      <c r="Z697" s="163"/>
      <c r="AA697" s="163"/>
      <c r="AB697" s="163"/>
      <c r="AC697" s="209"/>
      <c r="AD697" s="209"/>
      <c r="AE697" s="209"/>
      <c r="AF697" s="209"/>
      <c r="AG697" s="209"/>
      <c r="AH697" s="20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60"/>
      <c r="AU697" s="160"/>
      <c r="AV697" s="160"/>
      <c r="AW697" s="160"/>
      <c r="AX697" s="160"/>
      <c r="AY697" s="160"/>
      <c r="AZ697" s="160"/>
      <c r="BA697" s="160"/>
      <c r="BB697" s="160"/>
      <c r="BC697" s="160"/>
      <c r="BD697" s="160"/>
    </row>
    <row r="698" spans="1:56" ht="12.7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59"/>
      <c r="Q698" s="159"/>
      <c r="R698" s="159"/>
      <c r="S698" s="159"/>
      <c r="T698" s="159"/>
      <c r="U698" s="159"/>
      <c r="V698" s="159"/>
      <c r="W698" s="159"/>
      <c r="X698" s="159"/>
      <c r="Y698" s="163"/>
      <c r="Z698" s="163"/>
      <c r="AA698" s="163"/>
      <c r="AB698" s="163"/>
      <c r="AC698" s="209"/>
      <c r="AD698" s="209"/>
      <c r="AE698" s="209"/>
      <c r="AF698" s="209"/>
      <c r="AG698" s="209"/>
      <c r="AH698" s="20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60"/>
      <c r="AU698" s="160"/>
      <c r="AV698" s="160"/>
      <c r="AW698" s="160"/>
      <c r="AX698" s="160"/>
      <c r="AY698" s="160"/>
      <c r="AZ698" s="160"/>
      <c r="BA698" s="160"/>
      <c r="BB698" s="160"/>
      <c r="BC698" s="160"/>
      <c r="BD698" s="160"/>
    </row>
    <row r="699" spans="1:56" ht="12.7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59"/>
      <c r="Q699" s="159"/>
      <c r="R699" s="159"/>
      <c r="S699" s="159"/>
      <c r="T699" s="159"/>
      <c r="U699" s="159"/>
      <c r="V699" s="159"/>
      <c r="W699" s="159"/>
      <c r="X699" s="159"/>
      <c r="Y699" s="163"/>
      <c r="Z699" s="163"/>
      <c r="AA699" s="163"/>
      <c r="AB699" s="163"/>
      <c r="AC699" s="209"/>
      <c r="AD699" s="209"/>
      <c r="AE699" s="209"/>
      <c r="AF699" s="209"/>
      <c r="AG699" s="209"/>
      <c r="AH699" s="20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60"/>
      <c r="AU699" s="160"/>
      <c r="AV699" s="160"/>
      <c r="AW699" s="160"/>
      <c r="AX699" s="160"/>
      <c r="AY699" s="160"/>
      <c r="AZ699" s="160"/>
      <c r="BA699" s="160"/>
      <c r="BB699" s="160"/>
      <c r="BC699" s="160"/>
      <c r="BD699" s="160"/>
    </row>
    <row r="700" spans="1:56" ht="12.7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59"/>
      <c r="Q700" s="159"/>
      <c r="R700" s="159"/>
      <c r="S700" s="159"/>
      <c r="T700" s="159"/>
      <c r="U700" s="159"/>
      <c r="V700" s="159"/>
      <c r="W700" s="159"/>
      <c r="X700" s="159"/>
      <c r="Y700" s="163"/>
      <c r="Z700" s="163"/>
      <c r="AA700" s="163"/>
      <c r="AB700" s="163"/>
      <c r="AC700" s="209"/>
      <c r="AD700" s="209"/>
      <c r="AE700" s="209"/>
      <c r="AF700" s="209"/>
      <c r="AG700" s="209"/>
      <c r="AH700" s="20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60"/>
      <c r="AU700" s="160"/>
      <c r="AV700" s="160"/>
      <c r="AW700" s="160"/>
      <c r="AX700" s="160"/>
      <c r="AY700" s="160"/>
      <c r="AZ700" s="160"/>
      <c r="BA700" s="160"/>
      <c r="BB700" s="160"/>
      <c r="BC700" s="160"/>
      <c r="BD700" s="160"/>
    </row>
    <row r="701" spans="1:56" ht="12.7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59"/>
      <c r="Q701" s="159"/>
      <c r="R701" s="159"/>
      <c r="S701" s="159"/>
      <c r="T701" s="159"/>
      <c r="U701" s="159"/>
      <c r="V701" s="159"/>
      <c r="W701" s="159"/>
      <c r="X701" s="159"/>
      <c r="Y701" s="163"/>
      <c r="Z701" s="163"/>
      <c r="AA701" s="163"/>
      <c r="AB701" s="163"/>
      <c r="AC701" s="209"/>
      <c r="AD701" s="209"/>
      <c r="AE701" s="209"/>
      <c r="AF701" s="209"/>
      <c r="AG701" s="209"/>
      <c r="AH701" s="20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60"/>
      <c r="AU701" s="160"/>
      <c r="AV701" s="160"/>
      <c r="AW701" s="160"/>
      <c r="AX701" s="160"/>
      <c r="AY701" s="160"/>
      <c r="AZ701" s="160"/>
      <c r="BA701" s="160"/>
      <c r="BB701" s="160"/>
      <c r="BC701" s="160"/>
      <c r="BD701" s="160"/>
    </row>
    <row r="702" spans="1:56" ht="12.7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59"/>
      <c r="Q702" s="159"/>
      <c r="R702" s="159"/>
      <c r="S702" s="159"/>
      <c r="T702" s="159"/>
      <c r="U702" s="159"/>
      <c r="V702" s="159"/>
      <c r="W702" s="159"/>
      <c r="X702" s="159"/>
      <c r="Y702" s="163"/>
      <c r="Z702" s="163"/>
      <c r="AA702" s="163"/>
      <c r="AB702" s="163"/>
      <c r="AC702" s="209"/>
      <c r="AD702" s="209"/>
      <c r="AE702" s="209"/>
      <c r="AF702" s="209"/>
      <c r="AG702" s="209"/>
      <c r="AH702" s="20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60"/>
      <c r="AU702" s="160"/>
      <c r="AV702" s="160"/>
      <c r="AW702" s="160"/>
      <c r="AX702" s="160"/>
      <c r="AY702" s="160"/>
      <c r="AZ702" s="160"/>
      <c r="BA702" s="160"/>
      <c r="BB702" s="160"/>
      <c r="BC702" s="160"/>
      <c r="BD702" s="160"/>
    </row>
    <row r="703" spans="1:56" ht="12.7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59"/>
      <c r="Q703" s="159"/>
      <c r="R703" s="159"/>
      <c r="S703" s="159"/>
      <c r="T703" s="159"/>
      <c r="U703" s="159"/>
      <c r="V703" s="159"/>
      <c r="W703" s="159"/>
      <c r="X703" s="159"/>
      <c r="Y703" s="163"/>
      <c r="Z703" s="163"/>
      <c r="AA703" s="163"/>
      <c r="AB703" s="163"/>
      <c r="AC703" s="209"/>
      <c r="AD703" s="209"/>
      <c r="AE703" s="209"/>
      <c r="AF703" s="209"/>
      <c r="AG703" s="209"/>
      <c r="AH703" s="20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60"/>
      <c r="AU703" s="160"/>
      <c r="AV703" s="160"/>
      <c r="AW703" s="160"/>
      <c r="AX703" s="160"/>
      <c r="AY703" s="160"/>
      <c r="AZ703" s="160"/>
      <c r="BA703" s="160"/>
      <c r="BB703" s="160"/>
      <c r="BC703" s="160"/>
      <c r="BD703" s="160"/>
    </row>
    <row r="704" spans="1:56" ht="12.7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59"/>
      <c r="Q704" s="159"/>
      <c r="R704" s="159"/>
      <c r="S704" s="159"/>
      <c r="T704" s="159"/>
      <c r="U704" s="159"/>
      <c r="V704" s="159"/>
      <c r="W704" s="159"/>
      <c r="X704" s="159"/>
      <c r="Y704" s="163"/>
      <c r="Z704" s="163"/>
      <c r="AA704" s="163"/>
      <c r="AB704" s="163"/>
      <c r="AC704" s="209"/>
      <c r="AD704" s="209"/>
      <c r="AE704" s="209"/>
      <c r="AF704" s="209"/>
      <c r="AG704" s="209"/>
      <c r="AH704" s="20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60"/>
      <c r="AU704" s="160"/>
      <c r="AV704" s="160"/>
      <c r="AW704" s="160"/>
      <c r="AX704" s="160"/>
      <c r="AY704" s="160"/>
      <c r="AZ704" s="160"/>
      <c r="BA704" s="160"/>
      <c r="BB704" s="160"/>
      <c r="BC704" s="160"/>
      <c r="BD704" s="160"/>
    </row>
    <row r="705" spans="1:56" ht="12.7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59"/>
      <c r="Q705" s="159"/>
      <c r="R705" s="159"/>
      <c r="S705" s="159"/>
      <c r="T705" s="159"/>
      <c r="U705" s="159"/>
      <c r="V705" s="159"/>
      <c r="W705" s="159"/>
      <c r="X705" s="159"/>
      <c r="Y705" s="163"/>
      <c r="Z705" s="163"/>
      <c r="AA705" s="163"/>
      <c r="AB705" s="163"/>
      <c r="AC705" s="209"/>
      <c r="AD705" s="209"/>
      <c r="AE705" s="209"/>
      <c r="AF705" s="209"/>
      <c r="AG705" s="209"/>
      <c r="AH705" s="20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60"/>
      <c r="AU705" s="160"/>
      <c r="AV705" s="160"/>
      <c r="AW705" s="160"/>
      <c r="AX705" s="160"/>
      <c r="AY705" s="160"/>
      <c r="AZ705" s="160"/>
      <c r="BA705" s="160"/>
      <c r="BB705" s="160"/>
      <c r="BC705" s="160"/>
      <c r="BD705" s="160"/>
    </row>
    <row r="706" spans="1:56" ht="12.7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59"/>
      <c r="Q706" s="159"/>
      <c r="R706" s="159"/>
      <c r="S706" s="159"/>
      <c r="T706" s="159"/>
      <c r="U706" s="159"/>
      <c r="V706" s="159"/>
      <c r="W706" s="159"/>
      <c r="X706" s="159"/>
      <c r="Y706" s="163"/>
      <c r="Z706" s="163"/>
      <c r="AA706" s="163"/>
      <c r="AB706" s="163"/>
      <c r="AC706" s="209"/>
      <c r="AD706" s="209"/>
      <c r="AE706" s="209"/>
      <c r="AF706" s="209"/>
      <c r="AG706" s="209"/>
      <c r="AH706" s="20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60"/>
      <c r="AU706" s="160"/>
      <c r="AV706" s="160"/>
      <c r="AW706" s="160"/>
      <c r="AX706" s="160"/>
      <c r="AY706" s="160"/>
      <c r="AZ706" s="160"/>
      <c r="BA706" s="160"/>
      <c r="BB706" s="160"/>
      <c r="BC706" s="160"/>
      <c r="BD706" s="160"/>
    </row>
    <row r="707" spans="1:56" ht="12.7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59"/>
      <c r="Q707" s="159"/>
      <c r="R707" s="159"/>
      <c r="S707" s="159"/>
      <c r="T707" s="159"/>
      <c r="U707" s="159"/>
      <c r="V707" s="159"/>
      <c r="W707" s="159"/>
      <c r="X707" s="159"/>
      <c r="Y707" s="163"/>
      <c r="Z707" s="163"/>
      <c r="AA707" s="163"/>
      <c r="AB707" s="163"/>
      <c r="AC707" s="209"/>
      <c r="AD707" s="209"/>
      <c r="AE707" s="209"/>
      <c r="AF707" s="209"/>
      <c r="AG707" s="209"/>
      <c r="AH707" s="20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60"/>
      <c r="AU707" s="160"/>
      <c r="AV707" s="160"/>
      <c r="AW707" s="160"/>
      <c r="AX707" s="160"/>
      <c r="AY707" s="160"/>
      <c r="AZ707" s="160"/>
      <c r="BA707" s="160"/>
      <c r="BB707" s="160"/>
      <c r="BC707" s="160"/>
      <c r="BD707" s="160"/>
    </row>
    <row r="708" spans="1:56" ht="12.7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59"/>
      <c r="Q708" s="159"/>
      <c r="R708" s="159"/>
      <c r="S708" s="159"/>
      <c r="T708" s="159"/>
      <c r="U708" s="159"/>
      <c r="V708" s="159"/>
      <c r="W708" s="159"/>
      <c r="X708" s="159"/>
      <c r="Y708" s="163"/>
      <c r="Z708" s="163"/>
      <c r="AA708" s="163"/>
      <c r="AB708" s="163"/>
      <c r="AC708" s="209"/>
      <c r="AD708" s="209"/>
      <c r="AE708" s="209"/>
      <c r="AF708" s="209"/>
      <c r="AG708" s="209"/>
      <c r="AH708" s="20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60"/>
      <c r="AU708" s="160"/>
      <c r="AV708" s="160"/>
      <c r="AW708" s="160"/>
      <c r="AX708" s="160"/>
      <c r="AY708" s="160"/>
      <c r="AZ708" s="160"/>
      <c r="BA708" s="160"/>
      <c r="BB708" s="160"/>
      <c r="BC708" s="160"/>
      <c r="BD708" s="160"/>
    </row>
    <row r="709" spans="1:56" ht="12.7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59"/>
      <c r="Q709" s="159"/>
      <c r="R709" s="159"/>
      <c r="S709" s="159"/>
      <c r="T709" s="159"/>
      <c r="U709" s="159"/>
      <c r="V709" s="159"/>
      <c r="W709" s="159"/>
      <c r="X709" s="159"/>
      <c r="Y709" s="163"/>
      <c r="Z709" s="163"/>
      <c r="AA709" s="163"/>
      <c r="AB709" s="163"/>
      <c r="AC709" s="209"/>
      <c r="AD709" s="209"/>
      <c r="AE709" s="209"/>
      <c r="AF709" s="209"/>
      <c r="AG709" s="209"/>
      <c r="AH709" s="20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60"/>
      <c r="AU709" s="160"/>
      <c r="AV709" s="160"/>
      <c r="AW709" s="160"/>
      <c r="AX709" s="160"/>
      <c r="AY709" s="160"/>
      <c r="AZ709" s="160"/>
      <c r="BA709" s="160"/>
      <c r="BB709" s="160"/>
      <c r="BC709" s="160"/>
      <c r="BD709" s="160"/>
    </row>
    <row r="710" spans="1:56" ht="12.7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59"/>
      <c r="Q710" s="159"/>
      <c r="R710" s="159"/>
      <c r="S710" s="159"/>
      <c r="T710" s="159"/>
      <c r="U710" s="159"/>
      <c r="V710" s="159"/>
      <c r="W710" s="159"/>
      <c r="X710" s="159"/>
      <c r="Y710" s="163"/>
      <c r="Z710" s="163"/>
      <c r="AA710" s="163"/>
      <c r="AB710" s="163"/>
      <c r="AC710" s="209"/>
      <c r="AD710" s="209"/>
      <c r="AE710" s="209"/>
      <c r="AF710" s="209"/>
      <c r="AG710" s="209"/>
      <c r="AH710" s="20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60"/>
      <c r="AU710" s="160"/>
      <c r="AV710" s="160"/>
      <c r="AW710" s="160"/>
      <c r="AX710" s="160"/>
      <c r="AY710" s="160"/>
      <c r="AZ710" s="160"/>
      <c r="BA710" s="160"/>
      <c r="BB710" s="160"/>
      <c r="BC710" s="160"/>
      <c r="BD710" s="160"/>
    </row>
    <row r="711" spans="1:56" ht="12.7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59"/>
      <c r="Q711" s="159"/>
      <c r="R711" s="159"/>
      <c r="S711" s="159"/>
      <c r="T711" s="159"/>
      <c r="U711" s="159"/>
      <c r="V711" s="159"/>
      <c r="W711" s="159"/>
      <c r="X711" s="159"/>
      <c r="Y711" s="163"/>
      <c r="Z711" s="163"/>
      <c r="AA711" s="163"/>
      <c r="AB711" s="163"/>
      <c r="AC711" s="209"/>
      <c r="AD711" s="209"/>
      <c r="AE711" s="209"/>
      <c r="AF711" s="209"/>
      <c r="AG711" s="209"/>
      <c r="AH711" s="20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60"/>
      <c r="AU711" s="160"/>
      <c r="AV711" s="160"/>
      <c r="AW711" s="160"/>
      <c r="AX711" s="160"/>
      <c r="AY711" s="160"/>
      <c r="AZ711" s="160"/>
      <c r="BA711" s="160"/>
      <c r="BB711" s="160"/>
      <c r="BC711" s="160"/>
      <c r="BD711" s="160"/>
    </row>
    <row r="712" spans="1:56" ht="12.7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59"/>
      <c r="Q712" s="159"/>
      <c r="R712" s="159"/>
      <c r="S712" s="159"/>
      <c r="T712" s="159"/>
      <c r="U712" s="159"/>
      <c r="V712" s="159"/>
      <c r="W712" s="159"/>
      <c r="X712" s="159"/>
      <c r="Y712" s="163"/>
      <c r="Z712" s="163"/>
      <c r="AA712" s="163"/>
      <c r="AB712" s="163"/>
      <c r="AC712" s="209"/>
      <c r="AD712" s="209"/>
      <c r="AE712" s="209"/>
      <c r="AF712" s="209"/>
      <c r="AG712" s="209"/>
      <c r="AH712" s="20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60"/>
      <c r="AU712" s="160"/>
      <c r="AV712" s="160"/>
      <c r="AW712" s="160"/>
      <c r="AX712" s="160"/>
      <c r="AY712" s="160"/>
      <c r="AZ712" s="160"/>
      <c r="BA712" s="160"/>
      <c r="BB712" s="160"/>
      <c r="BC712" s="160"/>
      <c r="BD712" s="160"/>
    </row>
    <row r="713" spans="1:56" ht="12.7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59"/>
      <c r="Q713" s="159"/>
      <c r="R713" s="159"/>
      <c r="S713" s="159"/>
      <c r="T713" s="159"/>
      <c r="U713" s="159"/>
      <c r="V713" s="159"/>
      <c r="W713" s="159"/>
      <c r="X713" s="159"/>
      <c r="Y713" s="163"/>
      <c r="Z713" s="163"/>
      <c r="AA713" s="163"/>
      <c r="AB713" s="163"/>
      <c r="AC713" s="209"/>
      <c r="AD713" s="209"/>
      <c r="AE713" s="209"/>
      <c r="AF713" s="209"/>
      <c r="AG713" s="209"/>
      <c r="AH713" s="20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</row>
    <row r="714" spans="1:56" ht="12.7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59"/>
      <c r="Q714" s="159"/>
      <c r="R714" s="159"/>
      <c r="S714" s="159"/>
      <c r="T714" s="159"/>
      <c r="U714" s="159"/>
      <c r="V714" s="159"/>
      <c r="W714" s="159"/>
      <c r="X714" s="159"/>
      <c r="Y714" s="163"/>
      <c r="Z714" s="163"/>
      <c r="AA714" s="163"/>
      <c r="AB714" s="163"/>
      <c r="AC714" s="209"/>
      <c r="AD714" s="209"/>
      <c r="AE714" s="209"/>
      <c r="AF714" s="209"/>
      <c r="AG714" s="209"/>
      <c r="AH714" s="20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</row>
    <row r="715" spans="1:56" ht="12.7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59"/>
      <c r="Q715" s="159"/>
      <c r="R715" s="159"/>
      <c r="S715" s="159"/>
      <c r="T715" s="159"/>
      <c r="U715" s="159"/>
      <c r="V715" s="159"/>
      <c r="W715" s="159"/>
      <c r="X715" s="159"/>
      <c r="Y715" s="163"/>
      <c r="Z715" s="163"/>
      <c r="AA715" s="163"/>
      <c r="AB715" s="163"/>
      <c r="AC715" s="209"/>
      <c r="AD715" s="209"/>
      <c r="AE715" s="209"/>
      <c r="AF715" s="209"/>
      <c r="AG715" s="209"/>
      <c r="AH715" s="20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</row>
    <row r="716" spans="1:56" ht="12.7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59"/>
      <c r="Q716" s="159"/>
      <c r="R716" s="159"/>
      <c r="S716" s="159"/>
      <c r="T716" s="159"/>
      <c r="U716" s="159"/>
      <c r="V716" s="159"/>
      <c r="W716" s="159"/>
      <c r="X716" s="159"/>
      <c r="Y716" s="163"/>
      <c r="Z716" s="163"/>
      <c r="AA716" s="163"/>
      <c r="AB716" s="163"/>
      <c r="AC716" s="209"/>
      <c r="AD716" s="209"/>
      <c r="AE716" s="209"/>
      <c r="AF716" s="209"/>
      <c r="AG716" s="209"/>
      <c r="AH716" s="20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</row>
    <row r="717" spans="1:56" ht="12.7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59"/>
      <c r="Q717" s="159"/>
      <c r="R717" s="159"/>
      <c r="S717" s="159"/>
      <c r="T717" s="159"/>
      <c r="U717" s="159"/>
      <c r="V717" s="159"/>
      <c r="W717" s="159"/>
      <c r="X717" s="159"/>
      <c r="Y717" s="163"/>
      <c r="Z717" s="163"/>
      <c r="AA717" s="163"/>
      <c r="AB717" s="163"/>
      <c r="AC717" s="209"/>
      <c r="AD717" s="209"/>
      <c r="AE717" s="209"/>
      <c r="AF717" s="209"/>
      <c r="AG717" s="209"/>
      <c r="AH717" s="20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</row>
    <row r="718" spans="1:56" ht="12.7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59"/>
      <c r="Q718" s="159"/>
      <c r="R718" s="159"/>
      <c r="S718" s="159"/>
      <c r="T718" s="159"/>
      <c r="U718" s="159"/>
      <c r="V718" s="159"/>
      <c r="W718" s="159"/>
      <c r="X718" s="159"/>
      <c r="Y718" s="163"/>
      <c r="Z718" s="163"/>
      <c r="AA718" s="163"/>
      <c r="AB718" s="163"/>
      <c r="AC718" s="209"/>
      <c r="AD718" s="209"/>
      <c r="AE718" s="209"/>
      <c r="AF718" s="209"/>
      <c r="AG718" s="209"/>
      <c r="AH718" s="20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</row>
    <row r="719" spans="1:56" ht="12.7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59"/>
      <c r="Q719" s="159"/>
      <c r="R719" s="159"/>
      <c r="S719" s="159"/>
      <c r="T719" s="159"/>
      <c r="U719" s="159"/>
      <c r="V719" s="159"/>
      <c r="W719" s="159"/>
      <c r="X719" s="159"/>
      <c r="Y719" s="163"/>
      <c r="Z719" s="163"/>
      <c r="AA719" s="163"/>
      <c r="AB719" s="163"/>
      <c r="AC719" s="209"/>
      <c r="AD719" s="209"/>
      <c r="AE719" s="209"/>
      <c r="AF719" s="209"/>
      <c r="AG719" s="209"/>
      <c r="AH719" s="20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</row>
    <row r="720" spans="1:56" ht="12.7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59"/>
      <c r="Q720" s="159"/>
      <c r="R720" s="159"/>
      <c r="S720" s="159"/>
      <c r="T720" s="159"/>
      <c r="U720" s="159"/>
      <c r="V720" s="159"/>
      <c r="W720" s="159"/>
      <c r="X720" s="159"/>
      <c r="Y720" s="163"/>
      <c r="Z720" s="163"/>
      <c r="AA720" s="163"/>
      <c r="AB720" s="163"/>
      <c r="AC720" s="209"/>
      <c r="AD720" s="209"/>
      <c r="AE720" s="209"/>
      <c r="AF720" s="209"/>
      <c r="AG720" s="209"/>
      <c r="AH720" s="20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</row>
    <row r="721" spans="1:56" ht="12.7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59"/>
      <c r="Q721" s="159"/>
      <c r="R721" s="159"/>
      <c r="S721" s="159"/>
      <c r="T721" s="159"/>
      <c r="U721" s="159"/>
      <c r="V721" s="159"/>
      <c r="W721" s="159"/>
      <c r="X721" s="159"/>
      <c r="Y721" s="163"/>
      <c r="Z721" s="163"/>
      <c r="AA721" s="163"/>
      <c r="AB721" s="163"/>
      <c r="AC721" s="209"/>
      <c r="AD721" s="209"/>
      <c r="AE721" s="209"/>
      <c r="AF721" s="209"/>
      <c r="AG721" s="209"/>
      <c r="AH721" s="20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</row>
    <row r="722" spans="1:56" ht="12.7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59"/>
      <c r="Q722" s="159"/>
      <c r="R722" s="159"/>
      <c r="S722" s="159"/>
      <c r="T722" s="159"/>
      <c r="U722" s="159"/>
      <c r="V722" s="159"/>
      <c r="W722" s="159"/>
      <c r="X722" s="159"/>
      <c r="Y722" s="163"/>
      <c r="Z722" s="163"/>
      <c r="AA722" s="163"/>
      <c r="AB722" s="163"/>
      <c r="AC722" s="209"/>
      <c r="AD722" s="209"/>
      <c r="AE722" s="209"/>
      <c r="AF722" s="209"/>
      <c r="AG722" s="209"/>
      <c r="AH722" s="20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60"/>
      <c r="AU722" s="160"/>
      <c r="AV722" s="160"/>
      <c r="AW722" s="160"/>
      <c r="AX722" s="160"/>
      <c r="AY722" s="160"/>
      <c r="AZ722" s="160"/>
      <c r="BA722" s="160"/>
      <c r="BB722" s="160"/>
      <c r="BC722" s="160"/>
      <c r="BD722" s="160"/>
    </row>
    <row r="723" spans="1:56" ht="12.7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59"/>
      <c r="Q723" s="159"/>
      <c r="R723" s="159"/>
      <c r="S723" s="159"/>
      <c r="T723" s="159"/>
      <c r="U723" s="159"/>
      <c r="V723" s="159"/>
      <c r="W723" s="159"/>
      <c r="X723" s="159"/>
      <c r="Y723" s="163"/>
      <c r="Z723" s="163"/>
      <c r="AA723" s="163"/>
      <c r="AB723" s="163"/>
      <c r="AC723" s="209"/>
      <c r="AD723" s="209"/>
      <c r="AE723" s="209"/>
      <c r="AF723" s="209"/>
      <c r="AG723" s="209"/>
      <c r="AH723" s="20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60"/>
      <c r="AU723" s="160"/>
      <c r="AV723" s="160"/>
      <c r="AW723" s="160"/>
      <c r="AX723" s="160"/>
      <c r="AY723" s="160"/>
      <c r="AZ723" s="160"/>
      <c r="BA723" s="160"/>
      <c r="BB723" s="160"/>
      <c r="BC723" s="160"/>
      <c r="BD723" s="160"/>
    </row>
    <row r="724" spans="1:56" ht="12.7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59"/>
      <c r="Q724" s="159"/>
      <c r="R724" s="159"/>
      <c r="S724" s="159"/>
      <c r="T724" s="159"/>
      <c r="U724" s="159"/>
      <c r="V724" s="159"/>
      <c r="W724" s="159"/>
      <c r="X724" s="159"/>
      <c r="Y724" s="163"/>
      <c r="Z724" s="163"/>
      <c r="AA724" s="163"/>
      <c r="AB724" s="163"/>
      <c r="AC724" s="209"/>
      <c r="AD724" s="209"/>
      <c r="AE724" s="209"/>
      <c r="AF724" s="209"/>
      <c r="AG724" s="209"/>
      <c r="AH724" s="20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60"/>
      <c r="AU724" s="160"/>
      <c r="AV724" s="160"/>
      <c r="AW724" s="160"/>
      <c r="AX724" s="160"/>
      <c r="AY724" s="160"/>
      <c r="AZ724" s="160"/>
      <c r="BA724" s="160"/>
      <c r="BB724" s="160"/>
      <c r="BC724" s="160"/>
      <c r="BD724" s="160"/>
    </row>
    <row r="725" spans="1:56" ht="12.7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59"/>
      <c r="Q725" s="159"/>
      <c r="R725" s="159"/>
      <c r="S725" s="159"/>
      <c r="T725" s="159"/>
      <c r="U725" s="159"/>
      <c r="V725" s="159"/>
      <c r="W725" s="159"/>
      <c r="X725" s="159"/>
      <c r="Y725" s="163"/>
      <c r="Z725" s="163"/>
      <c r="AA725" s="163"/>
      <c r="AB725" s="163"/>
      <c r="AC725" s="209"/>
      <c r="AD725" s="209"/>
      <c r="AE725" s="209"/>
      <c r="AF725" s="209"/>
      <c r="AG725" s="209"/>
      <c r="AH725" s="20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60"/>
      <c r="AU725" s="160"/>
      <c r="AV725" s="160"/>
      <c r="AW725" s="160"/>
      <c r="AX725" s="160"/>
      <c r="AY725" s="160"/>
      <c r="AZ725" s="160"/>
      <c r="BA725" s="160"/>
      <c r="BB725" s="160"/>
      <c r="BC725" s="160"/>
      <c r="BD725" s="160"/>
    </row>
    <row r="726" spans="1:56" ht="12.7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59"/>
      <c r="Q726" s="159"/>
      <c r="R726" s="159"/>
      <c r="S726" s="159"/>
      <c r="T726" s="159"/>
      <c r="U726" s="159"/>
      <c r="V726" s="159"/>
      <c r="W726" s="159"/>
      <c r="X726" s="159"/>
      <c r="Y726" s="163"/>
      <c r="Z726" s="163"/>
      <c r="AA726" s="163"/>
      <c r="AB726" s="163"/>
      <c r="AC726" s="209"/>
      <c r="AD726" s="209"/>
      <c r="AE726" s="209"/>
      <c r="AF726" s="209"/>
      <c r="AG726" s="209"/>
      <c r="AH726" s="20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60"/>
      <c r="AU726" s="160"/>
      <c r="AV726" s="160"/>
      <c r="AW726" s="160"/>
      <c r="AX726" s="160"/>
      <c r="AY726" s="160"/>
      <c r="AZ726" s="160"/>
      <c r="BA726" s="160"/>
      <c r="BB726" s="160"/>
      <c r="BC726" s="160"/>
      <c r="BD726" s="160"/>
    </row>
    <row r="727" spans="1:56" ht="12.7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59"/>
      <c r="Q727" s="159"/>
      <c r="R727" s="159"/>
      <c r="S727" s="159"/>
      <c r="T727" s="159"/>
      <c r="U727" s="159"/>
      <c r="V727" s="159"/>
      <c r="W727" s="159"/>
      <c r="X727" s="159"/>
      <c r="Y727" s="163"/>
      <c r="Z727" s="163"/>
      <c r="AA727" s="163"/>
      <c r="AB727" s="163"/>
      <c r="AC727" s="209"/>
      <c r="AD727" s="209"/>
      <c r="AE727" s="209"/>
      <c r="AF727" s="209"/>
      <c r="AG727" s="209"/>
      <c r="AH727" s="20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60"/>
      <c r="AU727" s="160"/>
      <c r="AV727" s="160"/>
      <c r="AW727" s="160"/>
      <c r="AX727" s="160"/>
      <c r="AY727" s="160"/>
      <c r="AZ727" s="160"/>
      <c r="BA727" s="160"/>
      <c r="BB727" s="160"/>
      <c r="BC727" s="160"/>
      <c r="BD727" s="160"/>
    </row>
    <row r="728" spans="1:56" ht="12.7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59"/>
      <c r="Q728" s="159"/>
      <c r="R728" s="159"/>
      <c r="S728" s="159"/>
      <c r="T728" s="159"/>
      <c r="U728" s="159"/>
      <c r="V728" s="159"/>
      <c r="W728" s="159"/>
      <c r="X728" s="159"/>
      <c r="Y728" s="163"/>
      <c r="Z728" s="163"/>
      <c r="AA728" s="163"/>
      <c r="AB728" s="163"/>
      <c r="AC728" s="209"/>
      <c r="AD728" s="209"/>
      <c r="AE728" s="209"/>
      <c r="AF728" s="209"/>
      <c r="AG728" s="209"/>
      <c r="AH728" s="20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60"/>
      <c r="AU728" s="160"/>
      <c r="AV728" s="160"/>
      <c r="AW728" s="160"/>
      <c r="AX728" s="160"/>
      <c r="AY728" s="160"/>
      <c r="AZ728" s="160"/>
      <c r="BA728" s="160"/>
      <c r="BB728" s="160"/>
      <c r="BC728" s="160"/>
      <c r="BD728" s="160"/>
    </row>
    <row r="729" spans="1:56" ht="12.7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59"/>
      <c r="Q729" s="159"/>
      <c r="R729" s="159"/>
      <c r="S729" s="159"/>
      <c r="T729" s="159"/>
      <c r="U729" s="159"/>
      <c r="V729" s="159"/>
      <c r="W729" s="159"/>
      <c r="X729" s="159"/>
      <c r="Y729" s="163"/>
      <c r="Z729" s="163"/>
      <c r="AA729" s="163"/>
      <c r="AB729" s="163"/>
      <c r="AC729" s="209"/>
      <c r="AD729" s="209"/>
      <c r="AE729" s="209"/>
      <c r="AF729" s="209"/>
      <c r="AG729" s="209"/>
      <c r="AH729" s="20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60"/>
      <c r="AU729" s="160"/>
      <c r="AV729" s="160"/>
      <c r="AW729" s="160"/>
      <c r="AX729" s="160"/>
      <c r="AY729" s="160"/>
      <c r="AZ729" s="160"/>
      <c r="BA729" s="160"/>
      <c r="BB729" s="160"/>
      <c r="BC729" s="160"/>
      <c r="BD729" s="160"/>
    </row>
    <row r="730" spans="1:56" ht="12.7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59"/>
      <c r="Q730" s="159"/>
      <c r="R730" s="159"/>
      <c r="S730" s="159"/>
      <c r="T730" s="159"/>
      <c r="U730" s="159"/>
      <c r="V730" s="159"/>
      <c r="W730" s="159"/>
      <c r="X730" s="159"/>
      <c r="Y730" s="163"/>
      <c r="Z730" s="163"/>
      <c r="AA730" s="163"/>
      <c r="AB730" s="163"/>
      <c r="AC730" s="209"/>
      <c r="AD730" s="209"/>
      <c r="AE730" s="209"/>
      <c r="AF730" s="209"/>
      <c r="AG730" s="209"/>
      <c r="AH730" s="20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60"/>
      <c r="AU730" s="160"/>
      <c r="AV730" s="160"/>
      <c r="AW730" s="160"/>
      <c r="AX730" s="160"/>
      <c r="AY730" s="160"/>
      <c r="AZ730" s="160"/>
      <c r="BA730" s="160"/>
      <c r="BB730" s="160"/>
      <c r="BC730" s="160"/>
      <c r="BD730" s="160"/>
    </row>
    <row r="731" spans="1:56" ht="12.7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59"/>
      <c r="Q731" s="159"/>
      <c r="R731" s="159"/>
      <c r="S731" s="159"/>
      <c r="T731" s="159"/>
      <c r="U731" s="159"/>
      <c r="V731" s="159"/>
      <c r="W731" s="159"/>
      <c r="X731" s="159"/>
      <c r="Y731" s="163"/>
      <c r="Z731" s="163"/>
      <c r="AA731" s="163"/>
      <c r="AB731" s="163"/>
      <c r="AC731" s="209"/>
      <c r="AD731" s="209"/>
      <c r="AE731" s="209"/>
      <c r="AF731" s="209"/>
      <c r="AG731" s="209"/>
      <c r="AH731" s="20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60"/>
      <c r="AU731" s="160"/>
      <c r="AV731" s="160"/>
      <c r="AW731" s="160"/>
      <c r="AX731" s="160"/>
      <c r="AY731" s="160"/>
      <c r="AZ731" s="160"/>
      <c r="BA731" s="160"/>
      <c r="BB731" s="160"/>
      <c r="BC731" s="160"/>
      <c r="BD731" s="160"/>
    </row>
    <row r="732" spans="1:56" ht="12.7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59"/>
      <c r="Q732" s="159"/>
      <c r="R732" s="159"/>
      <c r="S732" s="159"/>
      <c r="T732" s="159"/>
      <c r="U732" s="159"/>
      <c r="V732" s="159"/>
      <c r="W732" s="159"/>
      <c r="X732" s="159"/>
      <c r="Y732" s="163"/>
      <c r="Z732" s="163"/>
      <c r="AA732" s="163"/>
      <c r="AB732" s="163"/>
      <c r="AC732" s="209"/>
      <c r="AD732" s="209"/>
      <c r="AE732" s="209"/>
      <c r="AF732" s="209"/>
      <c r="AG732" s="209"/>
      <c r="AH732" s="20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60"/>
      <c r="AU732" s="160"/>
      <c r="AV732" s="160"/>
      <c r="AW732" s="160"/>
      <c r="AX732" s="160"/>
      <c r="AY732" s="160"/>
      <c r="AZ732" s="160"/>
      <c r="BA732" s="160"/>
      <c r="BB732" s="160"/>
      <c r="BC732" s="160"/>
      <c r="BD732" s="160"/>
    </row>
    <row r="733" spans="1:56" ht="12.7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59"/>
      <c r="Q733" s="159"/>
      <c r="R733" s="159"/>
      <c r="S733" s="159"/>
      <c r="T733" s="159"/>
      <c r="U733" s="159"/>
      <c r="V733" s="159"/>
      <c r="W733" s="159"/>
      <c r="X733" s="159"/>
      <c r="Y733" s="163"/>
      <c r="Z733" s="163"/>
      <c r="AA733" s="163"/>
      <c r="AB733" s="163"/>
      <c r="AC733" s="209"/>
      <c r="AD733" s="209"/>
      <c r="AE733" s="209"/>
      <c r="AF733" s="209"/>
      <c r="AG733" s="209"/>
      <c r="AH733" s="20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60"/>
      <c r="AU733" s="160"/>
      <c r="AV733" s="160"/>
      <c r="AW733" s="160"/>
      <c r="AX733" s="160"/>
      <c r="AY733" s="160"/>
      <c r="AZ733" s="160"/>
      <c r="BA733" s="160"/>
      <c r="BB733" s="160"/>
      <c r="BC733" s="160"/>
      <c r="BD733" s="160"/>
    </row>
    <row r="734" spans="1:56" ht="12.7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59"/>
      <c r="Q734" s="159"/>
      <c r="R734" s="159"/>
      <c r="S734" s="159"/>
      <c r="T734" s="159"/>
      <c r="U734" s="159"/>
      <c r="V734" s="159"/>
      <c r="W734" s="159"/>
      <c r="X734" s="159"/>
      <c r="Y734" s="163"/>
      <c r="Z734" s="163"/>
      <c r="AA734" s="163"/>
      <c r="AB734" s="163"/>
      <c r="AC734" s="209"/>
      <c r="AD734" s="209"/>
      <c r="AE734" s="209"/>
      <c r="AF734" s="209"/>
      <c r="AG734" s="209"/>
      <c r="AH734" s="20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60"/>
      <c r="AU734" s="160"/>
      <c r="AV734" s="160"/>
      <c r="AW734" s="160"/>
      <c r="AX734" s="160"/>
      <c r="AY734" s="160"/>
      <c r="AZ734" s="160"/>
      <c r="BA734" s="160"/>
      <c r="BB734" s="160"/>
      <c r="BC734" s="160"/>
      <c r="BD734" s="160"/>
    </row>
    <row r="735" spans="1:56" ht="12.7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59"/>
      <c r="Q735" s="159"/>
      <c r="R735" s="159"/>
      <c r="S735" s="159"/>
      <c r="T735" s="159"/>
      <c r="U735" s="159"/>
      <c r="V735" s="159"/>
      <c r="W735" s="159"/>
      <c r="X735" s="159"/>
      <c r="Y735" s="163"/>
      <c r="Z735" s="163"/>
      <c r="AA735" s="163"/>
      <c r="AB735" s="163"/>
      <c r="AC735" s="209"/>
      <c r="AD735" s="209"/>
      <c r="AE735" s="209"/>
      <c r="AF735" s="209"/>
      <c r="AG735" s="209"/>
      <c r="AH735" s="20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60"/>
      <c r="AU735" s="160"/>
      <c r="AV735" s="160"/>
      <c r="AW735" s="160"/>
      <c r="AX735" s="160"/>
      <c r="AY735" s="160"/>
      <c r="AZ735" s="160"/>
      <c r="BA735" s="160"/>
      <c r="BB735" s="160"/>
      <c r="BC735" s="160"/>
      <c r="BD735" s="160"/>
    </row>
    <row r="736" spans="1:56" ht="12.7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59"/>
      <c r="Q736" s="159"/>
      <c r="R736" s="159"/>
      <c r="S736" s="159"/>
      <c r="T736" s="159"/>
      <c r="U736" s="159"/>
      <c r="V736" s="159"/>
      <c r="W736" s="159"/>
      <c r="X736" s="159"/>
      <c r="Y736" s="163"/>
      <c r="Z736" s="163"/>
      <c r="AA736" s="163"/>
      <c r="AB736" s="163"/>
      <c r="AC736" s="209"/>
      <c r="AD736" s="209"/>
      <c r="AE736" s="209"/>
      <c r="AF736" s="209"/>
      <c r="AG736" s="209"/>
      <c r="AH736" s="20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60"/>
      <c r="AU736" s="160"/>
      <c r="AV736" s="160"/>
      <c r="AW736" s="160"/>
      <c r="AX736" s="160"/>
      <c r="AY736" s="160"/>
      <c r="AZ736" s="160"/>
      <c r="BA736" s="160"/>
      <c r="BB736" s="160"/>
      <c r="BC736" s="160"/>
      <c r="BD736" s="160"/>
    </row>
    <row r="737" spans="1:56" ht="12.7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59"/>
      <c r="Q737" s="159"/>
      <c r="R737" s="159"/>
      <c r="S737" s="159"/>
      <c r="T737" s="159"/>
      <c r="U737" s="159"/>
      <c r="V737" s="159"/>
      <c r="W737" s="159"/>
      <c r="X737" s="159"/>
      <c r="Y737" s="163"/>
      <c r="Z737" s="163"/>
      <c r="AA737" s="163"/>
      <c r="AB737" s="163"/>
      <c r="AC737" s="209"/>
      <c r="AD737" s="209"/>
      <c r="AE737" s="209"/>
      <c r="AF737" s="209"/>
      <c r="AG737" s="209"/>
      <c r="AH737" s="20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60"/>
      <c r="AU737" s="160"/>
      <c r="AV737" s="160"/>
      <c r="AW737" s="160"/>
      <c r="AX737" s="160"/>
      <c r="AY737" s="160"/>
      <c r="AZ737" s="160"/>
      <c r="BA737" s="160"/>
      <c r="BB737" s="160"/>
      <c r="BC737" s="160"/>
      <c r="BD737" s="160"/>
    </row>
    <row r="738" spans="1:56" ht="12.7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59"/>
      <c r="Q738" s="159"/>
      <c r="R738" s="159"/>
      <c r="S738" s="159"/>
      <c r="T738" s="159"/>
      <c r="U738" s="159"/>
      <c r="V738" s="159"/>
      <c r="W738" s="159"/>
      <c r="X738" s="159"/>
      <c r="Y738" s="163"/>
      <c r="Z738" s="163"/>
      <c r="AA738" s="163"/>
      <c r="AB738" s="163"/>
      <c r="AC738" s="209"/>
      <c r="AD738" s="209"/>
      <c r="AE738" s="209"/>
      <c r="AF738" s="209"/>
      <c r="AG738" s="209"/>
      <c r="AH738" s="20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60"/>
      <c r="AU738" s="160"/>
      <c r="AV738" s="160"/>
      <c r="AW738" s="160"/>
      <c r="AX738" s="160"/>
      <c r="AY738" s="160"/>
      <c r="AZ738" s="160"/>
      <c r="BA738" s="160"/>
      <c r="BB738" s="160"/>
      <c r="BC738" s="160"/>
      <c r="BD738" s="160"/>
    </row>
    <row r="739" spans="1:56" ht="12.7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59"/>
      <c r="Q739" s="159"/>
      <c r="R739" s="159"/>
      <c r="S739" s="159"/>
      <c r="T739" s="159"/>
      <c r="U739" s="159"/>
      <c r="V739" s="159"/>
      <c r="W739" s="159"/>
      <c r="X739" s="159"/>
      <c r="Y739" s="163"/>
      <c r="Z739" s="163"/>
      <c r="AA739" s="163"/>
      <c r="AB739" s="163"/>
      <c r="AC739" s="209"/>
      <c r="AD739" s="209"/>
      <c r="AE739" s="209"/>
      <c r="AF739" s="209"/>
      <c r="AG739" s="209"/>
      <c r="AH739" s="20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60"/>
      <c r="AU739" s="160"/>
      <c r="AV739" s="160"/>
      <c r="AW739" s="160"/>
      <c r="AX739" s="160"/>
      <c r="AY739" s="160"/>
      <c r="AZ739" s="160"/>
      <c r="BA739" s="160"/>
      <c r="BB739" s="160"/>
      <c r="BC739" s="160"/>
      <c r="BD739" s="160"/>
    </row>
    <row r="740" spans="1:56" ht="12.7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59"/>
      <c r="Q740" s="159"/>
      <c r="R740" s="159"/>
      <c r="S740" s="159"/>
      <c r="T740" s="159"/>
      <c r="U740" s="159"/>
      <c r="V740" s="159"/>
      <c r="W740" s="159"/>
      <c r="X740" s="159"/>
      <c r="Y740" s="163"/>
      <c r="Z740" s="163"/>
      <c r="AA740" s="163"/>
      <c r="AB740" s="163"/>
      <c r="AC740" s="209"/>
      <c r="AD740" s="209"/>
      <c r="AE740" s="209"/>
      <c r="AF740" s="209"/>
      <c r="AG740" s="209"/>
      <c r="AH740" s="20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60"/>
      <c r="AU740" s="160"/>
      <c r="AV740" s="160"/>
      <c r="AW740" s="160"/>
      <c r="AX740" s="160"/>
      <c r="AY740" s="160"/>
      <c r="AZ740" s="160"/>
      <c r="BA740" s="160"/>
      <c r="BB740" s="160"/>
      <c r="BC740" s="160"/>
      <c r="BD740" s="160"/>
    </row>
    <row r="741" spans="1:56" ht="12.7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59"/>
      <c r="Q741" s="159"/>
      <c r="R741" s="159"/>
      <c r="S741" s="159"/>
      <c r="T741" s="159"/>
      <c r="U741" s="159"/>
      <c r="V741" s="159"/>
      <c r="W741" s="159"/>
      <c r="X741" s="159"/>
      <c r="Y741" s="163"/>
      <c r="Z741" s="163"/>
      <c r="AA741" s="163"/>
      <c r="AB741" s="163"/>
      <c r="AC741" s="209"/>
      <c r="AD741" s="209"/>
      <c r="AE741" s="209"/>
      <c r="AF741" s="209"/>
      <c r="AG741" s="209"/>
      <c r="AH741" s="20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60"/>
      <c r="AU741" s="160"/>
      <c r="AV741" s="160"/>
      <c r="AW741" s="160"/>
      <c r="AX741" s="160"/>
      <c r="AY741" s="160"/>
      <c r="AZ741" s="160"/>
      <c r="BA741" s="160"/>
      <c r="BB741" s="160"/>
      <c r="BC741" s="160"/>
      <c r="BD741" s="160"/>
    </row>
    <row r="742" spans="1:56" ht="12.7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59"/>
      <c r="Q742" s="159"/>
      <c r="R742" s="159"/>
      <c r="S742" s="159"/>
      <c r="T742" s="159"/>
      <c r="U742" s="159"/>
      <c r="V742" s="159"/>
      <c r="W742" s="159"/>
      <c r="X742" s="159"/>
      <c r="Y742" s="163"/>
      <c r="Z742" s="163"/>
      <c r="AA742" s="163"/>
      <c r="AB742" s="163"/>
      <c r="AC742" s="209"/>
      <c r="AD742" s="209"/>
      <c r="AE742" s="209"/>
      <c r="AF742" s="209"/>
      <c r="AG742" s="209"/>
      <c r="AH742" s="20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60"/>
      <c r="AU742" s="160"/>
      <c r="AV742" s="160"/>
      <c r="AW742" s="160"/>
      <c r="AX742" s="160"/>
      <c r="AY742" s="160"/>
      <c r="AZ742" s="160"/>
      <c r="BA742" s="160"/>
      <c r="BB742" s="160"/>
      <c r="BC742" s="160"/>
      <c r="BD742" s="160"/>
    </row>
    <row r="743" spans="1:56" ht="12.7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59"/>
      <c r="Q743" s="159"/>
      <c r="R743" s="159"/>
      <c r="S743" s="159"/>
      <c r="T743" s="159"/>
      <c r="U743" s="159"/>
      <c r="V743" s="159"/>
      <c r="W743" s="159"/>
      <c r="X743" s="159"/>
      <c r="Y743" s="163"/>
      <c r="Z743" s="163"/>
      <c r="AA743" s="163"/>
      <c r="AB743" s="163"/>
      <c r="AC743" s="209"/>
      <c r="AD743" s="209"/>
      <c r="AE743" s="209"/>
      <c r="AF743" s="209"/>
      <c r="AG743" s="209"/>
      <c r="AH743" s="209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60"/>
      <c r="AU743" s="160"/>
      <c r="AV743" s="160"/>
      <c r="AW743" s="160"/>
      <c r="AX743" s="160"/>
      <c r="AY743" s="160"/>
      <c r="AZ743" s="160"/>
      <c r="BA743" s="160"/>
      <c r="BB743" s="160"/>
      <c r="BC743" s="160"/>
      <c r="BD743" s="160"/>
    </row>
    <row r="744" spans="1:56" ht="12.7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59"/>
      <c r="Q744" s="159"/>
      <c r="R744" s="159"/>
      <c r="S744" s="159"/>
      <c r="T744" s="159"/>
      <c r="U744" s="159"/>
      <c r="V744" s="159"/>
      <c r="W744" s="159"/>
      <c r="X744" s="159"/>
      <c r="Y744" s="163"/>
      <c r="Z744" s="163"/>
      <c r="AA744" s="163"/>
      <c r="AB744" s="163"/>
      <c r="AC744" s="209"/>
      <c r="AD744" s="209"/>
      <c r="AE744" s="209"/>
      <c r="AF744" s="209"/>
      <c r="AG744" s="209"/>
      <c r="AH744" s="20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60"/>
      <c r="AU744" s="160"/>
      <c r="AV744" s="160"/>
      <c r="AW744" s="160"/>
      <c r="AX744" s="160"/>
      <c r="AY744" s="160"/>
      <c r="AZ744" s="160"/>
      <c r="BA744" s="160"/>
      <c r="BB744" s="160"/>
      <c r="BC744" s="160"/>
      <c r="BD744" s="160"/>
    </row>
    <row r="745" spans="1:56" ht="12.7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59"/>
      <c r="Q745" s="159"/>
      <c r="R745" s="159"/>
      <c r="S745" s="159"/>
      <c r="T745" s="159"/>
      <c r="U745" s="159"/>
      <c r="V745" s="159"/>
      <c r="W745" s="159"/>
      <c r="X745" s="159"/>
      <c r="Y745" s="163"/>
      <c r="Z745" s="163"/>
      <c r="AA745" s="163"/>
      <c r="AB745" s="163"/>
      <c r="AC745" s="209"/>
      <c r="AD745" s="209"/>
      <c r="AE745" s="209"/>
      <c r="AF745" s="209"/>
      <c r="AG745" s="209"/>
      <c r="AH745" s="20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60"/>
      <c r="AU745" s="160"/>
      <c r="AV745" s="160"/>
      <c r="AW745" s="160"/>
      <c r="AX745" s="160"/>
      <c r="AY745" s="160"/>
      <c r="AZ745" s="160"/>
      <c r="BA745" s="160"/>
      <c r="BB745" s="160"/>
      <c r="BC745" s="160"/>
      <c r="BD745" s="160"/>
    </row>
    <row r="746" spans="1:56" ht="12.7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59"/>
      <c r="Q746" s="159"/>
      <c r="R746" s="159"/>
      <c r="S746" s="159"/>
      <c r="T746" s="159"/>
      <c r="U746" s="159"/>
      <c r="V746" s="159"/>
      <c r="W746" s="159"/>
      <c r="X746" s="159"/>
      <c r="Y746" s="163"/>
      <c r="Z746" s="163"/>
      <c r="AA746" s="163"/>
      <c r="AB746" s="163"/>
      <c r="AC746" s="209"/>
      <c r="AD746" s="209"/>
      <c r="AE746" s="209"/>
      <c r="AF746" s="209"/>
      <c r="AG746" s="209"/>
      <c r="AH746" s="20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60"/>
      <c r="AU746" s="160"/>
      <c r="AV746" s="160"/>
      <c r="AW746" s="160"/>
      <c r="AX746" s="160"/>
      <c r="AY746" s="160"/>
      <c r="AZ746" s="160"/>
      <c r="BA746" s="160"/>
      <c r="BB746" s="160"/>
      <c r="BC746" s="160"/>
      <c r="BD746" s="160"/>
    </row>
    <row r="747" spans="1:56" ht="12.7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59"/>
      <c r="Q747" s="159"/>
      <c r="R747" s="159"/>
      <c r="S747" s="159"/>
      <c r="T747" s="159"/>
      <c r="U747" s="159"/>
      <c r="V747" s="159"/>
      <c r="W747" s="159"/>
      <c r="X747" s="159"/>
      <c r="Y747" s="163"/>
      <c r="Z747" s="163"/>
      <c r="AA747" s="163"/>
      <c r="AB747" s="163"/>
      <c r="AC747" s="209"/>
      <c r="AD747" s="209"/>
      <c r="AE747" s="209"/>
      <c r="AF747" s="209"/>
      <c r="AG747" s="209"/>
      <c r="AH747" s="20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60"/>
      <c r="AU747" s="160"/>
      <c r="AV747" s="160"/>
      <c r="AW747" s="160"/>
      <c r="AX747" s="160"/>
      <c r="AY747" s="160"/>
      <c r="AZ747" s="160"/>
      <c r="BA747" s="160"/>
      <c r="BB747" s="160"/>
      <c r="BC747" s="160"/>
      <c r="BD747" s="160"/>
    </row>
    <row r="748" spans="1:56" ht="12.7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59"/>
      <c r="Q748" s="159"/>
      <c r="R748" s="159"/>
      <c r="S748" s="159"/>
      <c r="T748" s="159"/>
      <c r="U748" s="159"/>
      <c r="V748" s="159"/>
      <c r="W748" s="159"/>
      <c r="X748" s="159"/>
      <c r="Y748" s="163"/>
      <c r="Z748" s="163"/>
      <c r="AA748" s="163"/>
      <c r="AB748" s="163"/>
      <c r="AC748" s="209"/>
      <c r="AD748" s="209"/>
      <c r="AE748" s="209"/>
      <c r="AF748" s="209"/>
      <c r="AG748" s="209"/>
      <c r="AH748" s="20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60"/>
      <c r="AU748" s="160"/>
      <c r="AV748" s="160"/>
      <c r="AW748" s="160"/>
      <c r="AX748" s="160"/>
      <c r="AY748" s="160"/>
      <c r="AZ748" s="160"/>
      <c r="BA748" s="160"/>
      <c r="BB748" s="160"/>
      <c r="BC748" s="160"/>
      <c r="BD748" s="160"/>
    </row>
    <row r="749" spans="1:56" ht="12.7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59"/>
      <c r="Q749" s="159"/>
      <c r="R749" s="159"/>
      <c r="S749" s="159"/>
      <c r="T749" s="159"/>
      <c r="U749" s="159"/>
      <c r="V749" s="159"/>
      <c r="W749" s="159"/>
      <c r="X749" s="159"/>
      <c r="Y749" s="163"/>
      <c r="Z749" s="163"/>
      <c r="AA749" s="163"/>
      <c r="AB749" s="163"/>
      <c r="AC749" s="209"/>
      <c r="AD749" s="209"/>
      <c r="AE749" s="209"/>
      <c r="AF749" s="209"/>
      <c r="AG749" s="209"/>
      <c r="AH749" s="20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60"/>
      <c r="AU749" s="160"/>
      <c r="AV749" s="160"/>
      <c r="AW749" s="160"/>
      <c r="AX749" s="160"/>
      <c r="AY749" s="160"/>
      <c r="AZ749" s="160"/>
      <c r="BA749" s="160"/>
      <c r="BB749" s="160"/>
      <c r="BC749" s="160"/>
      <c r="BD749" s="160"/>
    </row>
    <row r="750" spans="1:56" ht="12.7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59"/>
      <c r="Q750" s="159"/>
      <c r="R750" s="159"/>
      <c r="S750" s="159"/>
      <c r="T750" s="159"/>
      <c r="U750" s="159"/>
      <c r="V750" s="159"/>
      <c r="W750" s="159"/>
      <c r="X750" s="159"/>
      <c r="Y750" s="163"/>
      <c r="Z750" s="163"/>
      <c r="AA750" s="163"/>
      <c r="AB750" s="163"/>
      <c r="AC750" s="209"/>
      <c r="AD750" s="209"/>
      <c r="AE750" s="209"/>
      <c r="AF750" s="209"/>
      <c r="AG750" s="209"/>
      <c r="AH750" s="20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60"/>
      <c r="AU750" s="160"/>
      <c r="AV750" s="160"/>
      <c r="AW750" s="160"/>
      <c r="AX750" s="160"/>
      <c r="AY750" s="160"/>
      <c r="AZ750" s="160"/>
      <c r="BA750" s="160"/>
      <c r="BB750" s="160"/>
      <c r="BC750" s="160"/>
      <c r="BD750" s="160"/>
    </row>
    <row r="751" spans="1:56" ht="12.7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59"/>
      <c r="Q751" s="159"/>
      <c r="R751" s="159"/>
      <c r="S751" s="159"/>
      <c r="T751" s="159"/>
      <c r="U751" s="159"/>
      <c r="V751" s="159"/>
      <c r="W751" s="159"/>
      <c r="X751" s="159"/>
      <c r="Y751" s="163"/>
      <c r="Z751" s="163"/>
      <c r="AA751" s="163"/>
      <c r="AB751" s="163"/>
      <c r="AC751" s="209"/>
      <c r="AD751" s="209"/>
      <c r="AE751" s="209"/>
      <c r="AF751" s="209"/>
      <c r="AG751" s="209"/>
      <c r="AH751" s="20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60"/>
      <c r="AU751" s="160"/>
      <c r="AV751" s="160"/>
      <c r="AW751" s="160"/>
      <c r="AX751" s="160"/>
      <c r="AY751" s="160"/>
      <c r="AZ751" s="160"/>
      <c r="BA751" s="160"/>
      <c r="BB751" s="160"/>
      <c r="BC751" s="160"/>
      <c r="BD751" s="160"/>
    </row>
    <row r="752" spans="1:56" ht="12.7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59"/>
      <c r="Q752" s="159"/>
      <c r="R752" s="159"/>
      <c r="S752" s="159"/>
      <c r="T752" s="159"/>
      <c r="U752" s="159"/>
      <c r="V752" s="159"/>
      <c r="W752" s="159"/>
      <c r="X752" s="159"/>
      <c r="Y752" s="163"/>
      <c r="Z752" s="163"/>
      <c r="AA752" s="163"/>
      <c r="AB752" s="163"/>
      <c r="AC752" s="209"/>
      <c r="AD752" s="209"/>
      <c r="AE752" s="209"/>
      <c r="AF752" s="209"/>
      <c r="AG752" s="209"/>
      <c r="AH752" s="20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60"/>
      <c r="AU752" s="160"/>
      <c r="AV752" s="160"/>
      <c r="AW752" s="160"/>
      <c r="AX752" s="160"/>
      <c r="AY752" s="160"/>
      <c r="AZ752" s="160"/>
      <c r="BA752" s="160"/>
      <c r="BB752" s="160"/>
      <c r="BC752" s="160"/>
      <c r="BD752" s="160"/>
    </row>
    <row r="753" spans="1:56" ht="12.7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59"/>
      <c r="Q753" s="159"/>
      <c r="R753" s="159"/>
      <c r="S753" s="159"/>
      <c r="T753" s="159"/>
      <c r="U753" s="159"/>
      <c r="V753" s="159"/>
      <c r="W753" s="159"/>
      <c r="X753" s="159"/>
      <c r="Y753" s="163"/>
      <c r="Z753" s="163"/>
      <c r="AA753" s="163"/>
      <c r="AB753" s="163"/>
      <c r="AC753" s="209"/>
      <c r="AD753" s="209"/>
      <c r="AE753" s="209"/>
      <c r="AF753" s="209"/>
      <c r="AG753" s="209"/>
      <c r="AH753" s="209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60"/>
      <c r="AU753" s="160"/>
      <c r="AV753" s="160"/>
      <c r="AW753" s="160"/>
      <c r="AX753" s="160"/>
      <c r="AY753" s="160"/>
      <c r="AZ753" s="160"/>
      <c r="BA753" s="160"/>
      <c r="BB753" s="160"/>
      <c r="BC753" s="160"/>
      <c r="BD753" s="160"/>
    </row>
    <row r="754" spans="1:56" ht="12.7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59"/>
      <c r="Q754" s="159"/>
      <c r="R754" s="159"/>
      <c r="S754" s="159"/>
      <c r="T754" s="159"/>
      <c r="U754" s="159"/>
      <c r="V754" s="159"/>
      <c r="W754" s="159"/>
      <c r="X754" s="159"/>
      <c r="Y754" s="163"/>
      <c r="Z754" s="163"/>
      <c r="AA754" s="163"/>
      <c r="AB754" s="163"/>
      <c r="AC754" s="209"/>
      <c r="AD754" s="209"/>
      <c r="AE754" s="209"/>
      <c r="AF754" s="209"/>
      <c r="AG754" s="209"/>
      <c r="AH754" s="209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60"/>
      <c r="AU754" s="160"/>
      <c r="AV754" s="160"/>
      <c r="AW754" s="160"/>
      <c r="AX754" s="160"/>
      <c r="AY754" s="160"/>
      <c r="AZ754" s="160"/>
      <c r="BA754" s="160"/>
      <c r="BB754" s="160"/>
      <c r="BC754" s="160"/>
      <c r="BD754" s="160"/>
    </row>
    <row r="755" spans="1:56" ht="12.7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59"/>
      <c r="Q755" s="159"/>
      <c r="R755" s="159"/>
      <c r="S755" s="159"/>
      <c r="T755" s="159"/>
      <c r="U755" s="159"/>
      <c r="V755" s="159"/>
      <c r="W755" s="159"/>
      <c r="X755" s="159"/>
      <c r="Y755" s="163"/>
      <c r="Z755" s="163"/>
      <c r="AA755" s="163"/>
      <c r="AB755" s="163"/>
      <c r="AC755" s="209"/>
      <c r="AD755" s="209"/>
      <c r="AE755" s="209"/>
      <c r="AF755" s="209"/>
      <c r="AG755" s="209"/>
      <c r="AH755" s="209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60"/>
      <c r="AU755" s="160"/>
      <c r="AV755" s="160"/>
      <c r="AW755" s="160"/>
      <c r="AX755" s="160"/>
      <c r="AY755" s="160"/>
      <c r="AZ755" s="160"/>
      <c r="BA755" s="160"/>
      <c r="BB755" s="160"/>
      <c r="BC755" s="160"/>
      <c r="BD755" s="160"/>
    </row>
    <row r="756" spans="1:56" ht="12.7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59"/>
      <c r="Q756" s="159"/>
      <c r="R756" s="159"/>
      <c r="S756" s="159"/>
      <c r="T756" s="159"/>
      <c r="U756" s="159"/>
      <c r="V756" s="159"/>
      <c r="W756" s="159"/>
      <c r="X756" s="159"/>
      <c r="Y756" s="163"/>
      <c r="Z756" s="163"/>
      <c r="AA756" s="163"/>
      <c r="AB756" s="163"/>
      <c r="AC756" s="209"/>
      <c r="AD756" s="209"/>
      <c r="AE756" s="209"/>
      <c r="AF756" s="209"/>
      <c r="AG756" s="209"/>
      <c r="AH756" s="209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60"/>
      <c r="AU756" s="160"/>
      <c r="AV756" s="160"/>
      <c r="AW756" s="160"/>
      <c r="AX756" s="160"/>
      <c r="AY756" s="160"/>
      <c r="AZ756" s="160"/>
      <c r="BA756" s="160"/>
      <c r="BB756" s="160"/>
      <c r="BC756" s="160"/>
      <c r="BD756" s="160"/>
    </row>
    <row r="757" spans="1:56" ht="12.7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59"/>
      <c r="Q757" s="159"/>
      <c r="R757" s="159"/>
      <c r="S757" s="159"/>
      <c r="T757" s="159"/>
      <c r="U757" s="159"/>
      <c r="V757" s="159"/>
      <c r="W757" s="159"/>
      <c r="X757" s="159"/>
      <c r="Y757" s="163"/>
      <c r="Z757" s="163"/>
      <c r="AA757" s="163"/>
      <c r="AB757" s="163"/>
      <c r="AC757" s="209"/>
      <c r="AD757" s="209"/>
      <c r="AE757" s="209"/>
      <c r="AF757" s="209"/>
      <c r="AG757" s="209"/>
      <c r="AH757" s="209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60"/>
      <c r="AU757" s="160"/>
      <c r="AV757" s="160"/>
      <c r="AW757" s="160"/>
      <c r="AX757" s="160"/>
      <c r="AY757" s="160"/>
      <c r="AZ757" s="160"/>
      <c r="BA757" s="160"/>
      <c r="BB757" s="160"/>
      <c r="BC757" s="160"/>
      <c r="BD757" s="160"/>
    </row>
    <row r="758" spans="1:56" ht="12.7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59"/>
      <c r="Q758" s="159"/>
      <c r="R758" s="159"/>
      <c r="S758" s="159"/>
      <c r="T758" s="159"/>
      <c r="U758" s="159"/>
      <c r="V758" s="159"/>
      <c r="W758" s="159"/>
      <c r="X758" s="159"/>
      <c r="Y758" s="163"/>
      <c r="Z758" s="163"/>
      <c r="AA758" s="163"/>
      <c r="AB758" s="163"/>
      <c r="AC758" s="209"/>
      <c r="AD758" s="209"/>
      <c r="AE758" s="209"/>
      <c r="AF758" s="209"/>
      <c r="AG758" s="209"/>
      <c r="AH758" s="20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60"/>
      <c r="AU758" s="160"/>
      <c r="AV758" s="160"/>
      <c r="AW758" s="160"/>
      <c r="AX758" s="160"/>
      <c r="AY758" s="160"/>
      <c r="AZ758" s="160"/>
      <c r="BA758" s="160"/>
      <c r="BB758" s="160"/>
      <c r="BC758" s="160"/>
      <c r="BD758" s="160"/>
    </row>
    <row r="759" spans="1:56" ht="12.7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59"/>
      <c r="Q759" s="159"/>
      <c r="R759" s="159"/>
      <c r="S759" s="159"/>
      <c r="T759" s="159"/>
      <c r="U759" s="159"/>
      <c r="V759" s="159"/>
      <c r="W759" s="159"/>
      <c r="X759" s="159"/>
      <c r="Y759" s="163"/>
      <c r="Z759" s="163"/>
      <c r="AA759" s="163"/>
      <c r="AB759" s="163"/>
      <c r="AC759" s="209"/>
      <c r="AD759" s="209"/>
      <c r="AE759" s="209"/>
      <c r="AF759" s="209"/>
      <c r="AG759" s="209"/>
      <c r="AH759" s="209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60"/>
      <c r="AU759" s="160"/>
      <c r="AV759" s="160"/>
      <c r="AW759" s="160"/>
      <c r="AX759" s="160"/>
      <c r="AY759" s="160"/>
      <c r="AZ759" s="160"/>
      <c r="BA759" s="160"/>
      <c r="BB759" s="160"/>
      <c r="BC759" s="160"/>
      <c r="BD759" s="160"/>
    </row>
    <row r="760" spans="1:56" ht="12.7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59"/>
      <c r="Q760" s="159"/>
      <c r="R760" s="159"/>
      <c r="S760" s="159"/>
      <c r="T760" s="159"/>
      <c r="U760" s="159"/>
      <c r="V760" s="159"/>
      <c r="W760" s="159"/>
      <c r="X760" s="159"/>
      <c r="Y760" s="163"/>
      <c r="Z760" s="163"/>
      <c r="AA760" s="163"/>
      <c r="AB760" s="163"/>
      <c r="AC760" s="209"/>
      <c r="AD760" s="209"/>
      <c r="AE760" s="209"/>
      <c r="AF760" s="209"/>
      <c r="AG760" s="209"/>
      <c r="AH760" s="20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60"/>
      <c r="AU760" s="160"/>
      <c r="AV760" s="160"/>
      <c r="AW760" s="160"/>
      <c r="AX760" s="160"/>
      <c r="AY760" s="160"/>
      <c r="AZ760" s="160"/>
      <c r="BA760" s="160"/>
      <c r="BB760" s="160"/>
      <c r="BC760" s="160"/>
      <c r="BD760" s="160"/>
    </row>
    <row r="761" spans="1:56" ht="12.7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59"/>
      <c r="Q761" s="159"/>
      <c r="R761" s="159"/>
      <c r="S761" s="159"/>
      <c r="T761" s="159"/>
      <c r="U761" s="159"/>
      <c r="V761" s="159"/>
      <c r="W761" s="159"/>
      <c r="X761" s="159"/>
      <c r="Y761" s="163"/>
      <c r="Z761" s="163"/>
      <c r="AA761" s="163"/>
      <c r="AB761" s="163"/>
      <c r="AC761" s="209"/>
      <c r="AD761" s="209"/>
      <c r="AE761" s="209"/>
      <c r="AF761" s="209"/>
      <c r="AG761" s="209"/>
      <c r="AH761" s="209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60"/>
      <c r="AU761" s="160"/>
      <c r="AV761" s="160"/>
      <c r="AW761" s="160"/>
      <c r="AX761" s="160"/>
      <c r="AY761" s="160"/>
      <c r="AZ761" s="160"/>
      <c r="BA761" s="160"/>
      <c r="BB761" s="160"/>
      <c r="BC761" s="160"/>
      <c r="BD761" s="160"/>
    </row>
    <row r="762" spans="1:56" ht="12.7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59"/>
      <c r="Q762" s="159"/>
      <c r="R762" s="159"/>
      <c r="S762" s="159"/>
      <c r="T762" s="159"/>
      <c r="U762" s="159"/>
      <c r="V762" s="159"/>
      <c r="W762" s="159"/>
      <c r="X762" s="159"/>
      <c r="Y762" s="163"/>
      <c r="Z762" s="163"/>
      <c r="AA762" s="163"/>
      <c r="AB762" s="163"/>
      <c r="AC762" s="209"/>
      <c r="AD762" s="209"/>
      <c r="AE762" s="209"/>
      <c r="AF762" s="209"/>
      <c r="AG762" s="209"/>
      <c r="AH762" s="20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60"/>
      <c r="AU762" s="160"/>
      <c r="AV762" s="160"/>
      <c r="AW762" s="160"/>
      <c r="AX762" s="160"/>
      <c r="AY762" s="160"/>
      <c r="AZ762" s="160"/>
      <c r="BA762" s="160"/>
      <c r="BB762" s="160"/>
      <c r="BC762" s="160"/>
      <c r="BD762" s="160"/>
    </row>
    <row r="763" spans="1:56" ht="12.7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59"/>
      <c r="Q763" s="159"/>
      <c r="R763" s="159"/>
      <c r="S763" s="159"/>
      <c r="T763" s="159"/>
      <c r="U763" s="159"/>
      <c r="V763" s="159"/>
      <c r="W763" s="159"/>
      <c r="X763" s="159"/>
      <c r="Y763" s="163"/>
      <c r="Z763" s="163"/>
      <c r="AA763" s="163"/>
      <c r="AB763" s="163"/>
      <c r="AC763" s="209"/>
      <c r="AD763" s="209"/>
      <c r="AE763" s="209"/>
      <c r="AF763" s="209"/>
      <c r="AG763" s="209"/>
      <c r="AH763" s="20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60"/>
      <c r="AU763" s="160"/>
      <c r="AV763" s="160"/>
      <c r="AW763" s="160"/>
      <c r="AX763" s="160"/>
      <c r="AY763" s="160"/>
      <c r="AZ763" s="160"/>
      <c r="BA763" s="160"/>
      <c r="BB763" s="160"/>
      <c r="BC763" s="160"/>
      <c r="BD763" s="160"/>
    </row>
    <row r="764" spans="1:56" ht="12.7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59"/>
      <c r="Q764" s="159"/>
      <c r="R764" s="159"/>
      <c r="S764" s="159"/>
      <c r="T764" s="159"/>
      <c r="U764" s="159"/>
      <c r="V764" s="159"/>
      <c r="W764" s="159"/>
      <c r="X764" s="159"/>
      <c r="Y764" s="163"/>
      <c r="Z764" s="163"/>
      <c r="AA764" s="163"/>
      <c r="AB764" s="163"/>
      <c r="AC764" s="209"/>
      <c r="AD764" s="209"/>
      <c r="AE764" s="209"/>
      <c r="AF764" s="209"/>
      <c r="AG764" s="209"/>
      <c r="AH764" s="20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60"/>
      <c r="AU764" s="160"/>
      <c r="AV764" s="160"/>
      <c r="AW764" s="160"/>
      <c r="AX764" s="160"/>
      <c r="AY764" s="160"/>
      <c r="AZ764" s="160"/>
      <c r="BA764" s="160"/>
      <c r="BB764" s="160"/>
      <c r="BC764" s="160"/>
      <c r="BD764" s="160"/>
    </row>
    <row r="765" spans="1:56" ht="12.7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59"/>
      <c r="Q765" s="159"/>
      <c r="R765" s="159"/>
      <c r="S765" s="159"/>
      <c r="T765" s="159"/>
      <c r="U765" s="159"/>
      <c r="V765" s="159"/>
      <c r="W765" s="159"/>
      <c r="X765" s="159"/>
      <c r="Y765" s="163"/>
      <c r="Z765" s="163"/>
      <c r="AA765" s="163"/>
      <c r="AB765" s="163"/>
      <c r="AC765" s="209"/>
      <c r="AD765" s="209"/>
      <c r="AE765" s="209"/>
      <c r="AF765" s="209"/>
      <c r="AG765" s="209"/>
      <c r="AH765" s="20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60"/>
      <c r="AU765" s="160"/>
      <c r="AV765" s="160"/>
      <c r="AW765" s="160"/>
      <c r="AX765" s="160"/>
      <c r="AY765" s="160"/>
      <c r="AZ765" s="160"/>
      <c r="BA765" s="160"/>
      <c r="BB765" s="160"/>
      <c r="BC765" s="160"/>
      <c r="BD765" s="160"/>
    </row>
    <row r="766" spans="1:56" ht="12.7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59"/>
      <c r="Q766" s="159"/>
      <c r="R766" s="159"/>
      <c r="S766" s="159"/>
      <c r="T766" s="159"/>
      <c r="U766" s="159"/>
      <c r="V766" s="159"/>
      <c r="W766" s="159"/>
      <c r="X766" s="159"/>
      <c r="Y766" s="163"/>
      <c r="Z766" s="163"/>
      <c r="AA766" s="163"/>
      <c r="AB766" s="163"/>
      <c r="AC766" s="209"/>
      <c r="AD766" s="209"/>
      <c r="AE766" s="209"/>
      <c r="AF766" s="209"/>
      <c r="AG766" s="209"/>
      <c r="AH766" s="20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60"/>
      <c r="AU766" s="160"/>
      <c r="AV766" s="160"/>
      <c r="AW766" s="160"/>
      <c r="AX766" s="160"/>
      <c r="AY766" s="160"/>
      <c r="AZ766" s="160"/>
      <c r="BA766" s="160"/>
      <c r="BB766" s="160"/>
      <c r="BC766" s="160"/>
      <c r="BD766" s="160"/>
    </row>
    <row r="767" spans="1:56" ht="12.7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59"/>
      <c r="Q767" s="159"/>
      <c r="R767" s="159"/>
      <c r="S767" s="159"/>
      <c r="T767" s="159"/>
      <c r="U767" s="159"/>
      <c r="V767" s="159"/>
      <c r="W767" s="159"/>
      <c r="X767" s="159"/>
      <c r="Y767" s="163"/>
      <c r="Z767" s="163"/>
      <c r="AA767" s="163"/>
      <c r="AB767" s="163"/>
      <c r="AC767" s="209"/>
      <c r="AD767" s="209"/>
      <c r="AE767" s="209"/>
      <c r="AF767" s="209"/>
      <c r="AG767" s="209"/>
      <c r="AH767" s="20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60"/>
      <c r="AU767" s="160"/>
      <c r="AV767" s="160"/>
      <c r="AW767" s="160"/>
      <c r="AX767" s="160"/>
      <c r="AY767" s="160"/>
      <c r="AZ767" s="160"/>
      <c r="BA767" s="160"/>
      <c r="BB767" s="160"/>
      <c r="BC767" s="160"/>
      <c r="BD767" s="160"/>
    </row>
    <row r="768" spans="1:56" ht="12.7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59"/>
      <c r="Q768" s="159"/>
      <c r="R768" s="159"/>
      <c r="S768" s="159"/>
      <c r="T768" s="159"/>
      <c r="U768" s="159"/>
      <c r="V768" s="159"/>
      <c r="W768" s="159"/>
      <c r="X768" s="159"/>
      <c r="Y768" s="163"/>
      <c r="Z768" s="163"/>
      <c r="AA768" s="163"/>
      <c r="AB768" s="163"/>
      <c r="AC768" s="209"/>
      <c r="AD768" s="209"/>
      <c r="AE768" s="209"/>
      <c r="AF768" s="209"/>
      <c r="AG768" s="209"/>
      <c r="AH768" s="20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60"/>
      <c r="AU768" s="160"/>
      <c r="AV768" s="160"/>
      <c r="AW768" s="160"/>
      <c r="AX768" s="160"/>
      <c r="AY768" s="160"/>
      <c r="AZ768" s="160"/>
      <c r="BA768" s="160"/>
      <c r="BB768" s="160"/>
      <c r="BC768" s="160"/>
      <c r="BD768" s="160"/>
    </row>
    <row r="769" spans="1:56" ht="12.7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59"/>
      <c r="Q769" s="159"/>
      <c r="R769" s="159"/>
      <c r="S769" s="159"/>
      <c r="T769" s="159"/>
      <c r="U769" s="159"/>
      <c r="V769" s="159"/>
      <c r="W769" s="159"/>
      <c r="X769" s="159"/>
      <c r="Y769" s="163"/>
      <c r="Z769" s="163"/>
      <c r="AA769" s="163"/>
      <c r="AB769" s="163"/>
      <c r="AC769" s="209"/>
      <c r="AD769" s="209"/>
      <c r="AE769" s="209"/>
      <c r="AF769" s="209"/>
      <c r="AG769" s="209"/>
      <c r="AH769" s="20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60"/>
      <c r="AU769" s="160"/>
      <c r="AV769" s="160"/>
      <c r="AW769" s="160"/>
      <c r="AX769" s="160"/>
      <c r="AY769" s="160"/>
      <c r="AZ769" s="160"/>
      <c r="BA769" s="160"/>
      <c r="BB769" s="160"/>
      <c r="BC769" s="160"/>
      <c r="BD769" s="160"/>
    </row>
    <row r="770" spans="1:56" ht="12.7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59"/>
      <c r="Q770" s="159"/>
      <c r="R770" s="159"/>
      <c r="S770" s="159"/>
      <c r="T770" s="159"/>
      <c r="U770" s="159"/>
      <c r="V770" s="159"/>
      <c r="W770" s="159"/>
      <c r="X770" s="159"/>
      <c r="Y770" s="163"/>
      <c r="Z770" s="163"/>
      <c r="AA770" s="163"/>
      <c r="AB770" s="163"/>
      <c r="AC770" s="209"/>
      <c r="AD770" s="209"/>
      <c r="AE770" s="209"/>
      <c r="AF770" s="209"/>
      <c r="AG770" s="209"/>
      <c r="AH770" s="20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60"/>
      <c r="AU770" s="160"/>
      <c r="AV770" s="160"/>
      <c r="AW770" s="160"/>
      <c r="AX770" s="160"/>
      <c r="AY770" s="160"/>
      <c r="AZ770" s="160"/>
      <c r="BA770" s="160"/>
      <c r="BB770" s="160"/>
      <c r="BC770" s="160"/>
      <c r="BD770" s="160"/>
    </row>
    <row r="771" spans="1:56" ht="12.7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59"/>
      <c r="Q771" s="159"/>
      <c r="R771" s="159"/>
      <c r="S771" s="159"/>
      <c r="T771" s="159"/>
      <c r="U771" s="159"/>
      <c r="V771" s="159"/>
      <c r="W771" s="159"/>
      <c r="X771" s="159"/>
      <c r="Y771" s="163"/>
      <c r="Z771" s="163"/>
      <c r="AA771" s="163"/>
      <c r="AB771" s="163"/>
      <c r="AC771" s="209"/>
      <c r="AD771" s="209"/>
      <c r="AE771" s="209"/>
      <c r="AF771" s="209"/>
      <c r="AG771" s="209"/>
      <c r="AH771" s="20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60"/>
      <c r="AU771" s="160"/>
      <c r="AV771" s="160"/>
      <c r="AW771" s="160"/>
      <c r="AX771" s="160"/>
      <c r="AY771" s="160"/>
      <c r="AZ771" s="160"/>
      <c r="BA771" s="160"/>
      <c r="BB771" s="160"/>
      <c r="BC771" s="160"/>
      <c r="BD771" s="160"/>
    </row>
    <row r="772" spans="1:56" ht="12.7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59"/>
      <c r="Q772" s="159"/>
      <c r="R772" s="159"/>
      <c r="S772" s="159"/>
      <c r="T772" s="159"/>
      <c r="U772" s="159"/>
      <c r="V772" s="159"/>
      <c r="W772" s="159"/>
      <c r="X772" s="159"/>
      <c r="Y772" s="163"/>
      <c r="Z772" s="163"/>
      <c r="AA772" s="163"/>
      <c r="AB772" s="163"/>
      <c r="AC772" s="209"/>
      <c r="AD772" s="209"/>
      <c r="AE772" s="209"/>
      <c r="AF772" s="209"/>
      <c r="AG772" s="209"/>
      <c r="AH772" s="20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60"/>
      <c r="AU772" s="160"/>
      <c r="AV772" s="160"/>
      <c r="AW772" s="160"/>
      <c r="AX772" s="160"/>
      <c r="AY772" s="160"/>
      <c r="AZ772" s="160"/>
      <c r="BA772" s="160"/>
      <c r="BB772" s="160"/>
      <c r="BC772" s="160"/>
      <c r="BD772" s="160"/>
    </row>
    <row r="773" spans="1:56" ht="12.7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59"/>
      <c r="Q773" s="159"/>
      <c r="R773" s="159"/>
      <c r="S773" s="159"/>
      <c r="T773" s="159"/>
      <c r="U773" s="159"/>
      <c r="V773" s="159"/>
      <c r="W773" s="159"/>
      <c r="X773" s="159"/>
      <c r="Y773" s="163"/>
      <c r="Z773" s="163"/>
      <c r="AA773" s="163"/>
      <c r="AB773" s="163"/>
      <c r="AC773" s="209"/>
      <c r="AD773" s="209"/>
      <c r="AE773" s="209"/>
      <c r="AF773" s="209"/>
      <c r="AG773" s="209"/>
      <c r="AH773" s="20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60"/>
      <c r="AU773" s="160"/>
      <c r="AV773" s="160"/>
      <c r="AW773" s="160"/>
      <c r="AX773" s="160"/>
      <c r="AY773" s="160"/>
      <c r="AZ773" s="160"/>
      <c r="BA773" s="160"/>
      <c r="BB773" s="160"/>
      <c r="BC773" s="160"/>
      <c r="BD773" s="160"/>
    </row>
    <row r="774" spans="1:56" ht="12.7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59"/>
      <c r="Q774" s="159"/>
      <c r="R774" s="159"/>
      <c r="S774" s="159"/>
      <c r="T774" s="159"/>
      <c r="U774" s="159"/>
      <c r="V774" s="159"/>
      <c r="W774" s="159"/>
      <c r="X774" s="159"/>
      <c r="Y774" s="163"/>
      <c r="Z774" s="163"/>
      <c r="AA774" s="163"/>
      <c r="AB774" s="163"/>
      <c r="AC774" s="209"/>
      <c r="AD774" s="209"/>
      <c r="AE774" s="209"/>
      <c r="AF774" s="209"/>
      <c r="AG774" s="209"/>
      <c r="AH774" s="20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60"/>
      <c r="AU774" s="160"/>
      <c r="AV774" s="160"/>
      <c r="AW774" s="160"/>
      <c r="AX774" s="160"/>
      <c r="AY774" s="160"/>
      <c r="AZ774" s="160"/>
      <c r="BA774" s="160"/>
      <c r="BB774" s="160"/>
      <c r="BC774" s="160"/>
      <c r="BD774" s="160"/>
    </row>
    <row r="775" spans="1:56" ht="12.7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59"/>
      <c r="Q775" s="159"/>
      <c r="R775" s="159"/>
      <c r="S775" s="159"/>
      <c r="T775" s="159"/>
      <c r="U775" s="159"/>
      <c r="V775" s="159"/>
      <c r="W775" s="159"/>
      <c r="X775" s="159"/>
      <c r="Y775" s="163"/>
      <c r="Z775" s="163"/>
      <c r="AA775" s="163"/>
      <c r="AB775" s="163"/>
      <c r="AC775" s="209"/>
      <c r="AD775" s="209"/>
      <c r="AE775" s="209"/>
      <c r="AF775" s="209"/>
      <c r="AG775" s="209"/>
      <c r="AH775" s="20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60"/>
      <c r="AU775" s="160"/>
      <c r="AV775" s="160"/>
      <c r="AW775" s="160"/>
      <c r="AX775" s="160"/>
      <c r="AY775" s="160"/>
      <c r="AZ775" s="160"/>
      <c r="BA775" s="160"/>
      <c r="BB775" s="160"/>
      <c r="BC775" s="160"/>
      <c r="BD775" s="160"/>
    </row>
    <row r="776" spans="1:56" ht="12.7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59"/>
      <c r="Q776" s="159"/>
      <c r="R776" s="159"/>
      <c r="S776" s="159"/>
      <c r="T776" s="159"/>
      <c r="U776" s="159"/>
      <c r="V776" s="159"/>
      <c r="W776" s="159"/>
      <c r="X776" s="159"/>
      <c r="Y776" s="163"/>
      <c r="Z776" s="163"/>
      <c r="AA776" s="163"/>
      <c r="AB776" s="163"/>
      <c r="AC776" s="209"/>
      <c r="AD776" s="209"/>
      <c r="AE776" s="209"/>
      <c r="AF776" s="209"/>
      <c r="AG776" s="209"/>
      <c r="AH776" s="209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60"/>
      <c r="AU776" s="160"/>
      <c r="AV776" s="160"/>
      <c r="AW776" s="160"/>
      <c r="AX776" s="160"/>
      <c r="AY776" s="160"/>
      <c r="AZ776" s="160"/>
      <c r="BA776" s="160"/>
      <c r="BB776" s="160"/>
      <c r="BC776" s="160"/>
      <c r="BD776" s="160"/>
    </row>
    <row r="777" spans="1:56" ht="12.7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59"/>
      <c r="Q777" s="159"/>
      <c r="R777" s="159"/>
      <c r="S777" s="159"/>
      <c r="T777" s="159"/>
      <c r="U777" s="159"/>
      <c r="V777" s="159"/>
      <c r="W777" s="159"/>
      <c r="X777" s="159"/>
      <c r="Y777" s="163"/>
      <c r="Z777" s="163"/>
      <c r="AA777" s="163"/>
      <c r="AB777" s="163"/>
      <c r="AC777" s="209"/>
      <c r="AD777" s="209"/>
      <c r="AE777" s="209"/>
      <c r="AF777" s="209"/>
      <c r="AG777" s="209"/>
      <c r="AH777" s="209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60"/>
      <c r="AU777" s="160"/>
      <c r="AV777" s="160"/>
      <c r="AW777" s="160"/>
      <c r="AX777" s="160"/>
      <c r="AY777" s="160"/>
      <c r="AZ777" s="160"/>
      <c r="BA777" s="160"/>
      <c r="BB777" s="160"/>
      <c r="BC777" s="160"/>
      <c r="BD777" s="160"/>
    </row>
    <row r="778" spans="1:56" ht="12.7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59"/>
      <c r="Q778" s="159"/>
      <c r="R778" s="159"/>
      <c r="S778" s="159"/>
      <c r="T778" s="159"/>
      <c r="U778" s="159"/>
      <c r="V778" s="159"/>
      <c r="W778" s="159"/>
      <c r="X778" s="159"/>
      <c r="Y778" s="163"/>
      <c r="Z778" s="163"/>
      <c r="AA778" s="163"/>
      <c r="AB778" s="163"/>
      <c r="AC778" s="209"/>
      <c r="AD778" s="209"/>
      <c r="AE778" s="209"/>
      <c r="AF778" s="209"/>
      <c r="AG778" s="209"/>
      <c r="AH778" s="209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60"/>
      <c r="AU778" s="160"/>
      <c r="AV778" s="160"/>
      <c r="AW778" s="160"/>
      <c r="AX778" s="160"/>
      <c r="AY778" s="160"/>
      <c r="AZ778" s="160"/>
      <c r="BA778" s="160"/>
      <c r="BB778" s="160"/>
      <c r="BC778" s="160"/>
      <c r="BD778" s="160"/>
    </row>
    <row r="779" spans="1:56" ht="12.7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59"/>
      <c r="Q779" s="159"/>
      <c r="R779" s="159"/>
      <c r="S779" s="159"/>
      <c r="T779" s="159"/>
      <c r="U779" s="159"/>
      <c r="V779" s="159"/>
      <c r="W779" s="159"/>
      <c r="X779" s="159"/>
      <c r="Y779" s="163"/>
      <c r="Z779" s="163"/>
      <c r="AA779" s="163"/>
      <c r="AB779" s="163"/>
      <c r="AC779" s="209"/>
      <c r="AD779" s="209"/>
      <c r="AE779" s="209"/>
      <c r="AF779" s="209"/>
      <c r="AG779" s="209"/>
      <c r="AH779" s="209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60"/>
      <c r="AU779" s="160"/>
      <c r="AV779" s="160"/>
      <c r="AW779" s="160"/>
      <c r="AX779" s="160"/>
      <c r="AY779" s="160"/>
      <c r="AZ779" s="160"/>
      <c r="BA779" s="160"/>
      <c r="BB779" s="160"/>
      <c r="BC779" s="160"/>
      <c r="BD779" s="160"/>
    </row>
    <row r="780" spans="1:56" ht="12.7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59"/>
      <c r="Q780" s="159"/>
      <c r="R780" s="159"/>
      <c r="S780" s="159"/>
      <c r="T780" s="159"/>
      <c r="U780" s="159"/>
      <c r="V780" s="159"/>
      <c r="W780" s="159"/>
      <c r="X780" s="159"/>
      <c r="Y780" s="163"/>
      <c r="Z780" s="163"/>
      <c r="AA780" s="163"/>
      <c r="AB780" s="163"/>
      <c r="AC780" s="209"/>
      <c r="AD780" s="209"/>
      <c r="AE780" s="209"/>
      <c r="AF780" s="209"/>
      <c r="AG780" s="209"/>
      <c r="AH780" s="209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60"/>
      <c r="AU780" s="160"/>
      <c r="AV780" s="160"/>
      <c r="AW780" s="160"/>
      <c r="AX780" s="160"/>
      <c r="AY780" s="160"/>
      <c r="AZ780" s="160"/>
      <c r="BA780" s="160"/>
      <c r="BB780" s="160"/>
      <c r="BC780" s="160"/>
      <c r="BD780" s="160"/>
    </row>
    <row r="781" spans="1:56" ht="12.7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59"/>
      <c r="Q781" s="159"/>
      <c r="R781" s="159"/>
      <c r="S781" s="159"/>
      <c r="T781" s="159"/>
      <c r="U781" s="159"/>
      <c r="V781" s="159"/>
      <c r="W781" s="159"/>
      <c r="X781" s="159"/>
      <c r="Y781" s="163"/>
      <c r="Z781" s="163"/>
      <c r="AA781" s="163"/>
      <c r="AB781" s="163"/>
      <c r="AC781" s="209"/>
      <c r="AD781" s="209"/>
      <c r="AE781" s="209"/>
      <c r="AF781" s="209"/>
      <c r="AG781" s="209"/>
      <c r="AH781" s="20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60"/>
      <c r="AU781" s="160"/>
      <c r="AV781" s="160"/>
      <c r="AW781" s="160"/>
      <c r="AX781" s="160"/>
      <c r="AY781" s="160"/>
      <c r="AZ781" s="160"/>
      <c r="BA781" s="160"/>
      <c r="BB781" s="160"/>
      <c r="BC781" s="160"/>
      <c r="BD781" s="160"/>
    </row>
    <row r="782" spans="1:56" ht="12.7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59"/>
      <c r="Q782" s="159"/>
      <c r="R782" s="159"/>
      <c r="S782" s="159"/>
      <c r="T782" s="159"/>
      <c r="U782" s="159"/>
      <c r="V782" s="159"/>
      <c r="W782" s="159"/>
      <c r="X782" s="159"/>
      <c r="Y782" s="163"/>
      <c r="Z782" s="163"/>
      <c r="AA782" s="163"/>
      <c r="AB782" s="163"/>
      <c r="AC782" s="209"/>
      <c r="AD782" s="209"/>
      <c r="AE782" s="209"/>
      <c r="AF782" s="209"/>
      <c r="AG782" s="209"/>
      <c r="AH782" s="20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60"/>
      <c r="AU782" s="160"/>
      <c r="AV782" s="160"/>
      <c r="AW782" s="160"/>
      <c r="AX782" s="160"/>
      <c r="AY782" s="160"/>
      <c r="AZ782" s="160"/>
      <c r="BA782" s="160"/>
      <c r="BB782" s="160"/>
      <c r="BC782" s="160"/>
      <c r="BD782" s="160"/>
    </row>
    <row r="783" spans="1:56" ht="12.7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59"/>
      <c r="Q783" s="159"/>
      <c r="R783" s="159"/>
      <c r="S783" s="159"/>
      <c r="T783" s="159"/>
      <c r="U783" s="159"/>
      <c r="V783" s="159"/>
      <c r="W783" s="159"/>
      <c r="X783" s="159"/>
      <c r="Y783" s="163"/>
      <c r="Z783" s="163"/>
      <c r="AA783" s="163"/>
      <c r="AB783" s="163"/>
      <c r="AC783" s="209"/>
      <c r="AD783" s="209"/>
      <c r="AE783" s="209"/>
      <c r="AF783" s="209"/>
      <c r="AG783" s="209"/>
      <c r="AH783" s="209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60"/>
      <c r="AU783" s="160"/>
      <c r="AV783" s="160"/>
      <c r="AW783" s="160"/>
      <c r="AX783" s="160"/>
      <c r="AY783" s="160"/>
      <c r="AZ783" s="160"/>
      <c r="BA783" s="160"/>
      <c r="BB783" s="160"/>
      <c r="BC783" s="160"/>
      <c r="BD783" s="160"/>
    </row>
    <row r="784" spans="1:56" ht="12.7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59"/>
      <c r="Q784" s="159"/>
      <c r="R784" s="159"/>
      <c r="S784" s="159"/>
      <c r="T784" s="159"/>
      <c r="U784" s="159"/>
      <c r="V784" s="159"/>
      <c r="W784" s="159"/>
      <c r="X784" s="159"/>
      <c r="Y784" s="163"/>
      <c r="Z784" s="163"/>
      <c r="AA784" s="163"/>
      <c r="AB784" s="163"/>
      <c r="AC784" s="209"/>
      <c r="AD784" s="209"/>
      <c r="AE784" s="209"/>
      <c r="AF784" s="209"/>
      <c r="AG784" s="209"/>
      <c r="AH784" s="20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60"/>
      <c r="AU784" s="160"/>
      <c r="AV784" s="160"/>
      <c r="AW784" s="160"/>
      <c r="AX784" s="160"/>
      <c r="AY784" s="160"/>
      <c r="AZ784" s="160"/>
      <c r="BA784" s="160"/>
      <c r="BB784" s="160"/>
      <c r="BC784" s="160"/>
      <c r="BD784" s="160"/>
    </row>
    <row r="785" spans="1:56" ht="12.7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59"/>
      <c r="Q785" s="159"/>
      <c r="R785" s="159"/>
      <c r="S785" s="159"/>
      <c r="T785" s="159"/>
      <c r="U785" s="159"/>
      <c r="V785" s="159"/>
      <c r="W785" s="159"/>
      <c r="X785" s="159"/>
      <c r="Y785" s="163"/>
      <c r="Z785" s="163"/>
      <c r="AA785" s="163"/>
      <c r="AB785" s="163"/>
      <c r="AC785" s="209"/>
      <c r="AD785" s="209"/>
      <c r="AE785" s="209"/>
      <c r="AF785" s="209"/>
      <c r="AG785" s="209"/>
      <c r="AH785" s="20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60"/>
      <c r="AU785" s="160"/>
      <c r="AV785" s="160"/>
      <c r="AW785" s="160"/>
      <c r="AX785" s="160"/>
      <c r="AY785" s="160"/>
      <c r="AZ785" s="160"/>
      <c r="BA785" s="160"/>
      <c r="BB785" s="160"/>
      <c r="BC785" s="160"/>
      <c r="BD785" s="160"/>
    </row>
    <row r="786" spans="1:56" ht="12.7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59"/>
      <c r="Q786" s="159"/>
      <c r="R786" s="159"/>
      <c r="S786" s="159"/>
      <c r="T786" s="159"/>
      <c r="U786" s="159"/>
      <c r="V786" s="159"/>
      <c r="W786" s="159"/>
      <c r="X786" s="159"/>
      <c r="Y786" s="163"/>
      <c r="Z786" s="163"/>
      <c r="AA786" s="163"/>
      <c r="AB786" s="163"/>
      <c r="AC786" s="209"/>
      <c r="AD786" s="209"/>
      <c r="AE786" s="209"/>
      <c r="AF786" s="209"/>
      <c r="AG786" s="209"/>
      <c r="AH786" s="20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60"/>
      <c r="AU786" s="160"/>
      <c r="AV786" s="160"/>
      <c r="AW786" s="160"/>
      <c r="AX786" s="160"/>
      <c r="AY786" s="160"/>
      <c r="AZ786" s="160"/>
      <c r="BA786" s="160"/>
      <c r="BB786" s="160"/>
      <c r="BC786" s="160"/>
      <c r="BD786" s="160"/>
    </row>
    <row r="787" spans="1:56" ht="12.7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59"/>
      <c r="Q787" s="159"/>
      <c r="R787" s="159"/>
      <c r="S787" s="159"/>
      <c r="T787" s="159"/>
      <c r="U787" s="159"/>
      <c r="V787" s="159"/>
      <c r="W787" s="159"/>
      <c r="X787" s="159"/>
      <c r="Y787" s="163"/>
      <c r="Z787" s="163"/>
      <c r="AA787" s="163"/>
      <c r="AB787" s="163"/>
      <c r="AC787" s="209"/>
      <c r="AD787" s="209"/>
      <c r="AE787" s="209"/>
      <c r="AF787" s="209"/>
      <c r="AG787" s="209"/>
      <c r="AH787" s="20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60"/>
      <c r="AU787" s="160"/>
      <c r="AV787" s="160"/>
      <c r="AW787" s="160"/>
      <c r="AX787" s="160"/>
      <c r="AY787" s="160"/>
      <c r="AZ787" s="160"/>
      <c r="BA787" s="160"/>
      <c r="BB787" s="160"/>
      <c r="BC787" s="160"/>
      <c r="BD787" s="160"/>
    </row>
    <row r="788" spans="1:56" ht="12.7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59"/>
      <c r="Q788" s="159"/>
      <c r="R788" s="159"/>
      <c r="S788" s="159"/>
      <c r="T788" s="159"/>
      <c r="U788" s="159"/>
      <c r="V788" s="159"/>
      <c r="W788" s="159"/>
      <c r="X788" s="159"/>
      <c r="Y788" s="163"/>
      <c r="Z788" s="163"/>
      <c r="AA788" s="163"/>
      <c r="AB788" s="163"/>
      <c r="AC788" s="209"/>
      <c r="AD788" s="209"/>
      <c r="AE788" s="209"/>
      <c r="AF788" s="209"/>
      <c r="AG788" s="209"/>
      <c r="AH788" s="20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60"/>
      <c r="AU788" s="160"/>
      <c r="AV788" s="160"/>
      <c r="AW788" s="160"/>
      <c r="AX788" s="160"/>
      <c r="AY788" s="160"/>
      <c r="AZ788" s="160"/>
      <c r="BA788" s="160"/>
      <c r="BB788" s="160"/>
      <c r="BC788" s="160"/>
      <c r="BD788" s="160"/>
    </row>
    <row r="789" spans="1:56" ht="12.7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59"/>
      <c r="Q789" s="159"/>
      <c r="R789" s="159"/>
      <c r="S789" s="159"/>
      <c r="T789" s="159"/>
      <c r="U789" s="159"/>
      <c r="V789" s="159"/>
      <c r="W789" s="159"/>
      <c r="X789" s="159"/>
      <c r="Y789" s="163"/>
      <c r="Z789" s="163"/>
      <c r="AA789" s="163"/>
      <c r="AB789" s="163"/>
      <c r="AC789" s="209"/>
      <c r="AD789" s="209"/>
      <c r="AE789" s="209"/>
      <c r="AF789" s="209"/>
      <c r="AG789" s="209"/>
      <c r="AH789" s="20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60"/>
      <c r="AU789" s="160"/>
      <c r="AV789" s="160"/>
      <c r="AW789" s="160"/>
      <c r="AX789" s="160"/>
      <c r="AY789" s="160"/>
      <c r="AZ789" s="160"/>
      <c r="BA789" s="160"/>
      <c r="BB789" s="160"/>
      <c r="BC789" s="160"/>
      <c r="BD789" s="160"/>
    </row>
    <row r="790" spans="1:56" ht="12.7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59"/>
      <c r="Q790" s="159"/>
      <c r="R790" s="159"/>
      <c r="S790" s="159"/>
      <c r="T790" s="159"/>
      <c r="U790" s="159"/>
      <c r="V790" s="159"/>
      <c r="W790" s="159"/>
      <c r="X790" s="159"/>
      <c r="Y790" s="163"/>
      <c r="Z790" s="163"/>
      <c r="AA790" s="163"/>
      <c r="AB790" s="163"/>
      <c r="AC790" s="209"/>
      <c r="AD790" s="209"/>
      <c r="AE790" s="209"/>
      <c r="AF790" s="209"/>
      <c r="AG790" s="209"/>
      <c r="AH790" s="20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60"/>
      <c r="AU790" s="160"/>
      <c r="AV790" s="160"/>
      <c r="AW790" s="160"/>
      <c r="AX790" s="160"/>
      <c r="AY790" s="160"/>
      <c r="AZ790" s="160"/>
      <c r="BA790" s="160"/>
      <c r="BB790" s="160"/>
      <c r="BC790" s="160"/>
      <c r="BD790" s="160"/>
    </row>
    <row r="791" spans="1:56" ht="12.75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59"/>
      <c r="Q791" s="159"/>
      <c r="R791" s="159"/>
      <c r="S791" s="159"/>
      <c r="T791" s="159"/>
      <c r="U791" s="159"/>
      <c r="V791" s="159"/>
      <c r="W791" s="159"/>
      <c r="X791" s="159"/>
      <c r="Y791" s="163"/>
      <c r="Z791" s="163"/>
      <c r="AA791" s="163"/>
      <c r="AB791" s="163"/>
      <c r="AC791" s="209"/>
      <c r="AD791" s="209"/>
      <c r="AE791" s="209"/>
      <c r="AF791" s="209"/>
      <c r="AG791" s="209"/>
      <c r="AH791" s="20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60"/>
      <c r="AU791" s="160"/>
      <c r="AV791" s="160"/>
      <c r="AW791" s="160"/>
      <c r="AX791" s="160"/>
      <c r="AY791" s="160"/>
      <c r="AZ791" s="160"/>
      <c r="BA791" s="160"/>
      <c r="BB791" s="160"/>
      <c r="BC791" s="160"/>
      <c r="BD791" s="160"/>
    </row>
    <row r="792" spans="1:56" ht="12.75" customHeigh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59"/>
      <c r="Q792" s="159"/>
      <c r="R792" s="159"/>
      <c r="S792" s="159"/>
      <c r="T792" s="159"/>
      <c r="U792" s="159"/>
      <c r="V792" s="159"/>
      <c r="W792" s="159"/>
      <c r="X792" s="159"/>
      <c r="Y792" s="163"/>
      <c r="Z792" s="163"/>
      <c r="AA792" s="163"/>
      <c r="AB792" s="163"/>
      <c r="AC792" s="209"/>
      <c r="AD792" s="209"/>
      <c r="AE792" s="209"/>
      <c r="AF792" s="209"/>
      <c r="AG792" s="209"/>
      <c r="AH792" s="20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60"/>
      <c r="AU792" s="160"/>
      <c r="AV792" s="160"/>
      <c r="AW792" s="160"/>
      <c r="AX792" s="160"/>
      <c r="AY792" s="160"/>
      <c r="AZ792" s="160"/>
      <c r="BA792" s="160"/>
      <c r="BB792" s="160"/>
      <c r="BC792" s="160"/>
      <c r="BD792" s="160"/>
    </row>
    <row r="793" spans="1:56" ht="12.75" customHeigh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59"/>
      <c r="Q793" s="159"/>
      <c r="R793" s="159"/>
      <c r="S793" s="159"/>
      <c r="T793" s="159"/>
      <c r="U793" s="159"/>
      <c r="V793" s="159"/>
      <c r="W793" s="159"/>
      <c r="X793" s="159"/>
      <c r="Y793" s="163"/>
      <c r="Z793" s="163"/>
      <c r="AA793" s="163"/>
      <c r="AB793" s="163"/>
      <c r="AC793" s="209"/>
      <c r="AD793" s="209"/>
      <c r="AE793" s="209"/>
      <c r="AF793" s="209"/>
      <c r="AG793" s="209"/>
      <c r="AH793" s="20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60"/>
      <c r="AU793" s="160"/>
      <c r="AV793" s="160"/>
      <c r="AW793" s="160"/>
      <c r="AX793" s="160"/>
      <c r="AY793" s="160"/>
      <c r="AZ793" s="160"/>
      <c r="BA793" s="160"/>
      <c r="BB793" s="160"/>
      <c r="BC793" s="160"/>
      <c r="BD793" s="160"/>
    </row>
    <row r="794" spans="1:56" ht="12.75" customHeigh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59"/>
      <c r="Q794" s="159"/>
      <c r="R794" s="159"/>
      <c r="S794" s="159"/>
      <c r="T794" s="159"/>
      <c r="U794" s="159"/>
      <c r="V794" s="159"/>
      <c r="W794" s="159"/>
      <c r="X794" s="159"/>
      <c r="Y794" s="163"/>
      <c r="Z794" s="163"/>
      <c r="AA794" s="163"/>
      <c r="AB794" s="163"/>
      <c r="AC794" s="209"/>
      <c r="AD794" s="209"/>
      <c r="AE794" s="209"/>
      <c r="AF794" s="209"/>
      <c r="AG794" s="209"/>
      <c r="AH794" s="20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60"/>
      <c r="AU794" s="160"/>
      <c r="AV794" s="160"/>
      <c r="AW794" s="160"/>
      <c r="AX794" s="160"/>
      <c r="AY794" s="160"/>
      <c r="AZ794" s="160"/>
      <c r="BA794" s="160"/>
      <c r="BB794" s="160"/>
      <c r="BC794" s="160"/>
      <c r="BD794" s="160"/>
    </row>
    <row r="795" spans="1:56" ht="12.75" customHeigh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59"/>
      <c r="Q795" s="159"/>
      <c r="R795" s="159"/>
      <c r="S795" s="159"/>
      <c r="T795" s="159"/>
      <c r="U795" s="159"/>
      <c r="V795" s="159"/>
      <c r="W795" s="159"/>
      <c r="X795" s="159"/>
      <c r="Y795" s="163"/>
      <c r="Z795" s="163"/>
      <c r="AA795" s="163"/>
      <c r="AB795" s="163"/>
      <c r="AC795" s="209"/>
      <c r="AD795" s="209"/>
      <c r="AE795" s="209"/>
      <c r="AF795" s="209"/>
      <c r="AG795" s="209"/>
      <c r="AH795" s="20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60"/>
      <c r="AU795" s="160"/>
      <c r="AV795" s="160"/>
      <c r="AW795" s="160"/>
      <c r="AX795" s="160"/>
      <c r="AY795" s="160"/>
      <c r="AZ795" s="160"/>
      <c r="BA795" s="160"/>
      <c r="BB795" s="160"/>
      <c r="BC795" s="160"/>
      <c r="BD795" s="160"/>
    </row>
    <row r="796" spans="1:56" ht="12.75" customHeigh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59"/>
      <c r="Q796" s="159"/>
      <c r="R796" s="159"/>
      <c r="S796" s="159"/>
      <c r="T796" s="159"/>
      <c r="U796" s="159"/>
      <c r="V796" s="159"/>
      <c r="W796" s="159"/>
      <c r="X796" s="159"/>
      <c r="Y796" s="163"/>
      <c r="Z796" s="163"/>
      <c r="AA796" s="163"/>
      <c r="AB796" s="163"/>
      <c r="AC796" s="209"/>
      <c r="AD796" s="209"/>
      <c r="AE796" s="209"/>
      <c r="AF796" s="209"/>
      <c r="AG796" s="209"/>
      <c r="AH796" s="20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60"/>
      <c r="AU796" s="160"/>
      <c r="AV796" s="160"/>
      <c r="AW796" s="160"/>
      <c r="AX796" s="160"/>
      <c r="AY796" s="160"/>
      <c r="AZ796" s="160"/>
      <c r="BA796" s="160"/>
      <c r="BB796" s="160"/>
      <c r="BC796" s="160"/>
      <c r="BD796" s="160"/>
    </row>
    <row r="797" spans="1:56" ht="12.75" customHeigh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59"/>
      <c r="Q797" s="159"/>
      <c r="R797" s="159"/>
      <c r="S797" s="159"/>
      <c r="T797" s="159"/>
      <c r="U797" s="159"/>
      <c r="V797" s="159"/>
      <c r="W797" s="159"/>
      <c r="X797" s="159"/>
      <c r="Y797" s="163"/>
      <c r="Z797" s="163"/>
      <c r="AA797" s="163"/>
      <c r="AB797" s="163"/>
      <c r="AC797" s="209"/>
      <c r="AD797" s="209"/>
      <c r="AE797" s="209"/>
      <c r="AF797" s="209"/>
      <c r="AG797" s="209"/>
      <c r="AH797" s="20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60"/>
      <c r="AU797" s="160"/>
      <c r="AV797" s="160"/>
      <c r="AW797" s="160"/>
      <c r="AX797" s="160"/>
      <c r="AY797" s="160"/>
      <c r="AZ797" s="160"/>
      <c r="BA797" s="160"/>
      <c r="BB797" s="160"/>
      <c r="BC797" s="160"/>
      <c r="BD797" s="160"/>
    </row>
    <row r="798" spans="1:56" ht="12.75" customHeigh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59"/>
      <c r="Q798" s="159"/>
      <c r="R798" s="159"/>
      <c r="S798" s="159"/>
      <c r="T798" s="159"/>
      <c r="U798" s="159"/>
      <c r="V798" s="159"/>
      <c r="W798" s="159"/>
      <c r="X798" s="159"/>
      <c r="Y798" s="163"/>
      <c r="Z798" s="163"/>
      <c r="AA798" s="163"/>
      <c r="AB798" s="163"/>
      <c r="AC798" s="209"/>
      <c r="AD798" s="209"/>
      <c r="AE798" s="209"/>
      <c r="AF798" s="209"/>
      <c r="AG798" s="209"/>
      <c r="AH798" s="20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60"/>
      <c r="AU798" s="160"/>
      <c r="AV798" s="160"/>
      <c r="AW798" s="160"/>
      <c r="AX798" s="160"/>
      <c r="AY798" s="160"/>
      <c r="AZ798" s="160"/>
      <c r="BA798" s="160"/>
      <c r="BB798" s="160"/>
      <c r="BC798" s="160"/>
      <c r="BD798" s="160"/>
    </row>
    <row r="799" spans="1:56" ht="12.75" customHeigh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59"/>
      <c r="Q799" s="159"/>
      <c r="R799" s="159"/>
      <c r="S799" s="159"/>
      <c r="T799" s="159"/>
      <c r="U799" s="159"/>
      <c r="V799" s="159"/>
      <c r="W799" s="159"/>
      <c r="X799" s="159"/>
      <c r="Y799" s="163"/>
      <c r="Z799" s="163"/>
      <c r="AA799" s="163"/>
      <c r="AB799" s="163"/>
      <c r="AC799" s="209"/>
      <c r="AD799" s="209"/>
      <c r="AE799" s="209"/>
      <c r="AF799" s="209"/>
      <c r="AG799" s="209"/>
      <c r="AH799" s="20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60"/>
      <c r="AU799" s="160"/>
      <c r="AV799" s="160"/>
      <c r="AW799" s="160"/>
      <c r="AX799" s="160"/>
      <c r="AY799" s="160"/>
      <c r="AZ799" s="160"/>
      <c r="BA799" s="160"/>
      <c r="BB799" s="160"/>
      <c r="BC799" s="160"/>
      <c r="BD799" s="160"/>
    </row>
    <row r="800" spans="1:56" ht="12.75" customHeigh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59"/>
      <c r="Q800" s="159"/>
      <c r="R800" s="159"/>
      <c r="S800" s="159"/>
      <c r="T800" s="159"/>
      <c r="U800" s="159"/>
      <c r="V800" s="159"/>
      <c r="W800" s="159"/>
      <c r="X800" s="159"/>
      <c r="Y800" s="163"/>
      <c r="Z800" s="163"/>
      <c r="AA800" s="163"/>
      <c r="AB800" s="163"/>
      <c r="AC800" s="209"/>
      <c r="AD800" s="209"/>
      <c r="AE800" s="209"/>
      <c r="AF800" s="209"/>
      <c r="AG800" s="209"/>
      <c r="AH800" s="20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60"/>
      <c r="AU800" s="160"/>
      <c r="AV800" s="160"/>
      <c r="AW800" s="160"/>
      <c r="AX800" s="160"/>
      <c r="AY800" s="160"/>
      <c r="AZ800" s="160"/>
      <c r="BA800" s="160"/>
      <c r="BB800" s="160"/>
      <c r="BC800" s="160"/>
      <c r="BD800" s="160"/>
    </row>
    <row r="801" spans="1:56" ht="12.75" customHeigh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59"/>
      <c r="Q801" s="159"/>
      <c r="R801" s="159"/>
      <c r="S801" s="159"/>
      <c r="T801" s="159"/>
      <c r="U801" s="159"/>
      <c r="V801" s="159"/>
      <c r="W801" s="159"/>
      <c r="X801" s="159"/>
      <c r="Y801" s="163"/>
      <c r="Z801" s="163"/>
      <c r="AA801" s="163"/>
      <c r="AB801" s="163"/>
      <c r="AC801" s="209"/>
      <c r="AD801" s="209"/>
      <c r="AE801" s="209"/>
      <c r="AF801" s="209"/>
      <c r="AG801" s="209"/>
      <c r="AH801" s="20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60"/>
      <c r="AU801" s="160"/>
      <c r="AV801" s="160"/>
      <c r="AW801" s="160"/>
      <c r="AX801" s="160"/>
      <c r="AY801" s="160"/>
      <c r="AZ801" s="160"/>
      <c r="BA801" s="160"/>
      <c r="BB801" s="160"/>
      <c r="BC801" s="160"/>
      <c r="BD801" s="160"/>
    </row>
    <row r="802" spans="1:56" ht="12.75" customHeigh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59"/>
      <c r="Q802" s="159"/>
      <c r="R802" s="159"/>
      <c r="S802" s="159"/>
      <c r="T802" s="159"/>
      <c r="U802" s="159"/>
      <c r="V802" s="159"/>
      <c r="W802" s="159"/>
      <c r="X802" s="159"/>
      <c r="Y802" s="163"/>
      <c r="Z802" s="163"/>
      <c r="AA802" s="163"/>
      <c r="AB802" s="163"/>
      <c r="AC802" s="209"/>
      <c r="AD802" s="209"/>
      <c r="AE802" s="209"/>
      <c r="AF802" s="209"/>
      <c r="AG802" s="209"/>
      <c r="AH802" s="20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60"/>
      <c r="AU802" s="160"/>
      <c r="AV802" s="160"/>
      <c r="AW802" s="160"/>
      <c r="AX802" s="160"/>
      <c r="AY802" s="160"/>
      <c r="AZ802" s="160"/>
      <c r="BA802" s="160"/>
      <c r="BB802" s="160"/>
      <c r="BC802" s="160"/>
      <c r="BD802" s="160"/>
    </row>
    <row r="803" spans="1:56" ht="12.75" customHeigh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59"/>
      <c r="Q803" s="159"/>
      <c r="R803" s="159"/>
      <c r="S803" s="159"/>
      <c r="T803" s="159"/>
      <c r="U803" s="159"/>
      <c r="V803" s="159"/>
      <c r="W803" s="159"/>
      <c r="X803" s="159"/>
      <c r="Y803" s="163"/>
      <c r="Z803" s="163"/>
      <c r="AA803" s="163"/>
      <c r="AB803" s="163"/>
      <c r="AC803" s="209"/>
      <c r="AD803" s="209"/>
      <c r="AE803" s="209"/>
      <c r="AF803" s="209"/>
      <c r="AG803" s="209"/>
      <c r="AH803" s="20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60"/>
      <c r="AU803" s="160"/>
      <c r="AV803" s="160"/>
      <c r="AW803" s="160"/>
      <c r="AX803" s="160"/>
      <c r="AY803" s="160"/>
      <c r="AZ803" s="160"/>
      <c r="BA803" s="160"/>
      <c r="BB803" s="160"/>
      <c r="BC803" s="160"/>
      <c r="BD803" s="160"/>
    </row>
    <row r="804" spans="1:56" ht="12.75" customHeigh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59"/>
      <c r="Q804" s="159"/>
      <c r="R804" s="159"/>
      <c r="S804" s="159"/>
      <c r="T804" s="159"/>
      <c r="U804" s="159"/>
      <c r="V804" s="159"/>
      <c r="W804" s="159"/>
      <c r="X804" s="159"/>
      <c r="Y804" s="163"/>
      <c r="Z804" s="163"/>
      <c r="AA804" s="163"/>
      <c r="AB804" s="163"/>
      <c r="AC804" s="209"/>
      <c r="AD804" s="209"/>
      <c r="AE804" s="209"/>
      <c r="AF804" s="209"/>
      <c r="AG804" s="209"/>
      <c r="AH804" s="20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60"/>
      <c r="AU804" s="160"/>
      <c r="AV804" s="160"/>
      <c r="AW804" s="160"/>
      <c r="AX804" s="160"/>
      <c r="AY804" s="160"/>
      <c r="AZ804" s="160"/>
      <c r="BA804" s="160"/>
      <c r="BB804" s="160"/>
      <c r="BC804" s="160"/>
      <c r="BD804" s="160"/>
    </row>
    <row r="805" spans="1:56" ht="12.75" customHeigh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59"/>
      <c r="Q805" s="159"/>
      <c r="R805" s="159"/>
      <c r="S805" s="159"/>
      <c r="T805" s="159"/>
      <c r="U805" s="159"/>
      <c r="V805" s="159"/>
      <c r="W805" s="159"/>
      <c r="X805" s="159"/>
      <c r="Y805" s="163"/>
      <c r="Z805" s="163"/>
      <c r="AA805" s="163"/>
      <c r="AB805" s="163"/>
      <c r="AC805" s="209"/>
      <c r="AD805" s="209"/>
      <c r="AE805" s="209"/>
      <c r="AF805" s="209"/>
      <c r="AG805" s="209"/>
      <c r="AH805" s="20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60"/>
      <c r="AU805" s="160"/>
      <c r="AV805" s="160"/>
      <c r="AW805" s="160"/>
      <c r="AX805" s="160"/>
      <c r="AY805" s="160"/>
      <c r="AZ805" s="160"/>
      <c r="BA805" s="160"/>
      <c r="BB805" s="160"/>
      <c r="BC805" s="160"/>
      <c r="BD805" s="160"/>
    </row>
    <row r="806" spans="1:56" ht="12.75" customHeigh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59"/>
      <c r="Q806" s="159"/>
      <c r="R806" s="159"/>
      <c r="S806" s="159"/>
      <c r="T806" s="159"/>
      <c r="U806" s="159"/>
      <c r="V806" s="159"/>
      <c r="W806" s="159"/>
      <c r="X806" s="159"/>
      <c r="Y806" s="163"/>
      <c r="Z806" s="163"/>
      <c r="AA806" s="163"/>
      <c r="AB806" s="163"/>
      <c r="AC806" s="209"/>
      <c r="AD806" s="209"/>
      <c r="AE806" s="209"/>
      <c r="AF806" s="209"/>
      <c r="AG806" s="209"/>
      <c r="AH806" s="20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60"/>
      <c r="AU806" s="160"/>
      <c r="AV806" s="160"/>
      <c r="AW806" s="160"/>
      <c r="AX806" s="160"/>
      <c r="AY806" s="160"/>
      <c r="AZ806" s="160"/>
      <c r="BA806" s="160"/>
      <c r="BB806" s="160"/>
      <c r="BC806" s="160"/>
      <c r="BD806" s="160"/>
    </row>
    <row r="807" spans="1:56" ht="12.75" customHeigh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59"/>
      <c r="Q807" s="159"/>
      <c r="R807" s="159"/>
      <c r="S807" s="159"/>
      <c r="T807" s="159"/>
      <c r="U807" s="159"/>
      <c r="V807" s="159"/>
      <c r="W807" s="159"/>
      <c r="X807" s="159"/>
      <c r="Y807" s="163"/>
      <c r="Z807" s="163"/>
      <c r="AA807" s="163"/>
      <c r="AB807" s="163"/>
      <c r="AC807" s="209"/>
      <c r="AD807" s="209"/>
      <c r="AE807" s="209"/>
      <c r="AF807" s="209"/>
      <c r="AG807" s="209"/>
      <c r="AH807" s="20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60"/>
      <c r="AU807" s="160"/>
      <c r="AV807" s="160"/>
      <c r="AW807" s="160"/>
      <c r="AX807" s="160"/>
      <c r="AY807" s="160"/>
      <c r="AZ807" s="160"/>
      <c r="BA807" s="160"/>
      <c r="BB807" s="160"/>
      <c r="BC807" s="160"/>
      <c r="BD807" s="160"/>
    </row>
    <row r="808" spans="1:56" ht="12.75" customHeigh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59"/>
      <c r="Q808" s="159"/>
      <c r="R808" s="159"/>
      <c r="S808" s="159"/>
      <c r="T808" s="159"/>
      <c r="U808" s="159"/>
      <c r="V808" s="159"/>
      <c r="W808" s="159"/>
      <c r="X808" s="159"/>
      <c r="Y808" s="163"/>
      <c r="Z808" s="163"/>
      <c r="AA808" s="163"/>
      <c r="AB808" s="163"/>
      <c r="AC808" s="209"/>
      <c r="AD808" s="209"/>
      <c r="AE808" s="209"/>
      <c r="AF808" s="209"/>
      <c r="AG808" s="209"/>
      <c r="AH808" s="20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60"/>
      <c r="AU808" s="160"/>
      <c r="AV808" s="160"/>
      <c r="AW808" s="160"/>
      <c r="AX808" s="160"/>
      <c r="AY808" s="160"/>
      <c r="AZ808" s="160"/>
      <c r="BA808" s="160"/>
      <c r="BB808" s="160"/>
      <c r="BC808" s="160"/>
      <c r="BD808" s="160"/>
    </row>
    <row r="809" spans="1:56" ht="12.75" customHeigh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59"/>
      <c r="Q809" s="159"/>
      <c r="R809" s="159"/>
      <c r="S809" s="159"/>
      <c r="T809" s="159"/>
      <c r="U809" s="159"/>
      <c r="V809" s="159"/>
      <c r="W809" s="159"/>
      <c r="X809" s="159"/>
      <c r="Y809" s="163"/>
      <c r="Z809" s="163"/>
      <c r="AA809" s="163"/>
      <c r="AB809" s="163"/>
      <c r="AC809" s="209"/>
      <c r="AD809" s="209"/>
      <c r="AE809" s="209"/>
      <c r="AF809" s="209"/>
      <c r="AG809" s="209"/>
      <c r="AH809" s="20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</row>
    <row r="810" spans="1:56" ht="12.75" customHeigh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59"/>
      <c r="Q810" s="159"/>
      <c r="R810" s="159"/>
      <c r="S810" s="159"/>
      <c r="T810" s="159"/>
      <c r="U810" s="159"/>
      <c r="V810" s="159"/>
      <c r="W810" s="159"/>
      <c r="X810" s="159"/>
      <c r="Y810" s="163"/>
      <c r="Z810" s="163"/>
      <c r="AA810" s="163"/>
      <c r="AB810" s="163"/>
      <c r="AC810" s="209"/>
      <c r="AD810" s="209"/>
      <c r="AE810" s="209"/>
      <c r="AF810" s="209"/>
      <c r="AG810" s="209"/>
      <c r="AH810" s="20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60"/>
      <c r="AU810" s="160"/>
      <c r="AV810" s="160"/>
      <c r="AW810" s="160"/>
      <c r="AX810" s="160"/>
      <c r="AY810" s="160"/>
      <c r="AZ810" s="160"/>
      <c r="BA810" s="160"/>
      <c r="BB810" s="160"/>
      <c r="BC810" s="160"/>
      <c r="BD810" s="160"/>
    </row>
    <row r="811" spans="1:56" ht="12.75" customHeigh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59"/>
      <c r="Q811" s="159"/>
      <c r="R811" s="159"/>
      <c r="S811" s="159"/>
      <c r="T811" s="159"/>
      <c r="U811" s="159"/>
      <c r="V811" s="159"/>
      <c r="W811" s="159"/>
      <c r="X811" s="159"/>
      <c r="Y811" s="163"/>
      <c r="Z811" s="163"/>
      <c r="AA811" s="163"/>
      <c r="AB811" s="163"/>
      <c r="AC811" s="209"/>
      <c r="AD811" s="209"/>
      <c r="AE811" s="209"/>
      <c r="AF811" s="209"/>
      <c r="AG811" s="209"/>
      <c r="AH811" s="20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60"/>
      <c r="AU811" s="160"/>
      <c r="AV811" s="160"/>
      <c r="AW811" s="160"/>
      <c r="AX811" s="160"/>
      <c r="AY811" s="160"/>
      <c r="AZ811" s="160"/>
      <c r="BA811" s="160"/>
      <c r="BB811" s="160"/>
      <c r="BC811" s="160"/>
      <c r="BD811" s="160"/>
    </row>
    <row r="812" spans="1:56" ht="12.75" customHeigh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59"/>
      <c r="Q812" s="159"/>
      <c r="R812" s="159"/>
      <c r="S812" s="159"/>
      <c r="T812" s="159"/>
      <c r="U812" s="159"/>
      <c r="V812" s="159"/>
      <c r="W812" s="159"/>
      <c r="X812" s="159"/>
      <c r="Y812" s="163"/>
      <c r="Z812" s="163"/>
      <c r="AA812" s="163"/>
      <c r="AB812" s="163"/>
      <c r="AC812" s="209"/>
      <c r="AD812" s="209"/>
      <c r="AE812" s="209"/>
      <c r="AF812" s="209"/>
      <c r="AG812" s="209"/>
      <c r="AH812" s="20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60"/>
      <c r="AU812" s="160"/>
      <c r="AV812" s="160"/>
      <c r="AW812" s="160"/>
      <c r="AX812" s="160"/>
      <c r="AY812" s="160"/>
      <c r="AZ812" s="160"/>
      <c r="BA812" s="160"/>
      <c r="BB812" s="160"/>
      <c r="BC812" s="160"/>
      <c r="BD812" s="160"/>
    </row>
    <row r="813" spans="1:56" ht="12.75" customHeigh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59"/>
      <c r="Q813" s="159"/>
      <c r="R813" s="159"/>
      <c r="S813" s="159"/>
      <c r="T813" s="159"/>
      <c r="U813" s="159"/>
      <c r="V813" s="159"/>
      <c r="W813" s="159"/>
      <c r="X813" s="159"/>
      <c r="Y813" s="163"/>
      <c r="Z813" s="163"/>
      <c r="AA813" s="163"/>
      <c r="AB813" s="163"/>
      <c r="AC813" s="209"/>
      <c r="AD813" s="209"/>
      <c r="AE813" s="209"/>
      <c r="AF813" s="209"/>
      <c r="AG813" s="209"/>
      <c r="AH813" s="20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60"/>
      <c r="AU813" s="160"/>
      <c r="AV813" s="160"/>
      <c r="AW813" s="160"/>
      <c r="AX813" s="160"/>
      <c r="AY813" s="160"/>
      <c r="AZ813" s="160"/>
      <c r="BA813" s="160"/>
      <c r="BB813" s="160"/>
      <c r="BC813" s="160"/>
      <c r="BD813" s="160"/>
    </row>
    <row r="814" spans="1:56" ht="12.75" customHeigh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59"/>
      <c r="Q814" s="159"/>
      <c r="R814" s="159"/>
      <c r="S814" s="159"/>
      <c r="T814" s="159"/>
      <c r="U814" s="159"/>
      <c r="V814" s="159"/>
      <c r="W814" s="159"/>
      <c r="X814" s="159"/>
      <c r="Y814" s="163"/>
      <c r="Z814" s="163"/>
      <c r="AA814" s="163"/>
      <c r="AB814" s="163"/>
      <c r="AC814" s="209"/>
      <c r="AD814" s="209"/>
      <c r="AE814" s="209"/>
      <c r="AF814" s="209"/>
      <c r="AG814" s="209"/>
      <c r="AH814" s="20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60"/>
      <c r="AU814" s="160"/>
      <c r="AV814" s="160"/>
      <c r="AW814" s="160"/>
      <c r="AX814" s="160"/>
      <c r="AY814" s="160"/>
      <c r="AZ814" s="160"/>
      <c r="BA814" s="160"/>
      <c r="BB814" s="160"/>
      <c r="BC814" s="160"/>
      <c r="BD814" s="160"/>
    </row>
    <row r="815" spans="1:56" ht="12.75" customHeigh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59"/>
      <c r="Q815" s="159"/>
      <c r="R815" s="159"/>
      <c r="S815" s="159"/>
      <c r="T815" s="159"/>
      <c r="U815" s="159"/>
      <c r="V815" s="159"/>
      <c r="W815" s="159"/>
      <c r="X815" s="159"/>
      <c r="Y815" s="163"/>
      <c r="Z815" s="163"/>
      <c r="AA815" s="163"/>
      <c r="AB815" s="163"/>
      <c r="AC815" s="209"/>
      <c r="AD815" s="209"/>
      <c r="AE815" s="209"/>
      <c r="AF815" s="209"/>
      <c r="AG815" s="209"/>
      <c r="AH815" s="20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60"/>
      <c r="AU815" s="160"/>
      <c r="AV815" s="160"/>
      <c r="AW815" s="160"/>
      <c r="AX815" s="160"/>
      <c r="AY815" s="160"/>
      <c r="AZ815" s="160"/>
      <c r="BA815" s="160"/>
      <c r="BB815" s="160"/>
      <c r="BC815" s="160"/>
      <c r="BD815" s="160"/>
    </row>
    <row r="816" spans="1:56" ht="12.75" customHeigh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59"/>
      <c r="Q816" s="159"/>
      <c r="R816" s="159"/>
      <c r="S816" s="159"/>
      <c r="T816" s="159"/>
      <c r="U816" s="159"/>
      <c r="V816" s="159"/>
      <c r="W816" s="159"/>
      <c r="X816" s="159"/>
      <c r="Y816" s="163"/>
      <c r="Z816" s="163"/>
      <c r="AA816" s="163"/>
      <c r="AB816" s="163"/>
      <c r="AC816" s="209"/>
      <c r="AD816" s="209"/>
      <c r="AE816" s="209"/>
      <c r="AF816" s="209"/>
      <c r="AG816" s="209"/>
      <c r="AH816" s="20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60"/>
      <c r="AU816" s="160"/>
      <c r="AV816" s="160"/>
      <c r="AW816" s="160"/>
      <c r="AX816" s="160"/>
      <c r="AY816" s="160"/>
      <c r="AZ816" s="160"/>
      <c r="BA816" s="160"/>
      <c r="BB816" s="160"/>
      <c r="BC816" s="160"/>
      <c r="BD816" s="160"/>
    </row>
    <row r="817" spans="1:56" ht="12.75" customHeigh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59"/>
      <c r="Q817" s="159"/>
      <c r="R817" s="159"/>
      <c r="S817" s="159"/>
      <c r="T817" s="159"/>
      <c r="U817" s="159"/>
      <c r="V817" s="159"/>
      <c r="W817" s="159"/>
      <c r="X817" s="159"/>
      <c r="Y817" s="163"/>
      <c r="Z817" s="163"/>
      <c r="AA817" s="163"/>
      <c r="AB817" s="163"/>
      <c r="AC817" s="209"/>
      <c r="AD817" s="209"/>
      <c r="AE817" s="209"/>
      <c r="AF817" s="209"/>
      <c r="AG817" s="209"/>
      <c r="AH817" s="20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60"/>
      <c r="AU817" s="160"/>
      <c r="AV817" s="160"/>
      <c r="AW817" s="160"/>
      <c r="AX817" s="160"/>
      <c r="AY817" s="160"/>
      <c r="AZ817" s="160"/>
      <c r="BA817" s="160"/>
      <c r="BB817" s="160"/>
      <c r="BC817" s="160"/>
      <c r="BD817" s="160"/>
    </row>
    <row r="818" spans="1:56" ht="12.75" customHeigh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59"/>
      <c r="Q818" s="159"/>
      <c r="R818" s="159"/>
      <c r="S818" s="159"/>
      <c r="T818" s="159"/>
      <c r="U818" s="159"/>
      <c r="V818" s="159"/>
      <c r="W818" s="159"/>
      <c r="X818" s="159"/>
      <c r="Y818" s="163"/>
      <c r="Z818" s="163"/>
      <c r="AA818" s="163"/>
      <c r="AB818" s="163"/>
      <c r="AC818" s="209"/>
      <c r="AD818" s="209"/>
      <c r="AE818" s="209"/>
      <c r="AF818" s="209"/>
      <c r="AG818" s="209"/>
      <c r="AH818" s="20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60"/>
      <c r="AU818" s="160"/>
      <c r="AV818" s="160"/>
      <c r="AW818" s="160"/>
      <c r="AX818" s="160"/>
      <c r="AY818" s="160"/>
      <c r="AZ818" s="160"/>
      <c r="BA818" s="160"/>
      <c r="BB818" s="160"/>
      <c r="BC818" s="160"/>
      <c r="BD818" s="160"/>
    </row>
    <row r="819" spans="1:56" ht="12.75" customHeigh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59"/>
      <c r="Q819" s="159"/>
      <c r="R819" s="159"/>
      <c r="S819" s="159"/>
      <c r="T819" s="159"/>
      <c r="U819" s="159"/>
      <c r="V819" s="159"/>
      <c r="W819" s="159"/>
      <c r="X819" s="159"/>
      <c r="Y819" s="163"/>
      <c r="Z819" s="163"/>
      <c r="AA819" s="163"/>
      <c r="AB819" s="163"/>
      <c r="AC819" s="209"/>
      <c r="AD819" s="209"/>
      <c r="AE819" s="209"/>
      <c r="AF819" s="209"/>
      <c r="AG819" s="209"/>
      <c r="AH819" s="209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60"/>
      <c r="AU819" s="160"/>
      <c r="AV819" s="160"/>
      <c r="AW819" s="160"/>
      <c r="AX819" s="160"/>
      <c r="AY819" s="160"/>
      <c r="AZ819" s="160"/>
      <c r="BA819" s="160"/>
      <c r="BB819" s="160"/>
      <c r="BC819" s="160"/>
      <c r="BD819" s="160"/>
    </row>
    <row r="820" spans="1:56" ht="12.75" customHeigh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59"/>
      <c r="Q820" s="159"/>
      <c r="R820" s="159"/>
      <c r="S820" s="159"/>
      <c r="T820" s="159"/>
      <c r="U820" s="159"/>
      <c r="V820" s="159"/>
      <c r="W820" s="159"/>
      <c r="X820" s="159"/>
      <c r="Y820" s="163"/>
      <c r="Z820" s="163"/>
      <c r="AA820" s="163"/>
      <c r="AB820" s="163"/>
      <c r="AC820" s="209"/>
      <c r="AD820" s="209"/>
      <c r="AE820" s="209"/>
      <c r="AF820" s="209"/>
      <c r="AG820" s="209"/>
      <c r="AH820" s="209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60"/>
      <c r="AU820" s="160"/>
      <c r="AV820" s="160"/>
      <c r="AW820" s="160"/>
      <c r="AX820" s="160"/>
      <c r="AY820" s="160"/>
      <c r="AZ820" s="160"/>
      <c r="BA820" s="160"/>
      <c r="BB820" s="160"/>
      <c r="BC820" s="160"/>
      <c r="BD820" s="160"/>
    </row>
    <row r="821" spans="1:56" ht="12.75" customHeigh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59"/>
      <c r="Q821" s="159"/>
      <c r="R821" s="159"/>
      <c r="S821" s="159"/>
      <c r="T821" s="159"/>
      <c r="U821" s="159"/>
      <c r="V821" s="159"/>
      <c r="W821" s="159"/>
      <c r="X821" s="159"/>
      <c r="Y821" s="163"/>
      <c r="Z821" s="163"/>
      <c r="AA821" s="163"/>
      <c r="AB821" s="163"/>
      <c r="AC821" s="209"/>
      <c r="AD821" s="209"/>
      <c r="AE821" s="209"/>
      <c r="AF821" s="209"/>
      <c r="AG821" s="209"/>
      <c r="AH821" s="209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60"/>
      <c r="AU821" s="160"/>
      <c r="AV821" s="160"/>
      <c r="AW821" s="160"/>
      <c r="AX821" s="160"/>
      <c r="AY821" s="160"/>
      <c r="AZ821" s="160"/>
      <c r="BA821" s="160"/>
      <c r="BB821" s="160"/>
      <c r="BC821" s="160"/>
      <c r="BD821" s="160"/>
    </row>
    <row r="822" spans="1:56" ht="12.75" customHeigh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59"/>
      <c r="Q822" s="159"/>
      <c r="R822" s="159"/>
      <c r="S822" s="159"/>
      <c r="T822" s="159"/>
      <c r="U822" s="159"/>
      <c r="V822" s="159"/>
      <c r="W822" s="159"/>
      <c r="X822" s="159"/>
      <c r="Y822" s="163"/>
      <c r="Z822" s="163"/>
      <c r="AA822" s="163"/>
      <c r="AB822" s="163"/>
      <c r="AC822" s="209"/>
      <c r="AD822" s="209"/>
      <c r="AE822" s="209"/>
      <c r="AF822" s="209"/>
      <c r="AG822" s="209"/>
      <c r="AH822" s="209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60"/>
      <c r="AU822" s="160"/>
      <c r="AV822" s="160"/>
      <c r="AW822" s="160"/>
      <c r="AX822" s="160"/>
      <c r="AY822" s="160"/>
      <c r="AZ822" s="160"/>
      <c r="BA822" s="160"/>
      <c r="BB822" s="160"/>
      <c r="BC822" s="160"/>
      <c r="BD822" s="160"/>
    </row>
    <row r="823" spans="1:56" ht="12.75" customHeigh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59"/>
      <c r="Q823" s="159"/>
      <c r="R823" s="159"/>
      <c r="S823" s="159"/>
      <c r="T823" s="159"/>
      <c r="U823" s="159"/>
      <c r="V823" s="159"/>
      <c r="W823" s="159"/>
      <c r="X823" s="159"/>
      <c r="Y823" s="163"/>
      <c r="Z823" s="163"/>
      <c r="AA823" s="163"/>
      <c r="AB823" s="163"/>
      <c r="AC823" s="209"/>
      <c r="AD823" s="209"/>
      <c r="AE823" s="209"/>
      <c r="AF823" s="209"/>
      <c r="AG823" s="209"/>
      <c r="AH823" s="209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60"/>
      <c r="AU823" s="160"/>
      <c r="AV823" s="160"/>
      <c r="AW823" s="160"/>
      <c r="AX823" s="160"/>
      <c r="AY823" s="160"/>
      <c r="AZ823" s="160"/>
      <c r="BA823" s="160"/>
      <c r="BB823" s="160"/>
      <c r="BC823" s="160"/>
      <c r="BD823" s="160"/>
    </row>
    <row r="824" spans="1:56" ht="12.75" customHeigh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59"/>
      <c r="Q824" s="159"/>
      <c r="R824" s="159"/>
      <c r="S824" s="159"/>
      <c r="T824" s="159"/>
      <c r="U824" s="159"/>
      <c r="V824" s="159"/>
      <c r="W824" s="159"/>
      <c r="X824" s="159"/>
      <c r="Y824" s="163"/>
      <c r="Z824" s="163"/>
      <c r="AA824" s="163"/>
      <c r="AB824" s="163"/>
      <c r="AC824" s="209"/>
      <c r="AD824" s="209"/>
      <c r="AE824" s="209"/>
      <c r="AF824" s="209"/>
      <c r="AG824" s="209"/>
      <c r="AH824" s="209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60"/>
      <c r="AU824" s="160"/>
      <c r="AV824" s="160"/>
      <c r="AW824" s="160"/>
      <c r="AX824" s="160"/>
      <c r="AY824" s="160"/>
      <c r="AZ824" s="160"/>
      <c r="BA824" s="160"/>
      <c r="BB824" s="160"/>
      <c r="BC824" s="160"/>
      <c r="BD824" s="160"/>
    </row>
    <row r="825" spans="1:56" ht="12.75" customHeigh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59"/>
      <c r="Q825" s="159"/>
      <c r="R825" s="159"/>
      <c r="S825" s="159"/>
      <c r="T825" s="159"/>
      <c r="U825" s="159"/>
      <c r="V825" s="159"/>
      <c r="W825" s="159"/>
      <c r="X825" s="159"/>
      <c r="Y825" s="163"/>
      <c r="Z825" s="163"/>
      <c r="AA825" s="163"/>
      <c r="AB825" s="163"/>
      <c r="AC825" s="209"/>
      <c r="AD825" s="209"/>
      <c r="AE825" s="209"/>
      <c r="AF825" s="209"/>
      <c r="AG825" s="209"/>
      <c r="AH825" s="209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60"/>
      <c r="AU825" s="160"/>
      <c r="AV825" s="160"/>
      <c r="AW825" s="160"/>
      <c r="AX825" s="160"/>
      <c r="AY825" s="160"/>
      <c r="AZ825" s="160"/>
      <c r="BA825" s="160"/>
      <c r="BB825" s="160"/>
      <c r="BC825" s="160"/>
      <c r="BD825" s="160"/>
    </row>
    <row r="826" spans="1:56" ht="12.75" customHeigh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59"/>
      <c r="Q826" s="159"/>
      <c r="R826" s="159"/>
      <c r="S826" s="159"/>
      <c r="T826" s="159"/>
      <c r="U826" s="159"/>
      <c r="V826" s="159"/>
      <c r="W826" s="159"/>
      <c r="X826" s="159"/>
      <c r="Y826" s="163"/>
      <c r="Z826" s="163"/>
      <c r="AA826" s="163"/>
      <c r="AB826" s="163"/>
      <c r="AC826" s="209"/>
      <c r="AD826" s="209"/>
      <c r="AE826" s="209"/>
      <c r="AF826" s="209"/>
      <c r="AG826" s="209"/>
      <c r="AH826" s="209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60"/>
      <c r="AU826" s="160"/>
      <c r="AV826" s="160"/>
      <c r="AW826" s="160"/>
      <c r="AX826" s="160"/>
      <c r="AY826" s="160"/>
      <c r="AZ826" s="160"/>
      <c r="BA826" s="160"/>
      <c r="BB826" s="160"/>
      <c r="BC826" s="160"/>
      <c r="BD826" s="160"/>
    </row>
    <row r="827" spans="1:56" ht="12.75" customHeigh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59"/>
      <c r="Q827" s="159"/>
      <c r="R827" s="159"/>
      <c r="S827" s="159"/>
      <c r="T827" s="159"/>
      <c r="U827" s="159"/>
      <c r="V827" s="159"/>
      <c r="W827" s="159"/>
      <c r="X827" s="159"/>
      <c r="Y827" s="163"/>
      <c r="Z827" s="163"/>
      <c r="AA827" s="163"/>
      <c r="AB827" s="163"/>
      <c r="AC827" s="209"/>
      <c r="AD827" s="209"/>
      <c r="AE827" s="209"/>
      <c r="AF827" s="209"/>
      <c r="AG827" s="209"/>
      <c r="AH827" s="20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60"/>
      <c r="AU827" s="160"/>
      <c r="AV827" s="160"/>
      <c r="AW827" s="160"/>
      <c r="AX827" s="160"/>
      <c r="AY827" s="160"/>
      <c r="AZ827" s="160"/>
      <c r="BA827" s="160"/>
      <c r="BB827" s="160"/>
      <c r="BC827" s="160"/>
      <c r="BD827" s="160"/>
    </row>
    <row r="828" spans="1:56" ht="12.75" customHeigh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59"/>
      <c r="Q828" s="159"/>
      <c r="R828" s="159"/>
      <c r="S828" s="159"/>
      <c r="T828" s="159"/>
      <c r="U828" s="159"/>
      <c r="V828" s="159"/>
      <c r="W828" s="159"/>
      <c r="X828" s="159"/>
      <c r="Y828" s="163"/>
      <c r="Z828" s="163"/>
      <c r="AA828" s="163"/>
      <c r="AB828" s="163"/>
      <c r="AC828" s="209"/>
      <c r="AD828" s="209"/>
      <c r="AE828" s="209"/>
      <c r="AF828" s="209"/>
      <c r="AG828" s="209"/>
      <c r="AH828" s="20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60"/>
      <c r="AU828" s="160"/>
      <c r="AV828" s="160"/>
      <c r="AW828" s="160"/>
      <c r="AX828" s="160"/>
      <c r="AY828" s="160"/>
      <c r="AZ828" s="160"/>
      <c r="BA828" s="160"/>
      <c r="BB828" s="160"/>
      <c r="BC828" s="160"/>
      <c r="BD828" s="160"/>
    </row>
    <row r="829" spans="1:56" ht="12.75" customHeigh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59"/>
      <c r="Q829" s="159"/>
      <c r="R829" s="159"/>
      <c r="S829" s="159"/>
      <c r="T829" s="159"/>
      <c r="U829" s="159"/>
      <c r="V829" s="159"/>
      <c r="W829" s="159"/>
      <c r="X829" s="159"/>
      <c r="Y829" s="163"/>
      <c r="Z829" s="163"/>
      <c r="AA829" s="163"/>
      <c r="AB829" s="163"/>
      <c r="AC829" s="209"/>
      <c r="AD829" s="209"/>
      <c r="AE829" s="209"/>
      <c r="AF829" s="209"/>
      <c r="AG829" s="209"/>
      <c r="AH829" s="20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60"/>
      <c r="AU829" s="160"/>
      <c r="AV829" s="160"/>
      <c r="AW829" s="160"/>
      <c r="AX829" s="160"/>
      <c r="AY829" s="160"/>
      <c r="AZ829" s="160"/>
      <c r="BA829" s="160"/>
      <c r="BB829" s="160"/>
      <c r="BC829" s="160"/>
      <c r="BD829" s="160"/>
    </row>
    <row r="830" spans="1:56" ht="12.75" customHeigh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59"/>
      <c r="Q830" s="159"/>
      <c r="R830" s="159"/>
      <c r="S830" s="159"/>
      <c r="T830" s="159"/>
      <c r="U830" s="159"/>
      <c r="V830" s="159"/>
      <c r="W830" s="159"/>
      <c r="X830" s="159"/>
      <c r="Y830" s="163"/>
      <c r="Z830" s="163"/>
      <c r="AA830" s="163"/>
      <c r="AB830" s="163"/>
      <c r="AC830" s="209"/>
      <c r="AD830" s="209"/>
      <c r="AE830" s="209"/>
      <c r="AF830" s="209"/>
      <c r="AG830" s="209"/>
      <c r="AH830" s="20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60"/>
      <c r="AU830" s="160"/>
      <c r="AV830" s="160"/>
      <c r="AW830" s="160"/>
      <c r="AX830" s="160"/>
      <c r="AY830" s="160"/>
      <c r="AZ830" s="160"/>
      <c r="BA830" s="160"/>
      <c r="BB830" s="160"/>
      <c r="BC830" s="160"/>
      <c r="BD830" s="160"/>
    </row>
    <row r="831" spans="1:56" ht="12.75" customHeigh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59"/>
      <c r="Q831" s="159"/>
      <c r="R831" s="159"/>
      <c r="S831" s="159"/>
      <c r="T831" s="159"/>
      <c r="U831" s="159"/>
      <c r="V831" s="159"/>
      <c r="W831" s="159"/>
      <c r="X831" s="159"/>
      <c r="Y831" s="163"/>
      <c r="Z831" s="163"/>
      <c r="AA831" s="163"/>
      <c r="AB831" s="163"/>
      <c r="AC831" s="209"/>
      <c r="AD831" s="209"/>
      <c r="AE831" s="209"/>
      <c r="AF831" s="209"/>
      <c r="AG831" s="209"/>
      <c r="AH831" s="20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60"/>
      <c r="AU831" s="160"/>
      <c r="AV831" s="160"/>
      <c r="AW831" s="160"/>
      <c r="AX831" s="160"/>
      <c r="AY831" s="160"/>
      <c r="AZ831" s="160"/>
      <c r="BA831" s="160"/>
      <c r="BB831" s="160"/>
      <c r="BC831" s="160"/>
      <c r="BD831" s="160"/>
    </row>
    <row r="832" spans="1:56" ht="12.75" customHeigh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59"/>
      <c r="Q832" s="159"/>
      <c r="R832" s="159"/>
      <c r="S832" s="159"/>
      <c r="T832" s="159"/>
      <c r="U832" s="159"/>
      <c r="V832" s="159"/>
      <c r="W832" s="159"/>
      <c r="X832" s="159"/>
      <c r="Y832" s="163"/>
      <c r="Z832" s="163"/>
      <c r="AA832" s="163"/>
      <c r="AB832" s="163"/>
      <c r="AC832" s="209"/>
      <c r="AD832" s="209"/>
      <c r="AE832" s="209"/>
      <c r="AF832" s="209"/>
      <c r="AG832" s="209"/>
      <c r="AH832" s="20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60"/>
      <c r="AU832" s="160"/>
      <c r="AV832" s="160"/>
      <c r="AW832" s="160"/>
      <c r="AX832" s="160"/>
      <c r="AY832" s="160"/>
      <c r="AZ832" s="160"/>
      <c r="BA832" s="160"/>
      <c r="BB832" s="160"/>
      <c r="BC832" s="160"/>
      <c r="BD832" s="160"/>
    </row>
    <row r="833" spans="1:56" ht="12.75" customHeigh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59"/>
      <c r="Q833" s="159"/>
      <c r="R833" s="159"/>
      <c r="S833" s="159"/>
      <c r="T833" s="159"/>
      <c r="U833" s="159"/>
      <c r="V833" s="159"/>
      <c r="W833" s="159"/>
      <c r="X833" s="159"/>
      <c r="Y833" s="163"/>
      <c r="Z833" s="163"/>
      <c r="AA833" s="163"/>
      <c r="AB833" s="163"/>
      <c r="AC833" s="209"/>
      <c r="AD833" s="209"/>
      <c r="AE833" s="209"/>
      <c r="AF833" s="209"/>
      <c r="AG833" s="209"/>
      <c r="AH833" s="20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60"/>
      <c r="AU833" s="160"/>
      <c r="AV833" s="160"/>
      <c r="AW833" s="160"/>
      <c r="AX833" s="160"/>
      <c r="AY833" s="160"/>
      <c r="AZ833" s="160"/>
      <c r="BA833" s="160"/>
      <c r="BB833" s="160"/>
      <c r="BC833" s="160"/>
      <c r="BD833" s="160"/>
    </row>
    <row r="834" spans="1:56" ht="12.75" customHeigh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59"/>
      <c r="Q834" s="159"/>
      <c r="R834" s="159"/>
      <c r="S834" s="159"/>
      <c r="T834" s="159"/>
      <c r="U834" s="159"/>
      <c r="V834" s="159"/>
      <c r="W834" s="159"/>
      <c r="X834" s="159"/>
      <c r="Y834" s="163"/>
      <c r="Z834" s="163"/>
      <c r="AA834" s="163"/>
      <c r="AB834" s="163"/>
      <c r="AC834" s="209"/>
      <c r="AD834" s="209"/>
      <c r="AE834" s="209"/>
      <c r="AF834" s="209"/>
      <c r="AG834" s="209"/>
      <c r="AH834" s="20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60"/>
      <c r="AU834" s="160"/>
      <c r="AV834" s="160"/>
      <c r="AW834" s="160"/>
      <c r="AX834" s="160"/>
      <c r="AY834" s="160"/>
      <c r="AZ834" s="160"/>
      <c r="BA834" s="160"/>
      <c r="BB834" s="160"/>
      <c r="BC834" s="160"/>
      <c r="BD834" s="160"/>
    </row>
    <row r="835" spans="1:56" ht="12.75" customHeigh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59"/>
      <c r="Q835" s="159"/>
      <c r="R835" s="159"/>
      <c r="S835" s="159"/>
      <c r="T835" s="159"/>
      <c r="U835" s="159"/>
      <c r="V835" s="159"/>
      <c r="W835" s="159"/>
      <c r="X835" s="159"/>
      <c r="Y835" s="163"/>
      <c r="Z835" s="163"/>
      <c r="AA835" s="163"/>
      <c r="AB835" s="163"/>
      <c r="AC835" s="209"/>
      <c r="AD835" s="209"/>
      <c r="AE835" s="209"/>
      <c r="AF835" s="209"/>
      <c r="AG835" s="209"/>
      <c r="AH835" s="20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60"/>
      <c r="AU835" s="160"/>
      <c r="AV835" s="160"/>
      <c r="AW835" s="160"/>
      <c r="AX835" s="160"/>
      <c r="AY835" s="160"/>
      <c r="AZ835" s="160"/>
      <c r="BA835" s="160"/>
      <c r="BB835" s="160"/>
      <c r="BC835" s="160"/>
      <c r="BD835" s="160"/>
    </row>
    <row r="836" spans="1:56" ht="12.75" customHeigh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59"/>
      <c r="Q836" s="159"/>
      <c r="R836" s="159"/>
      <c r="S836" s="159"/>
      <c r="T836" s="159"/>
      <c r="U836" s="159"/>
      <c r="V836" s="159"/>
      <c r="W836" s="159"/>
      <c r="X836" s="159"/>
      <c r="Y836" s="163"/>
      <c r="Z836" s="163"/>
      <c r="AA836" s="163"/>
      <c r="AB836" s="163"/>
      <c r="AC836" s="209"/>
      <c r="AD836" s="209"/>
      <c r="AE836" s="209"/>
      <c r="AF836" s="209"/>
      <c r="AG836" s="209"/>
      <c r="AH836" s="20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60"/>
      <c r="AU836" s="160"/>
      <c r="AV836" s="160"/>
      <c r="AW836" s="160"/>
      <c r="AX836" s="160"/>
      <c r="AY836" s="160"/>
      <c r="AZ836" s="160"/>
      <c r="BA836" s="160"/>
      <c r="BB836" s="160"/>
      <c r="BC836" s="160"/>
      <c r="BD836" s="160"/>
    </row>
    <row r="837" spans="1:56" ht="12.75" customHeigh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59"/>
      <c r="Q837" s="159"/>
      <c r="R837" s="159"/>
      <c r="S837" s="159"/>
      <c r="T837" s="159"/>
      <c r="U837" s="159"/>
      <c r="V837" s="159"/>
      <c r="W837" s="159"/>
      <c r="X837" s="159"/>
      <c r="Y837" s="163"/>
      <c r="Z837" s="163"/>
      <c r="AA837" s="163"/>
      <c r="AB837" s="163"/>
      <c r="AC837" s="209"/>
      <c r="AD837" s="209"/>
      <c r="AE837" s="209"/>
      <c r="AF837" s="209"/>
      <c r="AG837" s="209"/>
      <c r="AH837" s="209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60"/>
      <c r="AU837" s="160"/>
      <c r="AV837" s="160"/>
      <c r="AW837" s="160"/>
      <c r="AX837" s="160"/>
      <c r="AY837" s="160"/>
      <c r="AZ837" s="160"/>
      <c r="BA837" s="160"/>
      <c r="BB837" s="160"/>
      <c r="BC837" s="160"/>
      <c r="BD837" s="160"/>
    </row>
    <row r="838" spans="1:56" ht="12.75" customHeigh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59"/>
      <c r="Q838" s="159"/>
      <c r="R838" s="159"/>
      <c r="S838" s="159"/>
      <c r="T838" s="159"/>
      <c r="U838" s="159"/>
      <c r="V838" s="159"/>
      <c r="W838" s="159"/>
      <c r="X838" s="159"/>
      <c r="Y838" s="163"/>
      <c r="Z838" s="163"/>
      <c r="AA838" s="163"/>
      <c r="AB838" s="163"/>
      <c r="AC838" s="209"/>
      <c r="AD838" s="209"/>
      <c r="AE838" s="209"/>
      <c r="AF838" s="209"/>
      <c r="AG838" s="209"/>
      <c r="AH838" s="209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60"/>
      <c r="AU838" s="160"/>
      <c r="AV838" s="160"/>
      <c r="AW838" s="160"/>
      <c r="AX838" s="160"/>
      <c r="AY838" s="160"/>
      <c r="AZ838" s="160"/>
      <c r="BA838" s="160"/>
      <c r="BB838" s="160"/>
      <c r="BC838" s="160"/>
      <c r="BD838" s="160"/>
    </row>
    <row r="839" spans="1:56" ht="12.75" customHeigh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59"/>
      <c r="Q839" s="159"/>
      <c r="R839" s="159"/>
      <c r="S839" s="159"/>
      <c r="T839" s="159"/>
      <c r="U839" s="159"/>
      <c r="V839" s="159"/>
      <c r="W839" s="159"/>
      <c r="X839" s="159"/>
      <c r="Y839" s="163"/>
      <c r="Z839" s="163"/>
      <c r="AA839" s="163"/>
      <c r="AB839" s="163"/>
      <c r="AC839" s="209"/>
      <c r="AD839" s="209"/>
      <c r="AE839" s="209"/>
      <c r="AF839" s="209"/>
      <c r="AG839" s="209"/>
      <c r="AH839" s="20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60"/>
      <c r="AU839" s="160"/>
      <c r="AV839" s="160"/>
      <c r="AW839" s="160"/>
      <c r="AX839" s="160"/>
      <c r="AY839" s="160"/>
      <c r="AZ839" s="160"/>
      <c r="BA839" s="160"/>
      <c r="BB839" s="160"/>
      <c r="BC839" s="160"/>
      <c r="BD839" s="160"/>
    </row>
    <row r="840" spans="1:56" ht="12.75" customHeigh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59"/>
      <c r="Q840" s="159"/>
      <c r="R840" s="159"/>
      <c r="S840" s="159"/>
      <c r="T840" s="159"/>
      <c r="U840" s="159"/>
      <c r="V840" s="159"/>
      <c r="W840" s="159"/>
      <c r="X840" s="159"/>
      <c r="Y840" s="163"/>
      <c r="Z840" s="163"/>
      <c r="AA840" s="163"/>
      <c r="AB840" s="163"/>
      <c r="AC840" s="209"/>
      <c r="AD840" s="209"/>
      <c r="AE840" s="209"/>
      <c r="AF840" s="209"/>
      <c r="AG840" s="209"/>
      <c r="AH840" s="20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60"/>
      <c r="AU840" s="160"/>
      <c r="AV840" s="160"/>
      <c r="AW840" s="160"/>
      <c r="AX840" s="160"/>
      <c r="AY840" s="160"/>
      <c r="AZ840" s="160"/>
      <c r="BA840" s="160"/>
      <c r="BB840" s="160"/>
      <c r="BC840" s="160"/>
      <c r="BD840" s="160"/>
    </row>
    <row r="841" spans="1:56" ht="12.75" customHeigh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59"/>
      <c r="Q841" s="159"/>
      <c r="R841" s="159"/>
      <c r="S841" s="159"/>
      <c r="T841" s="159"/>
      <c r="U841" s="159"/>
      <c r="V841" s="159"/>
      <c r="W841" s="159"/>
      <c r="X841" s="159"/>
      <c r="Y841" s="163"/>
      <c r="Z841" s="163"/>
      <c r="AA841" s="163"/>
      <c r="AB841" s="163"/>
      <c r="AC841" s="209"/>
      <c r="AD841" s="209"/>
      <c r="AE841" s="209"/>
      <c r="AF841" s="209"/>
      <c r="AG841" s="209"/>
      <c r="AH841" s="20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60"/>
      <c r="AU841" s="160"/>
      <c r="AV841" s="160"/>
      <c r="AW841" s="160"/>
      <c r="AX841" s="160"/>
      <c r="AY841" s="160"/>
      <c r="AZ841" s="160"/>
      <c r="BA841" s="160"/>
      <c r="BB841" s="160"/>
      <c r="BC841" s="160"/>
      <c r="BD841" s="160"/>
    </row>
    <row r="842" spans="1:56" ht="12.75" customHeigh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59"/>
      <c r="Q842" s="159"/>
      <c r="R842" s="159"/>
      <c r="S842" s="159"/>
      <c r="T842" s="159"/>
      <c r="U842" s="159"/>
      <c r="V842" s="159"/>
      <c r="W842" s="159"/>
      <c r="X842" s="159"/>
      <c r="Y842" s="163"/>
      <c r="Z842" s="163"/>
      <c r="AA842" s="163"/>
      <c r="AB842" s="163"/>
      <c r="AC842" s="209"/>
      <c r="AD842" s="209"/>
      <c r="AE842" s="209"/>
      <c r="AF842" s="209"/>
      <c r="AG842" s="209"/>
      <c r="AH842" s="20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60"/>
      <c r="AU842" s="160"/>
      <c r="AV842" s="160"/>
      <c r="AW842" s="160"/>
      <c r="AX842" s="160"/>
      <c r="AY842" s="160"/>
      <c r="AZ842" s="160"/>
      <c r="BA842" s="160"/>
      <c r="BB842" s="160"/>
      <c r="BC842" s="160"/>
      <c r="BD842" s="160"/>
    </row>
    <row r="843" spans="1:56" ht="12.75" customHeigh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59"/>
      <c r="Q843" s="159"/>
      <c r="R843" s="159"/>
      <c r="S843" s="159"/>
      <c r="T843" s="159"/>
      <c r="U843" s="159"/>
      <c r="V843" s="159"/>
      <c r="W843" s="159"/>
      <c r="X843" s="159"/>
      <c r="Y843" s="163"/>
      <c r="Z843" s="163"/>
      <c r="AA843" s="163"/>
      <c r="AB843" s="163"/>
      <c r="AC843" s="209"/>
      <c r="AD843" s="209"/>
      <c r="AE843" s="209"/>
      <c r="AF843" s="209"/>
      <c r="AG843" s="209"/>
      <c r="AH843" s="20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60"/>
      <c r="AU843" s="160"/>
      <c r="AV843" s="160"/>
      <c r="AW843" s="160"/>
      <c r="AX843" s="160"/>
      <c r="AY843" s="160"/>
      <c r="AZ843" s="160"/>
      <c r="BA843" s="160"/>
      <c r="BB843" s="160"/>
      <c r="BC843" s="160"/>
      <c r="BD843" s="160"/>
    </row>
    <row r="844" spans="1:56" ht="12.75" customHeigh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59"/>
      <c r="Q844" s="159"/>
      <c r="R844" s="159"/>
      <c r="S844" s="159"/>
      <c r="T844" s="159"/>
      <c r="U844" s="159"/>
      <c r="V844" s="159"/>
      <c r="W844" s="159"/>
      <c r="X844" s="159"/>
      <c r="Y844" s="163"/>
      <c r="Z844" s="163"/>
      <c r="AA844" s="163"/>
      <c r="AB844" s="163"/>
      <c r="AC844" s="209"/>
      <c r="AD844" s="209"/>
      <c r="AE844" s="209"/>
      <c r="AF844" s="209"/>
      <c r="AG844" s="209"/>
      <c r="AH844" s="20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60"/>
      <c r="AU844" s="160"/>
      <c r="AV844" s="160"/>
      <c r="AW844" s="160"/>
      <c r="AX844" s="160"/>
      <c r="AY844" s="160"/>
      <c r="AZ844" s="160"/>
      <c r="BA844" s="160"/>
      <c r="BB844" s="160"/>
      <c r="BC844" s="160"/>
      <c r="BD844" s="160"/>
    </row>
    <row r="845" spans="1:56" ht="12.75" customHeigh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59"/>
      <c r="Q845" s="159"/>
      <c r="R845" s="159"/>
      <c r="S845" s="159"/>
      <c r="T845" s="159"/>
      <c r="U845" s="159"/>
      <c r="V845" s="159"/>
      <c r="W845" s="159"/>
      <c r="X845" s="159"/>
      <c r="Y845" s="163"/>
      <c r="Z845" s="163"/>
      <c r="AA845" s="163"/>
      <c r="AB845" s="163"/>
      <c r="AC845" s="209"/>
      <c r="AD845" s="209"/>
      <c r="AE845" s="209"/>
      <c r="AF845" s="209"/>
      <c r="AG845" s="209"/>
      <c r="AH845" s="20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60"/>
      <c r="AU845" s="160"/>
      <c r="AV845" s="160"/>
      <c r="AW845" s="160"/>
      <c r="AX845" s="160"/>
      <c r="AY845" s="160"/>
      <c r="AZ845" s="160"/>
      <c r="BA845" s="160"/>
      <c r="BB845" s="160"/>
      <c r="BC845" s="160"/>
      <c r="BD845" s="160"/>
    </row>
    <row r="846" spans="1:56" ht="12.75" customHeigh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59"/>
      <c r="Q846" s="159"/>
      <c r="R846" s="159"/>
      <c r="S846" s="159"/>
      <c r="T846" s="159"/>
      <c r="U846" s="159"/>
      <c r="V846" s="159"/>
      <c r="W846" s="159"/>
      <c r="X846" s="159"/>
      <c r="Y846" s="163"/>
      <c r="Z846" s="163"/>
      <c r="AA846" s="163"/>
      <c r="AB846" s="163"/>
      <c r="AC846" s="209"/>
      <c r="AD846" s="209"/>
      <c r="AE846" s="209"/>
      <c r="AF846" s="209"/>
      <c r="AG846" s="209"/>
      <c r="AH846" s="20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60"/>
      <c r="AU846" s="160"/>
      <c r="AV846" s="160"/>
      <c r="AW846" s="160"/>
      <c r="AX846" s="160"/>
      <c r="AY846" s="160"/>
      <c r="AZ846" s="160"/>
      <c r="BA846" s="160"/>
      <c r="BB846" s="160"/>
      <c r="BC846" s="160"/>
      <c r="BD846" s="160"/>
    </row>
    <row r="847" spans="1:56" ht="12.75" customHeigh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59"/>
      <c r="Q847" s="159"/>
      <c r="R847" s="159"/>
      <c r="S847" s="159"/>
      <c r="T847" s="159"/>
      <c r="U847" s="159"/>
      <c r="V847" s="159"/>
      <c r="W847" s="159"/>
      <c r="X847" s="159"/>
      <c r="Y847" s="163"/>
      <c r="Z847" s="163"/>
      <c r="AA847" s="163"/>
      <c r="AB847" s="163"/>
      <c r="AC847" s="209"/>
      <c r="AD847" s="209"/>
      <c r="AE847" s="209"/>
      <c r="AF847" s="209"/>
      <c r="AG847" s="209"/>
      <c r="AH847" s="20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60"/>
      <c r="AU847" s="160"/>
      <c r="AV847" s="160"/>
      <c r="AW847" s="160"/>
      <c r="AX847" s="160"/>
      <c r="AY847" s="160"/>
      <c r="AZ847" s="160"/>
      <c r="BA847" s="160"/>
      <c r="BB847" s="160"/>
      <c r="BC847" s="160"/>
      <c r="BD847" s="160"/>
    </row>
    <row r="848" spans="1:56" ht="12.75" customHeigh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59"/>
      <c r="Q848" s="159"/>
      <c r="R848" s="159"/>
      <c r="S848" s="159"/>
      <c r="T848" s="159"/>
      <c r="U848" s="159"/>
      <c r="V848" s="159"/>
      <c r="W848" s="159"/>
      <c r="X848" s="159"/>
      <c r="Y848" s="163"/>
      <c r="Z848" s="163"/>
      <c r="AA848" s="163"/>
      <c r="AB848" s="163"/>
      <c r="AC848" s="209"/>
      <c r="AD848" s="209"/>
      <c r="AE848" s="209"/>
      <c r="AF848" s="209"/>
      <c r="AG848" s="209"/>
      <c r="AH848" s="20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60"/>
      <c r="AU848" s="160"/>
      <c r="AV848" s="160"/>
      <c r="AW848" s="160"/>
      <c r="AX848" s="160"/>
      <c r="AY848" s="160"/>
      <c r="AZ848" s="160"/>
      <c r="BA848" s="160"/>
      <c r="BB848" s="160"/>
      <c r="BC848" s="160"/>
      <c r="BD848" s="160"/>
    </row>
    <row r="849" spans="1:56" ht="12.75" customHeigh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59"/>
      <c r="Q849" s="159"/>
      <c r="R849" s="159"/>
      <c r="S849" s="159"/>
      <c r="T849" s="159"/>
      <c r="U849" s="159"/>
      <c r="V849" s="159"/>
      <c r="W849" s="159"/>
      <c r="X849" s="159"/>
      <c r="Y849" s="163"/>
      <c r="Z849" s="163"/>
      <c r="AA849" s="163"/>
      <c r="AB849" s="163"/>
      <c r="AC849" s="209"/>
      <c r="AD849" s="209"/>
      <c r="AE849" s="209"/>
      <c r="AF849" s="209"/>
      <c r="AG849" s="209"/>
      <c r="AH849" s="20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60"/>
      <c r="AU849" s="160"/>
      <c r="AV849" s="160"/>
      <c r="AW849" s="160"/>
      <c r="AX849" s="160"/>
      <c r="AY849" s="160"/>
      <c r="AZ849" s="160"/>
      <c r="BA849" s="160"/>
      <c r="BB849" s="160"/>
      <c r="BC849" s="160"/>
      <c r="BD849" s="160"/>
    </row>
    <row r="850" spans="1:56" ht="12.75" customHeigh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59"/>
      <c r="Q850" s="159"/>
      <c r="R850" s="159"/>
      <c r="S850" s="159"/>
      <c r="T850" s="159"/>
      <c r="U850" s="159"/>
      <c r="V850" s="159"/>
      <c r="W850" s="159"/>
      <c r="X850" s="159"/>
      <c r="Y850" s="163"/>
      <c r="Z850" s="163"/>
      <c r="AA850" s="163"/>
      <c r="AB850" s="163"/>
      <c r="AC850" s="209"/>
      <c r="AD850" s="209"/>
      <c r="AE850" s="209"/>
      <c r="AF850" s="209"/>
      <c r="AG850" s="209"/>
      <c r="AH850" s="20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60"/>
      <c r="AU850" s="160"/>
      <c r="AV850" s="160"/>
      <c r="AW850" s="160"/>
      <c r="AX850" s="160"/>
      <c r="AY850" s="160"/>
      <c r="AZ850" s="160"/>
      <c r="BA850" s="160"/>
      <c r="BB850" s="160"/>
      <c r="BC850" s="160"/>
      <c r="BD850" s="160"/>
    </row>
    <row r="851" spans="1:56" ht="12.75" customHeigh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59"/>
      <c r="Q851" s="159"/>
      <c r="R851" s="159"/>
      <c r="S851" s="159"/>
      <c r="T851" s="159"/>
      <c r="U851" s="159"/>
      <c r="V851" s="159"/>
      <c r="W851" s="159"/>
      <c r="X851" s="159"/>
      <c r="Y851" s="163"/>
      <c r="Z851" s="163"/>
      <c r="AA851" s="163"/>
      <c r="AB851" s="163"/>
      <c r="AC851" s="209"/>
      <c r="AD851" s="209"/>
      <c r="AE851" s="209"/>
      <c r="AF851" s="209"/>
      <c r="AG851" s="209"/>
      <c r="AH851" s="20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60"/>
      <c r="AU851" s="160"/>
      <c r="AV851" s="160"/>
      <c r="AW851" s="160"/>
      <c r="AX851" s="160"/>
      <c r="AY851" s="160"/>
      <c r="AZ851" s="160"/>
      <c r="BA851" s="160"/>
      <c r="BB851" s="160"/>
      <c r="BC851" s="160"/>
      <c r="BD851" s="160"/>
    </row>
    <row r="852" spans="1:56" ht="12.75" customHeigh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59"/>
      <c r="Q852" s="159"/>
      <c r="R852" s="159"/>
      <c r="S852" s="159"/>
      <c r="T852" s="159"/>
      <c r="U852" s="159"/>
      <c r="V852" s="159"/>
      <c r="W852" s="159"/>
      <c r="X852" s="159"/>
      <c r="Y852" s="163"/>
      <c r="Z852" s="163"/>
      <c r="AA852" s="163"/>
      <c r="AB852" s="163"/>
      <c r="AC852" s="209"/>
      <c r="AD852" s="209"/>
      <c r="AE852" s="209"/>
      <c r="AF852" s="209"/>
      <c r="AG852" s="209"/>
      <c r="AH852" s="20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60"/>
      <c r="AU852" s="160"/>
      <c r="AV852" s="160"/>
      <c r="AW852" s="160"/>
      <c r="AX852" s="160"/>
      <c r="AY852" s="160"/>
      <c r="AZ852" s="160"/>
      <c r="BA852" s="160"/>
      <c r="BB852" s="160"/>
      <c r="BC852" s="160"/>
      <c r="BD852" s="160"/>
    </row>
    <row r="853" spans="1:56" ht="12.75" customHeigh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59"/>
      <c r="Q853" s="159"/>
      <c r="R853" s="159"/>
      <c r="S853" s="159"/>
      <c r="T853" s="159"/>
      <c r="U853" s="159"/>
      <c r="V853" s="159"/>
      <c r="W853" s="159"/>
      <c r="X853" s="159"/>
      <c r="Y853" s="163"/>
      <c r="Z853" s="163"/>
      <c r="AA853" s="163"/>
      <c r="AB853" s="163"/>
      <c r="AC853" s="209"/>
      <c r="AD853" s="209"/>
      <c r="AE853" s="209"/>
      <c r="AF853" s="209"/>
      <c r="AG853" s="209"/>
      <c r="AH853" s="20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60"/>
      <c r="AU853" s="160"/>
      <c r="AV853" s="160"/>
      <c r="AW853" s="160"/>
      <c r="AX853" s="160"/>
      <c r="AY853" s="160"/>
      <c r="AZ853" s="160"/>
      <c r="BA853" s="160"/>
      <c r="BB853" s="160"/>
      <c r="BC853" s="160"/>
      <c r="BD853" s="160"/>
    </row>
    <row r="854" spans="1:56" ht="12.75" customHeight="1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59"/>
      <c r="Q854" s="159"/>
      <c r="R854" s="159"/>
      <c r="S854" s="159"/>
      <c r="T854" s="159"/>
      <c r="U854" s="159"/>
      <c r="V854" s="159"/>
      <c r="W854" s="159"/>
      <c r="X854" s="159"/>
      <c r="Y854" s="163"/>
      <c r="Z854" s="163"/>
      <c r="AA854" s="163"/>
      <c r="AB854" s="163"/>
      <c r="AC854" s="209"/>
      <c r="AD854" s="209"/>
      <c r="AE854" s="209"/>
      <c r="AF854" s="209"/>
      <c r="AG854" s="209"/>
      <c r="AH854" s="20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60"/>
      <c r="AU854" s="160"/>
      <c r="AV854" s="160"/>
      <c r="AW854" s="160"/>
      <c r="AX854" s="160"/>
      <c r="AY854" s="160"/>
      <c r="AZ854" s="160"/>
      <c r="BA854" s="160"/>
      <c r="BB854" s="160"/>
      <c r="BC854" s="160"/>
      <c r="BD854" s="160"/>
    </row>
    <row r="855" spans="1:56" ht="12.75" customHeight="1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59"/>
      <c r="Q855" s="159"/>
      <c r="R855" s="159"/>
      <c r="S855" s="159"/>
      <c r="T855" s="159"/>
      <c r="U855" s="159"/>
      <c r="V855" s="159"/>
      <c r="W855" s="159"/>
      <c r="X855" s="159"/>
      <c r="Y855" s="163"/>
      <c r="Z855" s="163"/>
      <c r="AA855" s="163"/>
      <c r="AB855" s="163"/>
      <c r="AC855" s="209"/>
      <c r="AD855" s="209"/>
      <c r="AE855" s="209"/>
      <c r="AF855" s="209"/>
      <c r="AG855" s="209"/>
      <c r="AH855" s="20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60"/>
      <c r="AU855" s="160"/>
      <c r="AV855" s="160"/>
      <c r="AW855" s="160"/>
      <c r="AX855" s="160"/>
      <c r="AY855" s="160"/>
      <c r="AZ855" s="160"/>
      <c r="BA855" s="160"/>
      <c r="BB855" s="160"/>
      <c r="BC855" s="160"/>
      <c r="BD855" s="160"/>
    </row>
    <row r="856" spans="1:56" ht="12.75" customHeight="1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59"/>
      <c r="Q856" s="159"/>
      <c r="R856" s="159"/>
      <c r="S856" s="159"/>
      <c r="T856" s="159"/>
      <c r="U856" s="159"/>
      <c r="V856" s="159"/>
      <c r="W856" s="159"/>
      <c r="X856" s="159"/>
      <c r="Y856" s="163"/>
      <c r="Z856" s="163"/>
      <c r="AA856" s="163"/>
      <c r="AB856" s="163"/>
      <c r="AC856" s="209"/>
      <c r="AD856" s="209"/>
      <c r="AE856" s="209"/>
      <c r="AF856" s="209"/>
      <c r="AG856" s="209"/>
      <c r="AH856" s="20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60"/>
      <c r="AU856" s="160"/>
      <c r="AV856" s="160"/>
      <c r="AW856" s="160"/>
      <c r="AX856" s="160"/>
      <c r="AY856" s="160"/>
      <c r="AZ856" s="160"/>
      <c r="BA856" s="160"/>
      <c r="BB856" s="160"/>
      <c r="BC856" s="160"/>
      <c r="BD856" s="160"/>
    </row>
    <row r="857" spans="1:56" ht="12.75" customHeight="1">
      <c r="A857" s="162"/>
      <c r="B857" s="162"/>
      <c r="C857" s="162"/>
      <c r="D857" s="162"/>
      <c r="E857" s="162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59"/>
      <c r="Q857" s="159"/>
      <c r="R857" s="159"/>
      <c r="S857" s="159"/>
      <c r="T857" s="159"/>
      <c r="U857" s="159"/>
      <c r="V857" s="159"/>
      <c r="W857" s="159"/>
      <c r="X857" s="159"/>
      <c r="Y857" s="163"/>
      <c r="Z857" s="163"/>
      <c r="AA857" s="163"/>
      <c r="AB857" s="163"/>
      <c r="AC857" s="209"/>
      <c r="AD857" s="209"/>
      <c r="AE857" s="209"/>
      <c r="AF857" s="209"/>
      <c r="AG857" s="209"/>
      <c r="AH857" s="20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60"/>
      <c r="AU857" s="160"/>
      <c r="AV857" s="160"/>
      <c r="AW857" s="160"/>
      <c r="AX857" s="160"/>
      <c r="AY857" s="160"/>
      <c r="AZ857" s="160"/>
      <c r="BA857" s="160"/>
      <c r="BB857" s="160"/>
      <c r="BC857" s="160"/>
      <c r="BD857" s="160"/>
    </row>
    <row r="858" spans="1:56" ht="12.75" customHeight="1">
      <c r="A858" s="162"/>
      <c r="B858" s="162"/>
      <c r="C858" s="162"/>
      <c r="D858" s="162"/>
      <c r="E858" s="162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59"/>
      <c r="Q858" s="159"/>
      <c r="R858" s="159"/>
      <c r="S858" s="159"/>
      <c r="T858" s="159"/>
      <c r="U858" s="159"/>
      <c r="V858" s="159"/>
      <c r="W858" s="159"/>
      <c r="X858" s="159"/>
      <c r="Y858" s="163"/>
      <c r="Z858" s="163"/>
      <c r="AA858" s="163"/>
      <c r="AB858" s="163"/>
      <c r="AC858" s="209"/>
      <c r="AD858" s="209"/>
      <c r="AE858" s="209"/>
      <c r="AF858" s="209"/>
      <c r="AG858" s="209"/>
      <c r="AH858" s="20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60"/>
      <c r="AU858" s="160"/>
      <c r="AV858" s="160"/>
      <c r="AW858" s="160"/>
      <c r="AX858" s="160"/>
      <c r="AY858" s="160"/>
      <c r="AZ858" s="160"/>
      <c r="BA858" s="160"/>
      <c r="BB858" s="160"/>
      <c r="BC858" s="160"/>
      <c r="BD858" s="160"/>
    </row>
    <row r="859" spans="1:56" ht="12.75" customHeight="1">
      <c r="A859" s="162"/>
      <c r="B859" s="162"/>
      <c r="C859" s="162"/>
      <c r="D859" s="162"/>
      <c r="E859" s="162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59"/>
      <c r="Q859" s="159"/>
      <c r="R859" s="159"/>
      <c r="S859" s="159"/>
      <c r="T859" s="159"/>
      <c r="U859" s="159"/>
      <c r="V859" s="159"/>
      <c r="W859" s="159"/>
      <c r="X859" s="159"/>
      <c r="Y859" s="163"/>
      <c r="Z859" s="163"/>
      <c r="AA859" s="163"/>
      <c r="AB859" s="163"/>
      <c r="AC859" s="209"/>
      <c r="AD859" s="209"/>
      <c r="AE859" s="209"/>
      <c r="AF859" s="209"/>
      <c r="AG859" s="209"/>
      <c r="AH859" s="20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60"/>
      <c r="AU859" s="160"/>
      <c r="AV859" s="160"/>
      <c r="AW859" s="160"/>
      <c r="AX859" s="160"/>
      <c r="AY859" s="160"/>
      <c r="AZ859" s="160"/>
      <c r="BA859" s="160"/>
      <c r="BB859" s="160"/>
      <c r="BC859" s="160"/>
      <c r="BD859" s="160"/>
    </row>
    <row r="860" spans="1:56" ht="12.75" customHeight="1">
      <c r="A860" s="162"/>
      <c r="B860" s="162"/>
      <c r="C860" s="162"/>
      <c r="D860" s="162"/>
      <c r="E860" s="162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59"/>
      <c r="Q860" s="159"/>
      <c r="R860" s="159"/>
      <c r="S860" s="159"/>
      <c r="T860" s="159"/>
      <c r="U860" s="159"/>
      <c r="V860" s="159"/>
      <c r="W860" s="159"/>
      <c r="X860" s="159"/>
      <c r="Y860" s="163"/>
      <c r="Z860" s="163"/>
      <c r="AA860" s="163"/>
      <c r="AB860" s="163"/>
      <c r="AC860" s="209"/>
      <c r="AD860" s="209"/>
      <c r="AE860" s="209"/>
      <c r="AF860" s="209"/>
      <c r="AG860" s="209"/>
      <c r="AH860" s="20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60"/>
      <c r="AU860" s="160"/>
      <c r="AV860" s="160"/>
      <c r="AW860" s="160"/>
      <c r="AX860" s="160"/>
      <c r="AY860" s="160"/>
      <c r="AZ860" s="160"/>
      <c r="BA860" s="160"/>
      <c r="BB860" s="160"/>
      <c r="BC860" s="160"/>
      <c r="BD860" s="160"/>
    </row>
    <row r="861" spans="1:56" ht="12.75" customHeight="1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59"/>
      <c r="Q861" s="159"/>
      <c r="R861" s="159"/>
      <c r="S861" s="159"/>
      <c r="T861" s="159"/>
      <c r="U861" s="159"/>
      <c r="V861" s="159"/>
      <c r="W861" s="159"/>
      <c r="X861" s="159"/>
      <c r="Y861" s="163"/>
      <c r="Z861" s="163"/>
      <c r="AA861" s="163"/>
      <c r="AB861" s="163"/>
      <c r="AC861" s="209"/>
      <c r="AD861" s="209"/>
      <c r="AE861" s="209"/>
      <c r="AF861" s="209"/>
      <c r="AG861" s="209"/>
      <c r="AH861" s="20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60"/>
      <c r="AU861" s="160"/>
      <c r="AV861" s="160"/>
      <c r="AW861" s="160"/>
      <c r="AX861" s="160"/>
      <c r="AY861" s="160"/>
      <c r="AZ861" s="160"/>
      <c r="BA861" s="160"/>
      <c r="BB861" s="160"/>
      <c r="BC861" s="160"/>
      <c r="BD861" s="160"/>
    </row>
    <row r="862" spans="1:56" ht="12.75" customHeight="1">
      <c r="A862" s="162"/>
      <c r="B862" s="162"/>
      <c r="C862" s="162"/>
      <c r="D862" s="162"/>
      <c r="E862" s="162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59"/>
      <c r="Q862" s="159"/>
      <c r="R862" s="159"/>
      <c r="S862" s="159"/>
      <c r="T862" s="159"/>
      <c r="U862" s="159"/>
      <c r="V862" s="159"/>
      <c r="W862" s="159"/>
      <c r="X862" s="159"/>
      <c r="Y862" s="163"/>
      <c r="Z862" s="163"/>
      <c r="AA862" s="163"/>
      <c r="AB862" s="163"/>
      <c r="AC862" s="209"/>
      <c r="AD862" s="209"/>
      <c r="AE862" s="209"/>
      <c r="AF862" s="209"/>
      <c r="AG862" s="209"/>
      <c r="AH862" s="20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60"/>
      <c r="AU862" s="160"/>
      <c r="AV862" s="160"/>
      <c r="AW862" s="160"/>
      <c r="AX862" s="160"/>
      <c r="AY862" s="160"/>
      <c r="AZ862" s="160"/>
      <c r="BA862" s="160"/>
      <c r="BB862" s="160"/>
      <c r="BC862" s="160"/>
      <c r="BD862" s="160"/>
    </row>
    <row r="863" spans="1:56" ht="12.75" customHeight="1">
      <c r="A863" s="162"/>
      <c r="B863" s="162"/>
      <c r="C863" s="162"/>
      <c r="D863" s="162"/>
      <c r="E863" s="162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59"/>
      <c r="Q863" s="159"/>
      <c r="R863" s="159"/>
      <c r="S863" s="159"/>
      <c r="T863" s="159"/>
      <c r="U863" s="159"/>
      <c r="V863" s="159"/>
      <c r="W863" s="159"/>
      <c r="X863" s="159"/>
      <c r="Y863" s="163"/>
      <c r="Z863" s="163"/>
      <c r="AA863" s="163"/>
      <c r="AB863" s="163"/>
      <c r="AC863" s="209"/>
      <c r="AD863" s="209"/>
      <c r="AE863" s="209"/>
      <c r="AF863" s="209"/>
      <c r="AG863" s="209"/>
      <c r="AH863" s="20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60"/>
      <c r="AU863" s="160"/>
      <c r="AV863" s="160"/>
      <c r="AW863" s="160"/>
      <c r="AX863" s="160"/>
      <c r="AY863" s="160"/>
      <c r="AZ863" s="160"/>
      <c r="BA863" s="160"/>
      <c r="BB863" s="160"/>
      <c r="BC863" s="160"/>
      <c r="BD863" s="160"/>
    </row>
    <row r="864" spans="1:56" ht="12.75" customHeight="1">
      <c r="A864" s="162"/>
      <c r="B864" s="162"/>
      <c r="C864" s="162"/>
      <c r="D864" s="162"/>
      <c r="E864" s="162"/>
      <c r="F864" s="162"/>
      <c r="G864" s="162"/>
      <c r="H864" s="162"/>
      <c r="I864" s="162"/>
      <c r="J864" s="162"/>
      <c r="K864" s="162"/>
      <c r="L864" s="162"/>
      <c r="M864" s="162"/>
      <c r="N864" s="162"/>
      <c r="O864" s="162"/>
      <c r="P864" s="159"/>
      <c r="Q864" s="159"/>
      <c r="R864" s="159"/>
      <c r="S864" s="159"/>
      <c r="T864" s="159"/>
      <c r="U864" s="159"/>
      <c r="V864" s="159"/>
      <c r="W864" s="159"/>
      <c r="X864" s="159"/>
      <c r="Y864" s="163"/>
      <c r="Z864" s="163"/>
      <c r="AA864" s="163"/>
      <c r="AB864" s="163"/>
      <c r="AC864" s="209"/>
      <c r="AD864" s="209"/>
      <c r="AE864" s="209"/>
      <c r="AF864" s="209"/>
      <c r="AG864" s="209"/>
      <c r="AH864" s="20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60"/>
      <c r="AU864" s="160"/>
      <c r="AV864" s="160"/>
      <c r="AW864" s="160"/>
      <c r="AX864" s="160"/>
      <c r="AY864" s="160"/>
      <c r="AZ864" s="160"/>
      <c r="BA864" s="160"/>
      <c r="BB864" s="160"/>
      <c r="BC864" s="160"/>
      <c r="BD864" s="160"/>
    </row>
    <row r="865" spans="1:56" ht="12.75" customHeight="1">
      <c r="A865" s="162"/>
      <c r="B865" s="162"/>
      <c r="C865" s="162"/>
      <c r="D865" s="162"/>
      <c r="E865" s="162"/>
      <c r="F865" s="162"/>
      <c r="G865" s="162"/>
      <c r="H865" s="162"/>
      <c r="I865" s="162"/>
      <c r="J865" s="162"/>
      <c r="K865" s="162"/>
      <c r="L865" s="162"/>
      <c r="M865" s="162"/>
      <c r="N865" s="162"/>
      <c r="O865" s="162"/>
      <c r="P865" s="159"/>
      <c r="Q865" s="159"/>
      <c r="R865" s="159"/>
      <c r="S865" s="159"/>
      <c r="T865" s="159"/>
      <c r="U865" s="159"/>
      <c r="V865" s="159"/>
      <c r="W865" s="159"/>
      <c r="X865" s="159"/>
      <c r="Y865" s="163"/>
      <c r="Z865" s="163"/>
      <c r="AA865" s="163"/>
      <c r="AB865" s="163"/>
      <c r="AC865" s="209"/>
      <c r="AD865" s="209"/>
      <c r="AE865" s="209"/>
      <c r="AF865" s="209"/>
      <c r="AG865" s="209"/>
      <c r="AH865" s="20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60"/>
      <c r="AU865" s="160"/>
      <c r="AV865" s="160"/>
      <c r="AW865" s="160"/>
      <c r="AX865" s="160"/>
      <c r="AY865" s="160"/>
      <c r="AZ865" s="160"/>
      <c r="BA865" s="160"/>
      <c r="BB865" s="160"/>
      <c r="BC865" s="160"/>
      <c r="BD865" s="160"/>
    </row>
    <row r="866" spans="1:56" ht="12.75" customHeight="1">
      <c r="A866" s="162"/>
      <c r="B866" s="162"/>
      <c r="C866" s="162"/>
      <c r="D866" s="162"/>
      <c r="E866" s="162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59"/>
      <c r="Q866" s="159"/>
      <c r="R866" s="159"/>
      <c r="S866" s="159"/>
      <c r="T866" s="159"/>
      <c r="U866" s="159"/>
      <c r="V866" s="159"/>
      <c r="W866" s="159"/>
      <c r="X866" s="159"/>
      <c r="Y866" s="163"/>
      <c r="Z866" s="163"/>
      <c r="AA866" s="163"/>
      <c r="AB866" s="163"/>
      <c r="AC866" s="209"/>
      <c r="AD866" s="209"/>
      <c r="AE866" s="209"/>
      <c r="AF866" s="209"/>
      <c r="AG866" s="209"/>
      <c r="AH866" s="20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60"/>
      <c r="AU866" s="160"/>
      <c r="AV866" s="160"/>
      <c r="AW866" s="160"/>
      <c r="AX866" s="160"/>
      <c r="AY866" s="160"/>
      <c r="AZ866" s="160"/>
      <c r="BA866" s="160"/>
      <c r="BB866" s="160"/>
      <c r="BC866" s="160"/>
      <c r="BD866" s="160"/>
    </row>
    <row r="867" spans="1:56" ht="12.75" customHeight="1">
      <c r="A867" s="162"/>
      <c r="B867" s="162"/>
      <c r="C867" s="162"/>
      <c r="D867" s="162"/>
      <c r="E867" s="162"/>
      <c r="F867" s="162"/>
      <c r="G867" s="162"/>
      <c r="H867" s="162"/>
      <c r="I867" s="162"/>
      <c r="J867" s="162"/>
      <c r="K867" s="162"/>
      <c r="L867" s="162"/>
      <c r="M867" s="162"/>
      <c r="N867" s="162"/>
      <c r="O867" s="162"/>
      <c r="P867" s="159"/>
      <c r="Q867" s="159"/>
      <c r="R867" s="159"/>
      <c r="S867" s="159"/>
      <c r="T867" s="159"/>
      <c r="U867" s="159"/>
      <c r="V867" s="159"/>
      <c r="W867" s="159"/>
      <c r="X867" s="159"/>
      <c r="Y867" s="163"/>
      <c r="Z867" s="163"/>
      <c r="AA867" s="163"/>
      <c r="AB867" s="163"/>
      <c r="AC867" s="209"/>
      <c r="AD867" s="209"/>
      <c r="AE867" s="209"/>
      <c r="AF867" s="209"/>
      <c r="AG867" s="209"/>
      <c r="AH867" s="20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60"/>
      <c r="AU867" s="160"/>
      <c r="AV867" s="160"/>
      <c r="AW867" s="160"/>
      <c r="AX867" s="160"/>
      <c r="AY867" s="160"/>
      <c r="AZ867" s="160"/>
      <c r="BA867" s="160"/>
      <c r="BB867" s="160"/>
      <c r="BC867" s="160"/>
      <c r="BD867" s="160"/>
    </row>
    <row r="868" spans="1:56" ht="12.75" customHeight="1">
      <c r="A868" s="162"/>
      <c r="B868" s="162"/>
      <c r="C868" s="162"/>
      <c r="D868" s="162"/>
      <c r="E868" s="162"/>
      <c r="F868" s="162"/>
      <c r="G868" s="162"/>
      <c r="H868" s="162"/>
      <c r="I868" s="162"/>
      <c r="J868" s="162"/>
      <c r="K868" s="162"/>
      <c r="L868" s="162"/>
      <c r="M868" s="162"/>
      <c r="N868" s="162"/>
      <c r="O868" s="162"/>
      <c r="P868" s="159"/>
      <c r="Q868" s="159"/>
      <c r="R868" s="159"/>
      <c r="S868" s="159"/>
      <c r="T868" s="159"/>
      <c r="U868" s="159"/>
      <c r="V868" s="159"/>
      <c r="W868" s="159"/>
      <c r="X868" s="159"/>
      <c r="Y868" s="163"/>
      <c r="Z868" s="163"/>
      <c r="AA868" s="163"/>
      <c r="AB868" s="163"/>
      <c r="AC868" s="209"/>
      <c r="AD868" s="209"/>
      <c r="AE868" s="209"/>
      <c r="AF868" s="209"/>
      <c r="AG868" s="209"/>
      <c r="AH868" s="20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60"/>
      <c r="AU868" s="160"/>
      <c r="AV868" s="160"/>
      <c r="AW868" s="160"/>
      <c r="AX868" s="160"/>
      <c r="AY868" s="160"/>
      <c r="AZ868" s="160"/>
      <c r="BA868" s="160"/>
      <c r="BB868" s="160"/>
      <c r="BC868" s="160"/>
      <c r="BD868" s="160"/>
    </row>
    <row r="869" spans="1:56" ht="12.75" customHeight="1">
      <c r="A869" s="162"/>
      <c r="B869" s="162"/>
      <c r="C869" s="162"/>
      <c r="D869" s="162"/>
      <c r="E869" s="162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59"/>
      <c r="Q869" s="159"/>
      <c r="R869" s="159"/>
      <c r="S869" s="159"/>
      <c r="T869" s="159"/>
      <c r="U869" s="159"/>
      <c r="V869" s="159"/>
      <c r="W869" s="159"/>
      <c r="X869" s="159"/>
      <c r="Y869" s="163"/>
      <c r="Z869" s="163"/>
      <c r="AA869" s="163"/>
      <c r="AB869" s="163"/>
      <c r="AC869" s="209"/>
      <c r="AD869" s="209"/>
      <c r="AE869" s="209"/>
      <c r="AF869" s="209"/>
      <c r="AG869" s="209"/>
      <c r="AH869" s="20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60"/>
      <c r="AU869" s="160"/>
      <c r="AV869" s="160"/>
      <c r="AW869" s="160"/>
      <c r="AX869" s="160"/>
      <c r="AY869" s="160"/>
      <c r="AZ869" s="160"/>
      <c r="BA869" s="160"/>
      <c r="BB869" s="160"/>
      <c r="BC869" s="160"/>
      <c r="BD869" s="160"/>
    </row>
    <row r="870" spans="1:56" ht="12.75" customHeight="1">
      <c r="A870" s="162"/>
      <c r="B870" s="162"/>
      <c r="C870" s="162"/>
      <c r="D870" s="162"/>
      <c r="E870" s="162"/>
      <c r="F870" s="162"/>
      <c r="G870" s="162"/>
      <c r="H870" s="162"/>
      <c r="I870" s="162"/>
      <c r="J870" s="162"/>
      <c r="K870" s="162"/>
      <c r="L870" s="162"/>
      <c r="M870" s="162"/>
      <c r="N870" s="162"/>
      <c r="O870" s="162"/>
      <c r="P870" s="159"/>
      <c r="Q870" s="159"/>
      <c r="R870" s="159"/>
      <c r="S870" s="159"/>
      <c r="T870" s="159"/>
      <c r="U870" s="159"/>
      <c r="V870" s="159"/>
      <c r="W870" s="159"/>
      <c r="X870" s="159"/>
      <c r="Y870" s="163"/>
      <c r="Z870" s="163"/>
      <c r="AA870" s="163"/>
      <c r="AB870" s="163"/>
      <c r="AC870" s="209"/>
      <c r="AD870" s="209"/>
      <c r="AE870" s="209"/>
      <c r="AF870" s="209"/>
      <c r="AG870" s="209"/>
      <c r="AH870" s="20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60"/>
      <c r="AU870" s="160"/>
      <c r="AV870" s="160"/>
      <c r="AW870" s="160"/>
      <c r="AX870" s="160"/>
      <c r="AY870" s="160"/>
      <c r="AZ870" s="160"/>
      <c r="BA870" s="160"/>
      <c r="BB870" s="160"/>
      <c r="BC870" s="160"/>
      <c r="BD870" s="160"/>
    </row>
    <row r="871" spans="1:56" ht="12.75" customHeight="1">
      <c r="A871" s="162"/>
      <c r="B871" s="162"/>
      <c r="C871" s="162"/>
      <c r="D871" s="162"/>
      <c r="E871" s="162"/>
      <c r="F871" s="162"/>
      <c r="G871" s="162"/>
      <c r="H871" s="162"/>
      <c r="I871" s="162"/>
      <c r="J871" s="162"/>
      <c r="K871" s="162"/>
      <c r="L871" s="162"/>
      <c r="M871" s="162"/>
      <c r="N871" s="162"/>
      <c r="O871" s="162"/>
      <c r="P871" s="159"/>
      <c r="Q871" s="159"/>
      <c r="R871" s="159"/>
      <c r="S871" s="159"/>
      <c r="T871" s="159"/>
      <c r="U871" s="159"/>
      <c r="V871" s="159"/>
      <c r="W871" s="159"/>
      <c r="X871" s="159"/>
      <c r="Y871" s="163"/>
      <c r="Z871" s="163"/>
      <c r="AA871" s="163"/>
      <c r="AB871" s="163"/>
      <c r="AC871" s="209"/>
      <c r="AD871" s="209"/>
      <c r="AE871" s="209"/>
      <c r="AF871" s="209"/>
      <c r="AG871" s="209"/>
      <c r="AH871" s="20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60"/>
      <c r="AU871" s="160"/>
      <c r="AV871" s="160"/>
      <c r="AW871" s="160"/>
      <c r="AX871" s="160"/>
      <c r="AY871" s="160"/>
      <c r="AZ871" s="160"/>
      <c r="BA871" s="160"/>
      <c r="BB871" s="160"/>
      <c r="BC871" s="160"/>
      <c r="BD871" s="160"/>
    </row>
    <row r="872" spans="1:56" ht="12.75" customHeight="1">
      <c r="A872" s="162"/>
      <c r="B872" s="162"/>
      <c r="C872" s="162"/>
      <c r="D872" s="162"/>
      <c r="E872" s="162"/>
      <c r="F872" s="162"/>
      <c r="G872" s="162"/>
      <c r="H872" s="162"/>
      <c r="I872" s="162"/>
      <c r="J872" s="162"/>
      <c r="K872" s="162"/>
      <c r="L872" s="162"/>
      <c r="M872" s="162"/>
      <c r="N872" s="162"/>
      <c r="O872" s="162"/>
      <c r="P872" s="159"/>
      <c r="Q872" s="159"/>
      <c r="R872" s="159"/>
      <c r="S872" s="159"/>
      <c r="T872" s="159"/>
      <c r="U872" s="159"/>
      <c r="V872" s="159"/>
      <c r="W872" s="159"/>
      <c r="X872" s="159"/>
      <c r="Y872" s="163"/>
      <c r="Z872" s="163"/>
      <c r="AA872" s="163"/>
      <c r="AB872" s="163"/>
      <c r="AC872" s="209"/>
      <c r="AD872" s="209"/>
      <c r="AE872" s="209"/>
      <c r="AF872" s="209"/>
      <c r="AG872" s="209"/>
      <c r="AH872" s="20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60"/>
      <c r="AU872" s="160"/>
      <c r="AV872" s="160"/>
      <c r="AW872" s="160"/>
      <c r="AX872" s="160"/>
      <c r="AY872" s="160"/>
      <c r="AZ872" s="160"/>
      <c r="BA872" s="160"/>
      <c r="BB872" s="160"/>
      <c r="BC872" s="160"/>
      <c r="BD872" s="160"/>
    </row>
    <row r="873" spans="1:56" ht="12.75" customHeight="1">
      <c r="A873" s="162"/>
      <c r="B873" s="162"/>
      <c r="C873" s="162"/>
      <c r="D873" s="162"/>
      <c r="E873" s="162"/>
      <c r="F873" s="162"/>
      <c r="G873" s="162"/>
      <c r="H873" s="162"/>
      <c r="I873" s="162"/>
      <c r="J873" s="162"/>
      <c r="K873" s="162"/>
      <c r="L873" s="162"/>
      <c r="M873" s="162"/>
      <c r="N873" s="162"/>
      <c r="O873" s="162"/>
      <c r="P873" s="159"/>
      <c r="Q873" s="159"/>
      <c r="R873" s="159"/>
      <c r="S873" s="159"/>
      <c r="T873" s="159"/>
      <c r="U873" s="159"/>
      <c r="V873" s="159"/>
      <c r="W873" s="159"/>
      <c r="X873" s="159"/>
      <c r="Y873" s="163"/>
      <c r="Z873" s="163"/>
      <c r="AA873" s="163"/>
      <c r="AB873" s="163"/>
      <c r="AC873" s="209"/>
      <c r="AD873" s="209"/>
      <c r="AE873" s="209"/>
      <c r="AF873" s="209"/>
      <c r="AG873" s="209"/>
      <c r="AH873" s="20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60"/>
      <c r="AU873" s="160"/>
      <c r="AV873" s="160"/>
      <c r="AW873" s="160"/>
      <c r="AX873" s="160"/>
      <c r="AY873" s="160"/>
      <c r="AZ873" s="160"/>
      <c r="BA873" s="160"/>
      <c r="BB873" s="160"/>
      <c r="BC873" s="160"/>
      <c r="BD873" s="160"/>
    </row>
    <row r="874" spans="1:56" ht="12.75" customHeight="1">
      <c r="A874" s="162"/>
      <c r="B874" s="162"/>
      <c r="C874" s="162"/>
      <c r="D874" s="162"/>
      <c r="E874" s="162"/>
      <c r="F874" s="162"/>
      <c r="G874" s="162"/>
      <c r="H874" s="162"/>
      <c r="I874" s="162"/>
      <c r="J874" s="162"/>
      <c r="K874" s="162"/>
      <c r="L874" s="162"/>
      <c r="M874" s="162"/>
      <c r="N874" s="162"/>
      <c r="O874" s="162"/>
      <c r="P874" s="159"/>
      <c r="Q874" s="159"/>
      <c r="R874" s="159"/>
      <c r="S874" s="159"/>
      <c r="T874" s="159"/>
      <c r="U874" s="159"/>
      <c r="V874" s="159"/>
      <c r="W874" s="159"/>
      <c r="X874" s="159"/>
      <c r="Y874" s="163"/>
      <c r="Z874" s="163"/>
      <c r="AA874" s="163"/>
      <c r="AB874" s="163"/>
      <c r="AC874" s="209"/>
      <c r="AD874" s="209"/>
      <c r="AE874" s="209"/>
      <c r="AF874" s="209"/>
      <c r="AG874" s="209"/>
      <c r="AH874" s="20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60"/>
      <c r="AU874" s="160"/>
      <c r="AV874" s="160"/>
      <c r="AW874" s="160"/>
      <c r="AX874" s="160"/>
      <c r="AY874" s="160"/>
      <c r="AZ874" s="160"/>
      <c r="BA874" s="160"/>
      <c r="BB874" s="160"/>
      <c r="BC874" s="160"/>
      <c r="BD874" s="160"/>
    </row>
    <row r="875" spans="1:56" ht="12.75" customHeight="1">
      <c r="A875" s="162"/>
      <c r="B875" s="162"/>
      <c r="C875" s="162"/>
      <c r="D875" s="162"/>
      <c r="E875" s="162"/>
      <c r="F875" s="162"/>
      <c r="G875" s="162"/>
      <c r="H875" s="162"/>
      <c r="I875" s="162"/>
      <c r="J875" s="162"/>
      <c r="K875" s="162"/>
      <c r="L875" s="162"/>
      <c r="M875" s="162"/>
      <c r="N875" s="162"/>
      <c r="O875" s="162"/>
      <c r="P875" s="159"/>
      <c r="Q875" s="159"/>
      <c r="R875" s="159"/>
      <c r="S875" s="159"/>
      <c r="T875" s="159"/>
      <c r="U875" s="159"/>
      <c r="V875" s="159"/>
      <c r="W875" s="159"/>
      <c r="X875" s="159"/>
      <c r="Y875" s="163"/>
      <c r="Z875" s="163"/>
      <c r="AA875" s="163"/>
      <c r="AB875" s="163"/>
      <c r="AC875" s="209"/>
      <c r="AD875" s="209"/>
      <c r="AE875" s="209"/>
      <c r="AF875" s="209"/>
      <c r="AG875" s="209"/>
      <c r="AH875" s="20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60"/>
      <c r="AU875" s="160"/>
      <c r="AV875" s="160"/>
      <c r="AW875" s="160"/>
      <c r="AX875" s="160"/>
      <c r="AY875" s="160"/>
      <c r="AZ875" s="160"/>
      <c r="BA875" s="160"/>
      <c r="BB875" s="160"/>
      <c r="BC875" s="160"/>
      <c r="BD875" s="160"/>
    </row>
    <row r="876" spans="1:56" ht="12.75" customHeight="1">
      <c r="A876" s="162"/>
      <c r="B876" s="162"/>
      <c r="C876" s="162"/>
      <c r="D876" s="162"/>
      <c r="E876" s="162"/>
      <c r="F876" s="162"/>
      <c r="G876" s="162"/>
      <c r="H876" s="162"/>
      <c r="I876" s="162"/>
      <c r="J876" s="162"/>
      <c r="K876" s="162"/>
      <c r="L876" s="162"/>
      <c r="M876" s="162"/>
      <c r="N876" s="162"/>
      <c r="O876" s="162"/>
      <c r="P876" s="159"/>
      <c r="Q876" s="159"/>
      <c r="R876" s="159"/>
      <c r="S876" s="159"/>
      <c r="T876" s="159"/>
      <c r="U876" s="159"/>
      <c r="V876" s="159"/>
      <c r="W876" s="159"/>
      <c r="X876" s="159"/>
      <c r="Y876" s="163"/>
      <c r="Z876" s="163"/>
      <c r="AA876" s="163"/>
      <c r="AB876" s="163"/>
      <c r="AC876" s="209"/>
      <c r="AD876" s="209"/>
      <c r="AE876" s="209"/>
      <c r="AF876" s="209"/>
      <c r="AG876" s="209"/>
      <c r="AH876" s="20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60"/>
      <c r="AU876" s="160"/>
      <c r="AV876" s="160"/>
      <c r="AW876" s="160"/>
      <c r="AX876" s="160"/>
      <c r="AY876" s="160"/>
      <c r="AZ876" s="160"/>
      <c r="BA876" s="160"/>
      <c r="BB876" s="160"/>
      <c r="BC876" s="160"/>
      <c r="BD876" s="160"/>
    </row>
    <row r="877" spans="1:56" ht="12.75" customHeight="1">
      <c r="A877" s="162"/>
      <c r="B877" s="162"/>
      <c r="C877" s="162"/>
      <c r="D877" s="162"/>
      <c r="E877" s="162"/>
      <c r="F877" s="162"/>
      <c r="G877" s="162"/>
      <c r="H877" s="162"/>
      <c r="I877" s="162"/>
      <c r="J877" s="162"/>
      <c r="K877" s="162"/>
      <c r="L877" s="162"/>
      <c r="M877" s="162"/>
      <c r="N877" s="162"/>
      <c r="O877" s="162"/>
      <c r="P877" s="159"/>
      <c r="Q877" s="159"/>
      <c r="R877" s="159"/>
      <c r="S877" s="159"/>
      <c r="T877" s="159"/>
      <c r="U877" s="159"/>
      <c r="V877" s="159"/>
      <c r="W877" s="159"/>
      <c r="X877" s="159"/>
      <c r="Y877" s="163"/>
      <c r="Z877" s="163"/>
      <c r="AA877" s="163"/>
      <c r="AB877" s="163"/>
      <c r="AC877" s="209"/>
      <c r="AD877" s="209"/>
      <c r="AE877" s="209"/>
      <c r="AF877" s="209"/>
      <c r="AG877" s="209"/>
      <c r="AH877" s="20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60"/>
      <c r="AU877" s="160"/>
      <c r="AV877" s="160"/>
      <c r="AW877" s="160"/>
      <c r="AX877" s="160"/>
      <c r="AY877" s="160"/>
      <c r="AZ877" s="160"/>
      <c r="BA877" s="160"/>
      <c r="BB877" s="160"/>
      <c r="BC877" s="160"/>
      <c r="BD877" s="160"/>
    </row>
    <row r="878" spans="1:56" ht="12.75" customHeight="1">
      <c r="A878" s="162"/>
      <c r="B878" s="162"/>
      <c r="C878" s="162"/>
      <c r="D878" s="162"/>
      <c r="E878" s="162"/>
      <c r="F878" s="162"/>
      <c r="G878" s="162"/>
      <c r="H878" s="162"/>
      <c r="I878" s="162"/>
      <c r="J878" s="162"/>
      <c r="K878" s="162"/>
      <c r="L878" s="162"/>
      <c r="M878" s="162"/>
      <c r="N878" s="162"/>
      <c r="O878" s="162"/>
      <c r="P878" s="159"/>
      <c r="Q878" s="159"/>
      <c r="R878" s="159"/>
      <c r="S878" s="159"/>
      <c r="T878" s="159"/>
      <c r="U878" s="159"/>
      <c r="V878" s="159"/>
      <c r="W878" s="159"/>
      <c r="X878" s="159"/>
      <c r="Y878" s="163"/>
      <c r="Z878" s="163"/>
      <c r="AA878" s="163"/>
      <c r="AB878" s="163"/>
      <c r="AC878" s="209"/>
      <c r="AD878" s="209"/>
      <c r="AE878" s="209"/>
      <c r="AF878" s="209"/>
      <c r="AG878" s="209"/>
      <c r="AH878" s="20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60"/>
      <c r="AU878" s="160"/>
      <c r="AV878" s="160"/>
      <c r="AW878" s="160"/>
      <c r="AX878" s="160"/>
      <c r="AY878" s="160"/>
      <c r="AZ878" s="160"/>
      <c r="BA878" s="160"/>
      <c r="BB878" s="160"/>
      <c r="BC878" s="160"/>
      <c r="BD878" s="160"/>
    </row>
    <row r="879" spans="1:56" ht="12.75" customHeight="1">
      <c r="A879" s="162"/>
      <c r="B879" s="162"/>
      <c r="C879" s="162"/>
      <c r="D879" s="162"/>
      <c r="E879" s="162"/>
      <c r="F879" s="162"/>
      <c r="G879" s="162"/>
      <c r="H879" s="162"/>
      <c r="I879" s="162"/>
      <c r="J879" s="162"/>
      <c r="K879" s="162"/>
      <c r="L879" s="162"/>
      <c r="M879" s="162"/>
      <c r="N879" s="162"/>
      <c r="O879" s="162"/>
      <c r="P879" s="159"/>
      <c r="Q879" s="159"/>
      <c r="R879" s="159"/>
      <c r="S879" s="159"/>
      <c r="T879" s="159"/>
      <c r="U879" s="159"/>
      <c r="V879" s="159"/>
      <c r="W879" s="159"/>
      <c r="X879" s="159"/>
      <c r="Y879" s="163"/>
      <c r="Z879" s="163"/>
      <c r="AA879" s="163"/>
      <c r="AB879" s="163"/>
      <c r="AC879" s="209"/>
      <c r="AD879" s="209"/>
      <c r="AE879" s="209"/>
      <c r="AF879" s="209"/>
      <c r="AG879" s="209"/>
      <c r="AH879" s="20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60"/>
      <c r="AU879" s="160"/>
      <c r="AV879" s="160"/>
      <c r="AW879" s="160"/>
      <c r="AX879" s="160"/>
      <c r="AY879" s="160"/>
      <c r="AZ879" s="160"/>
      <c r="BA879" s="160"/>
      <c r="BB879" s="160"/>
      <c r="BC879" s="160"/>
      <c r="BD879" s="160"/>
    </row>
    <row r="880" spans="1:56" ht="12.75" customHeight="1">
      <c r="A880" s="162"/>
      <c r="B880" s="162"/>
      <c r="C880" s="162"/>
      <c r="D880" s="162"/>
      <c r="E880" s="162"/>
      <c r="F880" s="162"/>
      <c r="G880" s="162"/>
      <c r="H880" s="162"/>
      <c r="I880" s="162"/>
      <c r="J880" s="162"/>
      <c r="K880" s="162"/>
      <c r="L880" s="162"/>
      <c r="M880" s="162"/>
      <c r="N880" s="162"/>
      <c r="O880" s="162"/>
      <c r="P880" s="159"/>
      <c r="Q880" s="159"/>
      <c r="R880" s="159"/>
      <c r="S880" s="159"/>
      <c r="T880" s="159"/>
      <c r="U880" s="159"/>
      <c r="V880" s="159"/>
      <c r="W880" s="159"/>
      <c r="X880" s="159"/>
      <c r="Y880" s="163"/>
      <c r="Z880" s="163"/>
      <c r="AA880" s="163"/>
      <c r="AB880" s="163"/>
      <c r="AC880" s="209"/>
      <c r="AD880" s="209"/>
      <c r="AE880" s="209"/>
      <c r="AF880" s="209"/>
      <c r="AG880" s="209"/>
      <c r="AH880" s="20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60"/>
      <c r="AU880" s="160"/>
      <c r="AV880" s="160"/>
      <c r="AW880" s="160"/>
      <c r="AX880" s="160"/>
      <c r="AY880" s="160"/>
      <c r="AZ880" s="160"/>
      <c r="BA880" s="160"/>
      <c r="BB880" s="160"/>
      <c r="BC880" s="160"/>
      <c r="BD880" s="160"/>
    </row>
    <row r="881" spans="1:56" ht="12.75" customHeight="1">
      <c r="A881" s="162"/>
      <c r="B881" s="162"/>
      <c r="C881" s="162"/>
      <c r="D881" s="162"/>
      <c r="E881" s="162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59"/>
      <c r="Q881" s="159"/>
      <c r="R881" s="159"/>
      <c r="S881" s="159"/>
      <c r="T881" s="159"/>
      <c r="U881" s="159"/>
      <c r="V881" s="159"/>
      <c r="W881" s="159"/>
      <c r="X881" s="159"/>
      <c r="Y881" s="163"/>
      <c r="Z881" s="163"/>
      <c r="AA881" s="163"/>
      <c r="AB881" s="163"/>
      <c r="AC881" s="209"/>
      <c r="AD881" s="209"/>
      <c r="AE881" s="209"/>
      <c r="AF881" s="209"/>
      <c r="AG881" s="209"/>
      <c r="AH881" s="20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60"/>
      <c r="AU881" s="160"/>
      <c r="AV881" s="160"/>
      <c r="AW881" s="160"/>
      <c r="AX881" s="160"/>
      <c r="AY881" s="160"/>
      <c r="AZ881" s="160"/>
      <c r="BA881" s="160"/>
      <c r="BB881" s="160"/>
      <c r="BC881" s="160"/>
      <c r="BD881" s="160"/>
    </row>
    <row r="882" spans="1:56" ht="12.75" customHeight="1">
      <c r="A882" s="162"/>
      <c r="B882" s="162"/>
      <c r="C882" s="162"/>
      <c r="D882" s="162"/>
      <c r="E882" s="162"/>
      <c r="F882" s="162"/>
      <c r="G882" s="162"/>
      <c r="H882" s="162"/>
      <c r="I882" s="162"/>
      <c r="J882" s="162"/>
      <c r="K882" s="162"/>
      <c r="L882" s="162"/>
      <c r="M882" s="162"/>
      <c r="N882" s="162"/>
      <c r="O882" s="162"/>
      <c r="P882" s="159"/>
      <c r="Q882" s="159"/>
      <c r="R882" s="159"/>
      <c r="S882" s="159"/>
      <c r="T882" s="159"/>
      <c r="U882" s="159"/>
      <c r="V882" s="159"/>
      <c r="W882" s="159"/>
      <c r="X882" s="159"/>
      <c r="Y882" s="163"/>
      <c r="Z882" s="163"/>
      <c r="AA882" s="163"/>
      <c r="AB882" s="163"/>
      <c r="AC882" s="209"/>
      <c r="AD882" s="209"/>
      <c r="AE882" s="209"/>
      <c r="AF882" s="209"/>
      <c r="AG882" s="209"/>
      <c r="AH882" s="20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60"/>
      <c r="AU882" s="160"/>
      <c r="AV882" s="160"/>
      <c r="AW882" s="160"/>
      <c r="AX882" s="160"/>
      <c r="AY882" s="160"/>
      <c r="AZ882" s="160"/>
      <c r="BA882" s="160"/>
      <c r="BB882" s="160"/>
      <c r="BC882" s="160"/>
      <c r="BD882" s="160"/>
    </row>
    <row r="883" spans="1:56" ht="12.75" customHeight="1">
      <c r="A883" s="162"/>
      <c r="B883" s="162"/>
      <c r="C883" s="162"/>
      <c r="D883" s="162"/>
      <c r="E883" s="162"/>
      <c r="F883" s="162"/>
      <c r="G883" s="162"/>
      <c r="H883" s="162"/>
      <c r="I883" s="162"/>
      <c r="J883" s="162"/>
      <c r="K883" s="162"/>
      <c r="L883" s="162"/>
      <c r="M883" s="162"/>
      <c r="N883" s="162"/>
      <c r="O883" s="162"/>
      <c r="P883" s="159"/>
      <c r="Q883" s="159"/>
      <c r="R883" s="159"/>
      <c r="S883" s="159"/>
      <c r="T883" s="159"/>
      <c r="U883" s="159"/>
      <c r="V883" s="159"/>
      <c r="W883" s="159"/>
      <c r="X883" s="159"/>
      <c r="Y883" s="163"/>
      <c r="Z883" s="163"/>
      <c r="AA883" s="163"/>
      <c r="AB883" s="163"/>
      <c r="AC883" s="209"/>
      <c r="AD883" s="209"/>
      <c r="AE883" s="209"/>
      <c r="AF883" s="209"/>
      <c r="AG883" s="209"/>
      <c r="AH883" s="20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60"/>
      <c r="AU883" s="160"/>
      <c r="AV883" s="160"/>
      <c r="AW883" s="160"/>
      <c r="AX883" s="160"/>
      <c r="AY883" s="160"/>
      <c r="AZ883" s="160"/>
      <c r="BA883" s="160"/>
      <c r="BB883" s="160"/>
      <c r="BC883" s="160"/>
      <c r="BD883" s="160"/>
    </row>
    <row r="884" spans="1:56" ht="12.75" customHeight="1">
      <c r="A884" s="162"/>
      <c r="B884" s="162"/>
      <c r="C884" s="162"/>
      <c r="D884" s="162"/>
      <c r="E884" s="162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59"/>
      <c r="Q884" s="159"/>
      <c r="R884" s="159"/>
      <c r="S884" s="159"/>
      <c r="T884" s="159"/>
      <c r="U884" s="159"/>
      <c r="V884" s="159"/>
      <c r="W884" s="159"/>
      <c r="X884" s="159"/>
      <c r="Y884" s="163"/>
      <c r="Z884" s="163"/>
      <c r="AA884" s="163"/>
      <c r="AB884" s="163"/>
      <c r="AC884" s="209"/>
      <c r="AD884" s="209"/>
      <c r="AE884" s="209"/>
      <c r="AF884" s="209"/>
      <c r="AG884" s="209"/>
      <c r="AH884" s="20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60"/>
      <c r="AU884" s="160"/>
      <c r="AV884" s="160"/>
      <c r="AW884" s="160"/>
      <c r="AX884" s="160"/>
      <c r="AY884" s="160"/>
      <c r="AZ884" s="160"/>
      <c r="BA884" s="160"/>
      <c r="BB884" s="160"/>
      <c r="BC884" s="160"/>
      <c r="BD884" s="160"/>
    </row>
    <row r="885" spans="1:56" ht="12.75" customHeight="1">
      <c r="A885" s="162"/>
      <c r="B885" s="162"/>
      <c r="C885" s="162"/>
      <c r="D885" s="162"/>
      <c r="E885" s="162"/>
      <c r="F885" s="162"/>
      <c r="G885" s="162"/>
      <c r="H885" s="162"/>
      <c r="I885" s="162"/>
      <c r="J885" s="162"/>
      <c r="K885" s="162"/>
      <c r="L885" s="162"/>
      <c r="M885" s="162"/>
      <c r="N885" s="162"/>
      <c r="O885" s="162"/>
      <c r="P885" s="159"/>
      <c r="Q885" s="159"/>
      <c r="R885" s="159"/>
      <c r="S885" s="159"/>
      <c r="T885" s="159"/>
      <c r="U885" s="159"/>
      <c r="V885" s="159"/>
      <c r="W885" s="159"/>
      <c r="X885" s="159"/>
      <c r="Y885" s="163"/>
      <c r="Z885" s="163"/>
      <c r="AA885" s="163"/>
      <c r="AB885" s="163"/>
      <c r="AC885" s="209"/>
      <c r="AD885" s="209"/>
      <c r="AE885" s="209"/>
      <c r="AF885" s="209"/>
      <c r="AG885" s="209"/>
      <c r="AH885" s="20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60"/>
      <c r="AU885" s="160"/>
      <c r="AV885" s="160"/>
      <c r="AW885" s="160"/>
      <c r="AX885" s="160"/>
      <c r="AY885" s="160"/>
      <c r="AZ885" s="160"/>
      <c r="BA885" s="160"/>
      <c r="BB885" s="160"/>
      <c r="BC885" s="160"/>
      <c r="BD885" s="160"/>
    </row>
    <row r="886" spans="1:56" ht="12.75" customHeight="1">
      <c r="A886" s="162"/>
      <c r="B886" s="162"/>
      <c r="C886" s="162"/>
      <c r="D886" s="162"/>
      <c r="E886" s="162"/>
      <c r="F886" s="162"/>
      <c r="G886" s="162"/>
      <c r="H886" s="162"/>
      <c r="I886" s="162"/>
      <c r="J886" s="162"/>
      <c r="K886" s="162"/>
      <c r="L886" s="162"/>
      <c r="M886" s="162"/>
      <c r="N886" s="162"/>
      <c r="O886" s="162"/>
      <c r="P886" s="159"/>
      <c r="Q886" s="159"/>
      <c r="R886" s="159"/>
      <c r="S886" s="159"/>
      <c r="T886" s="159"/>
      <c r="U886" s="159"/>
      <c r="V886" s="159"/>
      <c r="W886" s="159"/>
      <c r="X886" s="159"/>
      <c r="Y886" s="163"/>
      <c r="Z886" s="163"/>
      <c r="AA886" s="163"/>
      <c r="AB886" s="163"/>
      <c r="AC886" s="209"/>
      <c r="AD886" s="209"/>
      <c r="AE886" s="209"/>
      <c r="AF886" s="209"/>
      <c r="AG886" s="209"/>
      <c r="AH886" s="20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60"/>
      <c r="AU886" s="160"/>
      <c r="AV886" s="160"/>
      <c r="AW886" s="160"/>
      <c r="AX886" s="160"/>
      <c r="AY886" s="160"/>
      <c r="AZ886" s="160"/>
      <c r="BA886" s="160"/>
      <c r="BB886" s="160"/>
      <c r="BC886" s="160"/>
      <c r="BD886" s="160"/>
    </row>
    <row r="887" spans="1:56" ht="12.75" customHeight="1">
      <c r="A887" s="162"/>
      <c r="B887" s="162"/>
      <c r="C887" s="162"/>
      <c r="D887" s="162"/>
      <c r="E887" s="162"/>
      <c r="F887" s="162"/>
      <c r="G887" s="162"/>
      <c r="H887" s="162"/>
      <c r="I887" s="162"/>
      <c r="J887" s="162"/>
      <c r="K887" s="162"/>
      <c r="L887" s="162"/>
      <c r="M887" s="162"/>
      <c r="N887" s="162"/>
      <c r="O887" s="162"/>
      <c r="P887" s="159"/>
      <c r="Q887" s="159"/>
      <c r="R887" s="159"/>
      <c r="S887" s="159"/>
      <c r="T887" s="159"/>
      <c r="U887" s="159"/>
      <c r="V887" s="159"/>
      <c r="W887" s="159"/>
      <c r="X887" s="159"/>
      <c r="Y887" s="163"/>
      <c r="Z887" s="163"/>
      <c r="AA887" s="163"/>
      <c r="AB887" s="163"/>
      <c r="AC887" s="209"/>
      <c r="AD887" s="209"/>
      <c r="AE887" s="209"/>
      <c r="AF887" s="209"/>
      <c r="AG887" s="209"/>
      <c r="AH887" s="20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60"/>
      <c r="AU887" s="160"/>
      <c r="AV887" s="160"/>
      <c r="AW887" s="160"/>
      <c r="AX887" s="160"/>
      <c r="AY887" s="160"/>
      <c r="AZ887" s="160"/>
      <c r="BA887" s="160"/>
      <c r="BB887" s="160"/>
      <c r="BC887" s="160"/>
      <c r="BD887" s="160"/>
    </row>
    <row r="888" spans="1:56" ht="12.75" customHeight="1">
      <c r="A888" s="162"/>
      <c r="B888" s="162"/>
      <c r="C888" s="162"/>
      <c r="D888" s="162"/>
      <c r="E888" s="162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59"/>
      <c r="Q888" s="159"/>
      <c r="R888" s="159"/>
      <c r="S888" s="159"/>
      <c r="T888" s="159"/>
      <c r="U888" s="159"/>
      <c r="V888" s="159"/>
      <c r="W888" s="159"/>
      <c r="X888" s="159"/>
      <c r="Y888" s="163"/>
      <c r="Z888" s="163"/>
      <c r="AA888" s="163"/>
      <c r="AB888" s="163"/>
      <c r="AC888" s="209"/>
      <c r="AD888" s="209"/>
      <c r="AE888" s="209"/>
      <c r="AF888" s="209"/>
      <c r="AG888" s="209"/>
      <c r="AH888" s="20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60"/>
      <c r="AU888" s="160"/>
      <c r="AV888" s="160"/>
      <c r="AW888" s="160"/>
      <c r="AX888" s="160"/>
      <c r="AY888" s="160"/>
      <c r="AZ888" s="160"/>
      <c r="BA888" s="160"/>
      <c r="BB888" s="160"/>
      <c r="BC888" s="160"/>
      <c r="BD888" s="160"/>
    </row>
    <row r="889" spans="1:56" ht="12.75" customHeight="1">
      <c r="A889" s="162"/>
      <c r="B889" s="162"/>
      <c r="C889" s="162"/>
      <c r="D889" s="162"/>
      <c r="E889" s="162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59"/>
      <c r="Q889" s="159"/>
      <c r="R889" s="159"/>
      <c r="S889" s="159"/>
      <c r="T889" s="159"/>
      <c r="U889" s="159"/>
      <c r="V889" s="159"/>
      <c r="W889" s="159"/>
      <c r="X889" s="159"/>
      <c r="Y889" s="163"/>
      <c r="Z889" s="163"/>
      <c r="AA889" s="163"/>
      <c r="AB889" s="163"/>
      <c r="AC889" s="209"/>
      <c r="AD889" s="209"/>
      <c r="AE889" s="209"/>
      <c r="AF889" s="209"/>
      <c r="AG889" s="209"/>
      <c r="AH889" s="20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60"/>
      <c r="AU889" s="160"/>
      <c r="AV889" s="160"/>
      <c r="AW889" s="160"/>
      <c r="AX889" s="160"/>
      <c r="AY889" s="160"/>
      <c r="AZ889" s="160"/>
      <c r="BA889" s="160"/>
      <c r="BB889" s="160"/>
      <c r="BC889" s="160"/>
      <c r="BD889" s="160"/>
    </row>
    <row r="890" spans="1:56" ht="12.75" customHeight="1">
      <c r="A890" s="162"/>
      <c r="B890" s="162"/>
      <c r="C890" s="162"/>
      <c r="D890" s="162"/>
      <c r="E890" s="162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59"/>
      <c r="Q890" s="159"/>
      <c r="R890" s="159"/>
      <c r="S890" s="159"/>
      <c r="T890" s="159"/>
      <c r="U890" s="159"/>
      <c r="V890" s="159"/>
      <c r="W890" s="159"/>
      <c r="X890" s="159"/>
      <c r="Y890" s="163"/>
      <c r="Z890" s="163"/>
      <c r="AA890" s="163"/>
      <c r="AB890" s="163"/>
      <c r="AC890" s="209"/>
      <c r="AD890" s="209"/>
      <c r="AE890" s="209"/>
      <c r="AF890" s="209"/>
      <c r="AG890" s="209"/>
      <c r="AH890" s="20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60"/>
      <c r="AU890" s="160"/>
      <c r="AV890" s="160"/>
      <c r="AW890" s="160"/>
      <c r="AX890" s="160"/>
      <c r="AY890" s="160"/>
      <c r="AZ890" s="160"/>
      <c r="BA890" s="160"/>
      <c r="BB890" s="160"/>
      <c r="BC890" s="160"/>
      <c r="BD890" s="160"/>
    </row>
    <row r="891" spans="1:56" ht="12.75" customHeight="1">
      <c r="A891" s="162"/>
      <c r="B891" s="162"/>
      <c r="C891" s="162"/>
      <c r="D891" s="162"/>
      <c r="E891" s="162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59"/>
      <c r="Q891" s="159"/>
      <c r="R891" s="159"/>
      <c r="S891" s="159"/>
      <c r="T891" s="159"/>
      <c r="U891" s="159"/>
      <c r="V891" s="159"/>
      <c r="W891" s="159"/>
      <c r="X891" s="159"/>
      <c r="Y891" s="163"/>
      <c r="Z891" s="163"/>
      <c r="AA891" s="163"/>
      <c r="AB891" s="163"/>
      <c r="AC891" s="209"/>
      <c r="AD891" s="209"/>
      <c r="AE891" s="209"/>
      <c r="AF891" s="209"/>
      <c r="AG891" s="209"/>
      <c r="AH891" s="20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60"/>
      <c r="AU891" s="160"/>
      <c r="AV891" s="160"/>
      <c r="AW891" s="160"/>
      <c r="AX891" s="160"/>
      <c r="AY891" s="160"/>
      <c r="AZ891" s="160"/>
      <c r="BA891" s="160"/>
      <c r="BB891" s="160"/>
      <c r="BC891" s="160"/>
      <c r="BD891" s="160"/>
    </row>
    <row r="892" spans="1:56" ht="12.75" customHeight="1">
      <c r="A892" s="162"/>
      <c r="B892" s="162"/>
      <c r="C892" s="162"/>
      <c r="D892" s="162"/>
      <c r="E892" s="162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59"/>
      <c r="Q892" s="159"/>
      <c r="R892" s="159"/>
      <c r="S892" s="159"/>
      <c r="T892" s="159"/>
      <c r="U892" s="159"/>
      <c r="V892" s="159"/>
      <c r="W892" s="159"/>
      <c r="X892" s="159"/>
      <c r="Y892" s="163"/>
      <c r="Z892" s="163"/>
      <c r="AA892" s="163"/>
      <c r="AB892" s="163"/>
      <c r="AC892" s="209"/>
      <c r="AD892" s="209"/>
      <c r="AE892" s="209"/>
      <c r="AF892" s="209"/>
      <c r="AG892" s="209"/>
      <c r="AH892" s="20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60"/>
      <c r="AU892" s="160"/>
      <c r="AV892" s="160"/>
      <c r="AW892" s="160"/>
      <c r="AX892" s="160"/>
      <c r="AY892" s="160"/>
      <c r="AZ892" s="160"/>
      <c r="BA892" s="160"/>
      <c r="BB892" s="160"/>
      <c r="BC892" s="160"/>
      <c r="BD892" s="160"/>
    </row>
    <row r="893" spans="1:56" ht="12.75" customHeight="1">
      <c r="A893" s="162"/>
      <c r="B893" s="162"/>
      <c r="C893" s="162"/>
      <c r="D893" s="162"/>
      <c r="E893" s="162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59"/>
      <c r="Q893" s="159"/>
      <c r="R893" s="159"/>
      <c r="S893" s="159"/>
      <c r="T893" s="159"/>
      <c r="U893" s="159"/>
      <c r="V893" s="159"/>
      <c r="W893" s="159"/>
      <c r="X893" s="159"/>
      <c r="Y893" s="163"/>
      <c r="Z893" s="163"/>
      <c r="AA893" s="163"/>
      <c r="AB893" s="163"/>
      <c r="AC893" s="209"/>
      <c r="AD893" s="209"/>
      <c r="AE893" s="209"/>
      <c r="AF893" s="209"/>
      <c r="AG893" s="209"/>
      <c r="AH893" s="20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60"/>
      <c r="AU893" s="160"/>
      <c r="AV893" s="160"/>
      <c r="AW893" s="160"/>
      <c r="AX893" s="160"/>
      <c r="AY893" s="160"/>
      <c r="AZ893" s="160"/>
      <c r="BA893" s="160"/>
      <c r="BB893" s="160"/>
      <c r="BC893" s="160"/>
      <c r="BD893" s="160"/>
    </row>
    <row r="894" spans="1:56" ht="12.75" customHeight="1">
      <c r="A894" s="162"/>
      <c r="B894" s="162"/>
      <c r="C894" s="162"/>
      <c r="D894" s="162"/>
      <c r="E894" s="162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59"/>
      <c r="Q894" s="159"/>
      <c r="R894" s="159"/>
      <c r="S894" s="159"/>
      <c r="T894" s="159"/>
      <c r="U894" s="159"/>
      <c r="V894" s="159"/>
      <c r="W894" s="159"/>
      <c r="X894" s="159"/>
      <c r="Y894" s="163"/>
      <c r="Z894" s="163"/>
      <c r="AA894" s="163"/>
      <c r="AB894" s="163"/>
      <c r="AC894" s="209"/>
      <c r="AD894" s="209"/>
      <c r="AE894" s="209"/>
      <c r="AF894" s="209"/>
      <c r="AG894" s="209"/>
      <c r="AH894" s="20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60"/>
      <c r="AU894" s="160"/>
      <c r="AV894" s="160"/>
      <c r="AW894" s="160"/>
      <c r="AX894" s="160"/>
      <c r="AY894" s="160"/>
      <c r="AZ894" s="160"/>
      <c r="BA894" s="160"/>
      <c r="BB894" s="160"/>
      <c r="BC894" s="160"/>
      <c r="BD894" s="160"/>
    </row>
    <row r="895" spans="1:56" ht="12.75" customHeight="1">
      <c r="A895" s="162"/>
      <c r="B895" s="162"/>
      <c r="C895" s="162"/>
      <c r="D895" s="162"/>
      <c r="E895" s="162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59"/>
      <c r="Q895" s="159"/>
      <c r="R895" s="159"/>
      <c r="S895" s="159"/>
      <c r="T895" s="159"/>
      <c r="U895" s="159"/>
      <c r="V895" s="159"/>
      <c r="W895" s="159"/>
      <c r="X895" s="159"/>
      <c r="Y895" s="163"/>
      <c r="Z895" s="163"/>
      <c r="AA895" s="163"/>
      <c r="AB895" s="163"/>
      <c r="AC895" s="209"/>
      <c r="AD895" s="209"/>
      <c r="AE895" s="209"/>
      <c r="AF895" s="209"/>
      <c r="AG895" s="209"/>
      <c r="AH895" s="20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60"/>
      <c r="AU895" s="160"/>
      <c r="AV895" s="160"/>
      <c r="AW895" s="160"/>
      <c r="AX895" s="160"/>
      <c r="AY895" s="160"/>
      <c r="AZ895" s="160"/>
      <c r="BA895" s="160"/>
      <c r="BB895" s="160"/>
      <c r="BC895" s="160"/>
      <c r="BD895" s="160"/>
    </row>
    <row r="896" spans="1:56" ht="12.75" customHeight="1">
      <c r="A896" s="162"/>
      <c r="B896" s="162"/>
      <c r="C896" s="162"/>
      <c r="D896" s="162"/>
      <c r="E896" s="162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59"/>
      <c r="Q896" s="159"/>
      <c r="R896" s="159"/>
      <c r="S896" s="159"/>
      <c r="T896" s="159"/>
      <c r="U896" s="159"/>
      <c r="V896" s="159"/>
      <c r="W896" s="159"/>
      <c r="X896" s="159"/>
      <c r="Y896" s="163"/>
      <c r="Z896" s="163"/>
      <c r="AA896" s="163"/>
      <c r="AB896" s="163"/>
      <c r="AC896" s="209"/>
      <c r="AD896" s="209"/>
      <c r="AE896" s="209"/>
      <c r="AF896" s="209"/>
      <c r="AG896" s="209"/>
      <c r="AH896" s="20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60"/>
      <c r="AU896" s="160"/>
      <c r="AV896" s="160"/>
      <c r="AW896" s="160"/>
      <c r="AX896" s="160"/>
      <c r="AY896" s="160"/>
      <c r="AZ896" s="160"/>
      <c r="BA896" s="160"/>
      <c r="BB896" s="160"/>
      <c r="BC896" s="160"/>
      <c r="BD896" s="160"/>
    </row>
    <row r="897" spans="1:56" ht="12.75" customHeight="1">
      <c r="A897" s="162"/>
      <c r="B897" s="162"/>
      <c r="C897" s="162"/>
      <c r="D897" s="162"/>
      <c r="E897" s="162"/>
      <c r="F897" s="162"/>
      <c r="G897" s="162"/>
      <c r="H897" s="162"/>
      <c r="I897" s="162"/>
      <c r="J897" s="162"/>
      <c r="K897" s="162"/>
      <c r="L897" s="162"/>
      <c r="M897" s="162"/>
      <c r="N897" s="162"/>
      <c r="O897" s="162"/>
      <c r="P897" s="159"/>
      <c r="Q897" s="159"/>
      <c r="R897" s="159"/>
      <c r="S897" s="159"/>
      <c r="T897" s="159"/>
      <c r="U897" s="159"/>
      <c r="V897" s="159"/>
      <c r="W897" s="159"/>
      <c r="X897" s="159"/>
      <c r="Y897" s="163"/>
      <c r="Z897" s="163"/>
      <c r="AA897" s="163"/>
      <c r="AB897" s="163"/>
      <c r="AC897" s="209"/>
      <c r="AD897" s="209"/>
      <c r="AE897" s="209"/>
      <c r="AF897" s="209"/>
      <c r="AG897" s="209"/>
      <c r="AH897" s="20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60"/>
      <c r="AU897" s="160"/>
      <c r="AV897" s="160"/>
      <c r="AW897" s="160"/>
      <c r="AX897" s="160"/>
      <c r="AY897" s="160"/>
      <c r="AZ897" s="160"/>
      <c r="BA897" s="160"/>
      <c r="BB897" s="160"/>
      <c r="BC897" s="160"/>
      <c r="BD897" s="160"/>
    </row>
    <row r="898" spans="1:56" ht="12.75" customHeight="1">
      <c r="A898" s="162"/>
      <c r="B898" s="162"/>
      <c r="C898" s="162"/>
      <c r="D898" s="162"/>
      <c r="E898" s="162"/>
      <c r="F898" s="162"/>
      <c r="G898" s="162"/>
      <c r="H898" s="162"/>
      <c r="I898" s="162"/>
      <c r="J898" s="162"/>
      <c r="K898" s="162"/>
      <c r="L898" s="162"/>
      <c r="M898" s="162"/>
      <c r="N898" s="162"/>
      <c r="O898" s="162"/>
      <c r="P898" s="159"/>
      <c r="Q898" s="159"/>
      <c r="R898" s="159"/>
      <c r="S898" s="159"/>
      <c r="T898" s="159"/>
      <c r="U898" s="159"/>
      <c r="V898" s="159"/>
      <c r="W898" s="159"/>
      <c r="X898" s="159"/>
      <c r="Y898" s="163"/>
      <c r="Z898" s="163"/>
      <c r="AA898" s="163"/>
      <c r="AB898" s="163"/>
      <c r="AC898" s="209"/>
      <c r="AD898" s="209"/>
      <c r="AE898" s="209"/>
      <c r="AF898" s="209"/>
      <c r="AG898" s="209"/>
      <c r="AH898" s="20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60"/>
      <c r="AU898" s="160"/>
      <c r="AV898" s="160"/>
      <c r="AW898" s="160"/>
      <c r="AX898" s="160"/>
      <c r="AY898" s="160"/>
      <c r="AZ898" s="160"/>
      <c r="BA898" s="160"/>
      <c r="BB898" s="160"/>
      <c r="BC898" s="160"/>
      <c r="BD898" s="160"/>
    </row>
    <row r="899" spans="1:56" ht="12.75" customHeight="1">
      <c r="A899" s="162"/>
      <c r="B899" s="162"/>
      <c r="C899" s="162"/>
      <c r="D899" s="162"/>
      <c r="E899" s="162"/>
      <c r="F899" s="162"/>
      <c r="G899" s="162"/>
      <c r="H899" s="162"/>
      <c r="I899" s="162"/>
      <c r="J899" s="162"/>
      <c r="K899" s="162"/>
      <c r="L899" s="162"/>
      <c r="M899" s="162"/>
      <c r="N899" s="162"/>
      <c r="O899" s="162"/>
      <c r="P899" s="159"/>
      <c r="Q899" s="159"/>
      <c r="R899" s="159"/>
      <c r="S899" s="159"/>
      <c r="T899" s="159"/>
      <c r="U899" s="159"/>
      <c r="V899" s="159"/>
      <c r="W899" s="159"/>
      <c r="X899" s="159"/>
      <c r="Y899" s="163"/>
      <c r="Z899" s="163"/>
      <c r="AA899" s="163"/>
      <c r="AB899" s="163"/>
      <c r="AC899" s="209"/>
      <c r="AD899" s="209"/>
      <c r="AE899" s="209"/>
      <c r="AF899" s="209"/>
      <c r="AG899" s="209"/>
      <c r="AH899" s="20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60"/>
      <c r="AU899" s="160"/>
      <c r="AV899" s="160"/>
      <c r="AW899" s="160"/>
      <c r="AX899" s="160"/>
      <c r="AY899" s="160"/>
      <c r="AZ899" s="160"/>
      <c r="BA899" s="160"/>
      <c r="BB899" s="160"/>
      <c r="BC899" s="160"/>
      <c r="BD899" s="160"/>
    </row>
    <row r="900" spans="1:56" ht="12.75" customHeight="1">
      <c r="A900" s="162"/>
      <c r="B900" s="162"/>
      <c r="C900" s="162"/>
      <c r="D900" s="162"/>
      <c r="E900" s="162"/>
      <c r="F900" s="162"/>
      <c r="G900" s="162"/>
      <c r="H900" s="162"/>
      <c r="I900" s="162"/>
      <c r="J900" s="162"/>
      <c r="K900" s="162"/>
      <c r="L900" s="162"/>
      <c r="M900" s="162"/>
      <c r="N900" s="162"/>
      <c r="O900" s="162"/>
      <c r="P900" s="159"/>
      <c r="Q900" s="159"/>
      <c r="R900" s="159"/>
      <c r="S900" s="159"/>
      <c r="T900" s="159"/>
      <c r="U900" s="159"/>
      <c r="V900" s="159"/>
      <c r="W900" s="159"/>
      <c r="X900" s="159"/>
      <c r="Y900" s="163"/>
      <c r="Z900" s="163"/>
      <c r="AA900" s="163"/>
      <c r="AB900" s="163"/>
      <c r="AC900" s="209"/>
      <c r="AD900" s="209"/>
      <c r="AE900" s="209"/>
      <c r="AF900" s="209"/>
      <c r="AG900" s="209"/>
      <c r="AH900" s="20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60"/>
      <c r="AU900" s="160"/>
      <c r="AV900" s="160"/>
      <c r="AW900" s="160"/>
      <c r="AX900" s="160"/>
      <c r="AY900" s="160"/>
      <c r="AZ900" s="160"/>
      <c r="BA900" s="160"/>
      <c r="BB900" s="160"/>
      <c r="BC900" s="160"/>
      <c r="BD900" s="160"/>
    </row>
    <row r="901" spans="1:56" ht="12.75" customHeight="1">
      <c r="A901" s="162"/>
      <c r="B901" s="162"/>
      <c r="C901" s="162"/>
      <c r="D901" s="162"/>
      <c r="E901" s="162"/>
      <c r="F901" s="162"/>
      <c r="G901" s="162"/>
      <c r="H901" s="162"/>
      <c r="I901" s="162"/>
      <c r="J901" s="162"/>
      <c r="K901" s="162"/>
      <c r="L901" s="162"/>
      <c r="M901" s="162"/>
      <c r="N901" s="162"/>
      <c r="O901" s="162"/>
      <c r="P901" s="159"/>
      <c r="Q901" s="159"/>
      <c r="R901" s="159"/>
      <c r="S901" s="159"/>
      <c r="T901" s="159"/>
      <c r="U901" s="159"/>
      <c r="V901" s="159"/>
      <c r="W901" s="159"/>
      <c r="X901" s="159"/>
      <c r="Y901" s="163"/>
      <c r="Z901" s="163"/>
      <c r="AA901" s="163"/>
      <c r="AB901" s="163"/>
      <c r="AC901" s="209"/>
      <c r="AD901" s="209"/>
      <c r="AE901" s="209"/>
      <c r="AF901" s="209"/>
      <c r="AG901" s="209"/>
      <c r="AH901" s="20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60"/>
      <c r="AU901" s="160"/>
      <c r="AV901" s="160"/>
      <c r="AW901" s="160"/>
      <c r="AX901" s="160"/>
      <c r="AY901" s="160"/>
      <c r="AZ901" s="160"/>
      <c r="BA901" s="160"/>
      <c r="BB901" s="160"/>
      <c r="BC901" s="160"/>
      <c r="BD901" s="160"/>
    </row>
    <row r="902" spans="1:56" ht="12.75" customHeight="1">
      <c r="A902" s="162"/>
      <c r="B902" s="162"/>
      <c r="C902" s="162"/>
      <c r="D902" s="162"/>
      <c r="E902" s="162"/>
      <c r="F902" s="162"/>
      <c r="G902" s="162"/>
      <c r="H902" s="162"/>
      <c r="I902" s="162"/>
      <c r="J902" s="162"/>
      <c r="K902" s="162"/>
      <c r="L902" s="162"/>
      <c r="M902" s="162"/>
      <c r="N902" s="162"/>
      <c r="O902" s="162"/>
      <c r="P902" s="159"/>
      <c r="Q902" s="159"/>
      <c r="R902" s="159"/>
      <c r="S902" s="159"/>
      <c r="T902" s="159"/>
      <c r="U902" s="159"/>
      <c r="V902" s="159"/>
      <c r="W902" s="159"/>
      <c r="X902" s="159"/>
      <c r="Y902" s="163"/>
      <c r="Z902" s="163"/>
      <c r="AA902" s="163"/>
      <c r="AB902" s="163"/>
      <c r="AC902" s="209"/>
      <c r="AD902" s="209"/>
      <c r="AE902" s="209"/>
      <c r="AF902" s="209"/>
      <c r="AG902" s="209"/>
      <c r="AH902" s="20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60"/>
      <c r="AU902" s="160"/>
      <c r="AV902" s="160"/>
      <c r="AW902" s="160"/>
      <c r="AX902" s="160"/>
      <c r="AY902" s="160"/>
      <c r="AZ902" s="160"/>
      <c r="BA902" s="160"/>
      <c r="BB902" s="160"/>
      <c r="BC902" s="160"/>
      <c r="BD902" s="160"/>
    </row>
    <row r="903" spans="1:56" ht="12.75" customHeight="1">
      <c r="A903" s="162"/>
      <c r="B903" s="162"/>
      <c r="C903" s="162"/>
      <c r="D903" s="162"/>
      <c r="E903" s="162"/>
      <c r="F903" s="162"/>
      <c r="G903" s="162"/>
      <c r="H903" s="162"/>
      <c r="I903" s="162"/>
      <c r="J903" s="162"/>
      <c r="K903" s="162"/>
      <c r="L903" s="162"/>
      <c r="M903" s="162"/>
      <c r="N903" s="162"/>
      <c r="O903" s="162"/>
      <c r="P903" s="159"/>
      <c r="Q903" s="159"/>
      <c r="R903" s="159"/>
      <c r="S903" s="159"/>
      <c r="T903" s="159"/>
      <c r="U903" s="159"/>
      <c r="V903" s="159"/>
      <c r="W903" s="159"/>
      <c r="X903" s="159"/>
      <c r="Y903" s="163"/>
      <c r="Z903" s="163"/>
      <c r="AA903" s="163"/>
      <c r="AB903" s="163"/>
      <c r="AC903" s="209"/>
      <c r="AD903" s="209"/>
      <c r="AE903" s="209"/>
      <c r="AF903" s="209"/>
      <c r="AG903" s="209"/>
      <c r="AH903" s="20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60"/>
      <c r="AU903" s="160"/>
      <c r="AV903" s="160"/>
      <c r="AW903" s="160"/>
      <c r="AX903" s="160"/>
      <c r="AY903" s="160"/>
      <c r="AZ903" s="160"/>
      <c r="BA903" s="160"/>
      <c r="BB903" s="160"/>
      <c r="BC903" s="160"/>
      <c r="BD903" s="160"/>
    </row>
    <row r="904" spans="1:56" ht="12.75" customHeight="1">
      <c r="A904" s="162"/>
      <c r="B904" s="162"/>
      <c r="C904" s="162"/>
      <c r="D904" s="162"/>
      <c r="E904" s="162"/>
      <c r="F904" s="162"/>
      <c r="G904" s="162"/>
      <c r="H904" s="162"/>
      <c r="I904" s="162"/>
      <c r="J904" s="162"/>
      <c r="K904" s="162"/>
      <c r="L904" s="162"/>
      <c r="M904" s="162"/>
      <c r="N904" s="162"/>
      <c r="O904" s="162"/>
      <c r="P904" s="159"/>
      <c r="Q904" s="159"/>
      <c r="R904" s="159"/>
      <c r="S904" s="159"/>
      <c r="T904" s="159"/>
      <c r="U904" s="159"/>
      <c r="V904" s="159"/>
      <c r="W904" s="159"/>
      <c r="X904" s="159"/>
      <c r="Y904" s="163"/>
      <c r="Z904" s="163"/>
      <c r="AA904" s="163"/>
      <c r="AB904" s="163"/>
      <c r="AC904" s="209"/>
      <c r="AD904" s="209"/>
      <c r="AE904" s="209"/>
      <c r="AF904" s="209"/>
      <c r="AG904" s="209"/>
      <c r="AH904" s="20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60"/>
      <c r="AU904" s="160"/>
      <c r="AV904" s="160"/>
      <c r="AW904" s="160"/>
      <c r="AX904" s="160"/>
      <c r="AY904" s="160"/>
      <c r="AZ904" s="160"/>
      <c r="BA904" s="160"/>
      <c r="BB904" s="160"/>
      <c r="BC904" s="160"/>
      <c r="BD904" s="160"/>
    </row>
    <row r="905" spans="1:56" ht="12.75" customHeight="1">
      <c r="A905" s="162"/>
      <c r="B905" s="162"/>
      <c r="C905" s="162"/>
      <c r="D905" s="162"/>
      <c r="E905" s="162"/>
      <c r="F905" s="162"/>
      <c r="G905" s="162"/>
      <c r="H905" s="162"/>
      <c r="I905" s="162"/>
      <c r="J905" s="162"/>
      <c r="K905" s="162"/>
      <c r="L905" s="162"/>
      <c r="M905" s="162"/>
      <c r="N905" s="162"/>
      <c r="O905" s="162"/>
      <c r="P905" s="159"/>
      <c r="Q905" s="159"/>
      <c r="R905" s="159"/>
      <c r="S905" s="159"/>
      <c r="T905" s="159"/>
      <c r="U905" s="159"/>
      <c r="V905" s="159"/>
      <c r="W905" s="159"/>
      <c r="X905" s="159"/>
      <c r="Y905" s="163"/>
      <c r="Z905" s="163"/>
      <c r="AA905" s="163"/>
      <c r="AB905" s="163"/>
      <c r="AC905" s="209"/>
      <c r="AD905" s="209"/>
      <c r="AE905" s="209"/>
      <c r="AF905" s="209"/>
      <c r="AG905" s="209"/>
      <c r="AH905" s="20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60"/>
      <c r="AU905" s="160"/>
      <c r="AV905" s="160"/>
      <c r="AW905" s="160"/>
      <c r="AX905" s="160"/>
      <c r="AY905" s="160"/>
      <c r="AZ905" s="160"/>
      <c r="BA905" s="160"/>
      <c r="BB905" s="160"/>
      <c r="BC905" s="160"/>
      <c r="BD905" s="160"/>
    </row>
    <row r="906" spans="1:56" ht="12.75" customHeight="1">
      <c r="A906" s="162"/>
      <c r="B906" s="162"/>
      <c r="C906" s="162"/>
      <c r="D906" s="162"/>
      <c r="E906" s="162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59"/>
      <c r="Q906" s="159"/>
      <c r="R906" s="159"/>
      <c r="S906" s="159"/>
      <c r="T906" s="159"/>
      <c r="U906" s="159"/>
      <c r="V906" s="159"/>
      <c r="W906" s="159"/>
      <c r="X906" s="159"/>
      <c r="Y906" s="163"/>
      <c r="Z906" s="163"/>
      <c r="AA906" s="163"/>
      <c r="AB906" s="163"/>
      <c r="AC906" s="209"/>
      <c r="AD906" s="209"/>
      <c r="AE906" s="209"/>
      <c r="AF906" s="209"/>
      <c r="AG906" s="209"/>
      <c r="AH906" s="20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60"/>
      <c r="AU906" s="160"/>
      <c r="AV906" s="160"/>
      <c r="AW906" s="160"/>
      <c r="AX906" s="160"/>
      <c r="AY906" s="160"/>
      <c r="AZ906" s="160"/>
      <c r="BA906" s="160"/>
      <c r="BB906" s="160"/>
      <c r="BC906" s="160"/>
      <c r="BD906" s="160"/>
    </row>
    <row r="907" spans="1:56" ht="12.75" customHeight="1">
      <c r="A907" s="162"/>
      <c r="B907" s="162"/>
      <c r="C907" s="162"/>
      <c r="D907" s="162"/>
      <c r="E907" s="162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59"/>
      <c r="Q907" s="159"/>
      <c r="R907" s="159"/>
      <c r="S907" s="159"/>
      <c r="T907" s="159"/>
      <c r="U907" s="159"/>
      <c r="V907" s="159"/>
      <c r="W907" s="159"/>
      <c r="X907" s="159"/>
      <c r="Y907" s="163"/>
      <c r="Z907" s="163"/>
      <c r="AA907" s="163"/>
      <c r="AB907" s="163"/>
      <c r="AC907" s="209"/>
      <c r="AD907" s="209"/>
      <c r="AE907" s="209"/>
      <c r="AF907" s="209"/>
      <c r="AG907" s="209"/>
      <c r="AH907" s="20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60"/>
      <c r="AU907" s="160"/>
      <c r="AV907" s="160"/>
      <c r="AW907" s="160"/>
      <c r="AX907" s="160"/>
      <c r="AY907" s="160"/>
      <c r="AZ907" s="160"/>
      <c r="BA907" s="160"/>
      <c r="BB907" s="160"/>
      <c r="BC907" s="160"/>
      <c r="BD907" s="160"/>
    </row>
    <row r="908" spans="1:56" ht="12.75" customHeight="1">
      <c r="A908" s="162"/>
      <c r="B908" s="162"/>
      <c r="C908" s="162"/>
      <c r="D908" s="162"/>
      <c r="E908" s="162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59"/>
      <c r="Q908" s="159"/>
      <c r="R908" s="159"/>
      <c r="S908" s="159"/>
      <c r="T908" s="159"/>
      <c r="U908" s="159"/>
      <c r="V908" s="159"/>
      <c r="W908" s="159"/>
      <c r="X908" s="159"/>
      <c r="Y908" s="163"/>
      <c r="Z908" s="163"/>
      <c r="AA908" s="163"/>
      <c r="AB908" s="163"/>
      <c r="AC908" s="209"/>
      <c r="AD908" s="209"/>
      <c r="AE908" s="209"/>
      <c r="AF908" s="209"/>
      <c r="AG908" s="209"/>
      <c r="AH908" s="20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60"/>
      <c r="AU908" s="160"/>
      <c r="AV908" s="160"/>
      <c r="AW908" s="160"/>
      <c r="AX908" s="160"/>
      <c r="AY908" s="160"/>
      <c r="AZ908" s="160"/>
      <c r="BA908" s="160"/>
      <c r="BB908" s="160"/>
      <c r="BC908" s="160"/>
      <c r="BD908" s="160"/>
    </row>
    <row r="909" spans="1:56" ht="12.75" customHeight="1">
      <c r="A909" s="162"/>
      <c r="B909" s="162"/>
      <c r="C909" s="162"/>
      <c r="D909" s="162"/>
      <c r="E909" s="162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59"/>
      <c r="Q909" s="159"/>
      <c r="R909" s="159"/>
      <c r="S909" s="159"/>
      <c r="T909" s="159"/>
      <c r="U909" s="159"/>
      <c r="V909" s="159"/>
      <c r="W909" s="159"/>
      <c r="X909" s="159"/>
      <c r="Y909" s="163"/>
      <c r="Z909" s="163"/>
      <c r="AA909" s="163"/>
      <c r="AB909" s="163"/>
      <c r="AC909" s="209"/>
      <c r="AD909" s="209"/>
      <c r="AE909" s="209"/>
      <c r="AF909" s="209"/>
      <c r="AG909" s="209"/>
      <c r="AH909" s="20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60"/>
      <c r="AU909" s="160"/>
      <c r="AV909" s="160"/>
      <c r="AW909" s="160"/>
      <c r="AX909" s="160"/>
      <c r="AY909" s="160"/>
      <c r="AZ909" s="160"/>
      <c r="BA909" s="160"/>
      <c r="BB909" s="160"/>
      <c r="BC909" s="160"/>
      <c r="BD909" s="160"/>
    </row>
    <row r="910" spans="1:56" ht="12.75" customHeight="1">
      <c r="A910" s="162"/>
      <c r="B910" s="162"/>
      <c r="C910" s="162"/>
      <c r="D910" s="162"/>
      <c r="E910" s="162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59"/>
      <c r="Q910" s="159"/>
      <c r="R910" s="159"/>
      <c r="S910" s="159"/>
      <c r="T910" s="159"/>
      <c r="U910" s="159"/>
      <c r="V910" s="159"/>
      <c r="W910" s="159"/>
      <c r="X910" s="159"/>
      <c r="Y910" s="163"/>
      <c r="Z910" s="163"/>
      <c r="AA910" s="163"/>
      <c r="AB910" s="163"/>
      <c r="AC910" s="209"/>
      <c r="AD910" s="209"/>
      <c r="AE910" s="209"/>
      <c r="AF910" s="209"/>
      <c r="AG910" s="209"/>
      <c r="AH910" s="20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60"/>
      <c r="AU910" s="160"/>
      <c r="AV910" s="160"/>
      <c r="AW910" s="160"/>
      <c r="AX910" s="160"/>
      <c r="AY910" s="160"/>
      <c r="AZ910" s="160"/>
      <c r="BA910" s="160"/>
      <c r="BB910" s="160"/>
      <c r="BC910" s="160"/>
      <c r="BD910" s="160"/>
    </row>
    <row r="911" spans="1:56" ht="12.75" customHeight="1">
      <c r="A911" s="162"/>
      <c r="B911" s="162"/>
      <c r="C911" s="162"/>
      <c r="D911" s="162"/>
      <c r="E911" s="162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59"/>
      <c r="Q911" s="159"/>
      <c r="R911" s="159"/>
      <c r="S911" s="159"/>
      <c r="T911" s="159"/>
      <c r="U911" s="159"/>
      <c r="V911" s="159"/>
      <c r="W911" s="159"/>
      <c r="X911" s="159"/>
      <c r="Y911" s="163"/>
      <c r="Z911" s="163"/>
      <c r="AA911" s="163"/>
      <c r="AB911" s="163"/>
      <c r="AC911" s="209"/>
      <c r="AD911" s="209"/>
      <c r="AE911" s="209"/>
      <c r="AF911" s="209"/>
      <c r="AG911" s="209"/>
      <c r="AH911" s="20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60"/>
      <c r="AU911" s="160"/>
      <c r="AV911" s="160"/>
      <c r="AW911" s="160"/>
      <c r="AX911" s="160"/>
      <c r="AY911" s="160"/>
      <c r="AZ911" s="160"/>
      <c r="BA911" s="160"/>
      <c r="BB911" s="160"/>
      <c r="BC911" s="160"/>
      <c r="BD911" s="160"/>
    </row>
    <row r="912" spans="1:56" ht="12.75" customHeight="1">
      <c r="A912" s="162"/>
      <c r="B912" s="162"/>
      <c r="C912" s="162"/>
      <c r="D912" s="162"/>
      <c r="E912" s="162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59"/>
      <c r="Q912" s="159"/>
      <c r="R912" s="159"/>
      <c r="S912" s="159"/>
      <c r="T912" s="159"/>
      <c r="U912" s="159"/>
      <c r="V912" s="159"/>
      <c r="W912" s="159"/>
      <c r="X912" s="159"/>
      <c r="Y912" s="163"/>
      <c r="Z912" s="163"/>
      <c r="AA912" s="163"/>
      <c r="AB912" s="163"/>
      <c r="AC912" s="209"/>
      <c r="AD912" s="209"/>
      <c r="AE912" s="209"/>
      <c r="AF912" s="209"/>
      <c r="AG912" s="209"/>
      <c r="AH912" s="20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60"/>
      <c r="AU912" s="160"/>
      <c r="AV912" s="160"/>
      <c r="AW912" s="160"/>
      <c r="AX912" s="160"/>
      <c r="AY912" s="160"/>
      <c r="AZ912" s="160"/>
      <c r="BA912" s="160"/>
      <c r="BB912" s="160"/>
      <c r="BC912" s="160"/>
      <c r="BD912" s="160"/>
    </row>
    <row r="913" spans="1:56" ht="12.75" customHeight="1">
      <c r="A913" s="162"/>
      <c r="B913" s="162"/>
      <c r="C913" s="162"/>
      <c r="D913" s="162"/>
      <c r="E913" s="162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59"/>
      <c r="Q913" s="159"/>
      <c r="R913" s="159"/>
      <c r="S913" s="159"/>
      <c r="T913" s="159"/>
      <c r="U913" s="159"/>
      <c r="V913" s="159"/>
      <c r="W913" s="159"/>
      <c r="X913" s="159"/>
      <c r="Y913" s="163"/>
      <c r="Z913" s="163"/>
      <c r="AA913" s="163"/>
      <c r="AB913" s="163"/>
      <c r="AC913" s="209"/>
      <c r="AD913" s="209"/>
      <c r="AE913" s="209"/>
      <c r="AF913" s="209"/>
      <c r="AG913" s="209"/>
      <c r="AH913" s="20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60"/>
      <c r="AU913" s="160"/>
      <c r="AV913" s="160"/>
      <c r="AW913" s="160"/>
      <c r="AX913" s="160"/>
      <c r="AY913" s="160"/>
      <c r="AZ913" s="160"/>
      <c r="BA913" s="160"/>
      <c r="BB913" s="160"/>
      <c r="BC913" s="160"/>
      <c r="BD913" s="160"/>
    </row>
    <row r="914" spans="1:56" ht="12.75" customHeight="1">
      <c r="A914" s="162"/>
      <c r="B914" s="162"/>
      <c r="C914" s="162"/>
      <c r="D914" s="162"/>
      <c r="E914" s="162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59"/>
      <c r="Q914" s="159"/>
      <c r="R914" s="159"/>
      <c r="S914" s="159"/>
      <c r="T914" s="159"/>
      <c r="U914" s="159"/>
      <c r="V914" s="159"/>
      <c r="W914" s="159"/>
      <c r="X914" s="159"/>
      <c r="Y914" s="163"/>
      <c r="Z914" s="163"/>
      <c r="AA914" s="163"/>
      <c r="AB914" s="163"/>
      <c r="AC914" s="209"/>
      <c r="AD914" s="209"/>
      <c r="AE914" s="209"/>
      <c r="AF914" s="209"/>
      <c r="AG914" s="209"/>
      <c r="AH914" s="20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60"/>
      <c r="AU914" s="160"/>
      <c r="AV914" s="160"/>
      <c r="AW914" s="160"/>
      <c r="AX914" s="160"/>
      <c r="AY914" s="160"/>
      <c r="AZ914" s="160"/>
      <c r="BA914" s="160"/>
      <c r="BB914" s="160"/>
      <c r="BC914" s="160"/>
      <c r="BD914" s="160"/>
    </row>
    <row r="915" spans="1:56" ht="12.75" customHeight="1">
      <c r="A915" s="162"/>
      <c r="B915" s="162"/>
      <c r="C915" s="162"/>
      <c r="D915" s="162"/>
      <c r="E915" s="162"/>
      <c r="F915" s="162"/>
      <c r="G915" s="162"/>
      <c r="H915" s="162"/>
      <c r="I915" s="162"/>
      <c r="J915" s="162"/>
      <c r="K915" s="162"/>
      <c r="L915" s="162"/>
      <c r="M915" s="162"/>
      <c r="N915" s="162"/>
      <c r="O915" s="162"/>
      <c r="P915" s="159"/>
      <c r="Q915" s="159"/>
      <c r="R915" s="159"/>
      <c r="S915" s="159"/>
      <c r="T915" s="159"/>
      <c r="U915" s="159"/>
      <c r="V915" s="159"/>
      <c r="W915" s="159"/>
      <c r="X915" s="159"/>
      <c r="Y915" s="163"/>
      <c r="Z915" s="163"/>
      <c r="AA915" s="163"/>
      <c r="AB915" s="163"/>
      <c r="AC915" s="209"/>
      <c r="AD915" s="209"/>
      <c r="AE915" s="209"/>
      <c r="AF915" s="209"/>
      <c r="AG915" s="209"/>
      <c r="AH915" s="20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60"/>
      <c r="AU915" s="160"/>
      <c r="AV915" s="160"/>
      <c r="AW915" s="160"/>
      <c r="AX915" s="160"/>
      <c r="AY915" s="160"/>
      <c r="AZ915" s="160"/>
      <c r="BA915" s="160"/>
      <c r="BB915" s="160"/>
      <c r="BC915" s="160"/>
      <c r="BD915" s="160"/>
    </row>
    <row r="916" spans="1:56" ht="12.75" customHeight="1">
      <c r="A916" s="162"/>
      <c r="B916" s="162"/>
      <c r="C916" s="162"/>
      <c r="D916" s="162"/>
      <c r="E916" s="162"/>
      <c r="F916" s="162"/>
      <c r="G916" s="162"/>
      <c r="H916" s="162"/>
      <c r="I916" s="162"/>
      <c r="J916" s="162"/>
      <c r="K916" s="162"/>
      <c r="L916" s="162"/>
      <c r="M916" s="162"/>
      <c r="N916" s="162"/>
      <c r="O916" s="162"/>
      <c r="P916" s="159"/>
      <c r="Q916" s="159"/>
      <c r="R916" s="159"/>
      <c r="S916" s="159"/>
      <c r="T916" s="159"/>
      <c r="U916" s="159"/>
      <c r="V916" s="159"/>
      <c r="W916" s="159"/>
      <c r="X916" s="159"/>
      <c r="Y916" s="163"/>
      <c r="Z916" s="163"/>
      <c r="AA916" s="163"/>
      <c r="AB916" s="163"/>
      <c r="AC916" s="209"/>
      <c r="AD916" s="209"/>
      <c r="AE916" s="209"/>
      <c r="AF916" s="209"/>
      <c r="AG916" s="209"/>
      <c r="AH916" s="20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60"/>
      <c r="AU916" s="160"/>
      <c r="AV916" s="160"/>
      <c r="AW916" s="160"/>
      <c r="AX916" s="160"/>
      <c r="AY916" s="160"/>
      <c r="AZ916" s="160"/>
      <c r="BA916" s="160"/>
      <c r="BB916" s="160"/>
      <c r="BC916" s="160"/>
      <c r="BD916" s="160"/>
    </row>
    <row r="917" spans="1:56" ht="12.75" customHeight="1">
      <c r="A917" s="162"/>
      <c r="B917" s="162"/>
      <c r="C917" s="162"/>
      <c r="D917" s="162"/>
      <c r="E917" s="162"/>
      <c r="F917" s="162"/>
      <c r="G917" s="162"/>
      <c r="H917" s="162"/>
      <c r="I917" s="162"/>
      <c r="J917" s="162"/>
      <c r="K917" s="162"/>
      <c r="L917" s="162"/>
      <c r="M917" s="162"/>
      <c r="N917" s="162"/>
      <c r="O917" s="162"/>
      <c r="P917" s="159"/>
      <c r="Q917" s="159"/>
      <c r="R917" s="159"/>
      <c r="S917" s="159"/>
      <c r="T917" s="159"/>
      <c r="U917" s="159"/>
      <c r="V917" s="159"/>
      <c r="W917" s="159"/>
      <c r="X917" s="159"/>
      <c r="Y917" s="163"/>
      <c r="Z917" s="163"/>
      <c r="AA917" s="163"/>
      <c r="AB917" s="163"/>
      <c r="AC917" s="209"/>
      <c r="AD917" s="209"/>
      <c r="AE917" s="209"/>
      <c r="AF917" s="209"/>
      <c r="AG917" s="209"/>
      <c r="AH917" s="20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60"/>
      <c r="AU917" s="160"/>
      <c r="AV917" s="160"/>
      <c r="AW917" s="160"/>
      <c r="AX917" s="160"/>
      <c r="AY917" s="160"/>
      <c r="AZ917" s="160"/>
      <c r="BA917" s="160"/>
      <c r="BB917" s="160"/>
      <c r="BC917" s="160"/>
      <c r="BD917" s="160"/>
    </row>
    <row r="918" spans="1:56" ht="12.75" customHeight="1">
      <c r="A918" s="162"/>
      <c r="B918" s="162"/>
      <c r="C918" s="162"/>
      <c r="D918" s="162"/>
      <c r="E918" s="162"/>
      <c r="F918" s="162"/>
      <c r="G918" s="162"/>
      <c r="H918" s="162"/>
      <c r="I918" s="162"/>
      <c r="J918" s="162"/>
      <c r="K918" s="162"/>
      <c r="L918" s="162"/>
      <c r="M918" s="162"/>
      <c r="N918" s="162"/>
      <c r="O918" s="162"/>
      <c r="P918" s="159"/>
      <c r="Q918" s="159"/>
      <c r="R918" s="159"/>
      <c r="S918" s="159"/>
      <c r="T918" s="159"/>
      <c r="U918" s="159"/>
      <c r="V918" s="159"/>
      <c r="W918" s="159"/>
      <c r="X918" s="159"/>
      <c r="Y918" s="163"/>
      <c r="Z918" s="163"/>
      <c r="AA918" s="163"/>
      <c r="AB918" s="163"/>
      <c r="AC918" s="209"/>
      <c r="AD918" s="209"/>
      <c r="AE918" s="209"/>
      <c r="AF918" s="209"/>
      <c r="AG918" s="209"/>
      <c r="AH918" s="20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60"/>
      <c r="AU918" s="160"/>
      <c r="AV918" s="160"/>
      <c r="AW918" s="160"/>
      <c r="AX918" s="160"/>
      <c r="AY918" s="160"/>
      <c r="AZ918" s="160"/>
      <c r="BA918" s="160"/>
      <c r="BB918" s="160"/>
      <c r="BC918" s="160"/>
      <c r="BD918" s="160"/>
    </row>
    <row r="919" spans="1:56" ht="12.75" customHeight="1">
      <c r="A919" s="162"/>
      <c r="B919" s="162"/>
      <c r="C919" s="162"/>
      <c r="D919" s="162"/>
      <c r="E919" s="162"/>
      <c r="F919" s="162"/>
      <c r="G919" s="162"/>
      <c r="H919" s="162"/>
      <c r="I919" s="162"/>
      <c r="J919" s="162"/>
      <c r="K919" s="162"/>
      <c r="L919" s="162"/>
      <c r="M919" s="162"/>
      <c r="N919" s="162"/>
      <c r="O919" s="162"/>
      <c r="P919" s="159"/>
      <c r="Q919" s="159"/>
      <c r="R919" s="159"/>
      <c r="S919" s="159"/>
      <c r="T919" s="159"/>
      <c r="U919" s="159"/>
      <c r="V919" s="159"/>
      <c r="W919" s="159"/>
      <c r="X919" s="159"/>
      <c r="Y919" s="163"/>
      <c r="Z919" s="163"/>
      <c r="AA919" s="163"/>
      <c r="AB919" s="163"/>
      <c r="AC919" s="209"/>
      <c r="AD919" s="209"/>
      <c r="AE919" s="209"/>
      <c r="AF919" s="209"/>
      <c r="AG919" s="209"/>
      <c r="AH919" s="20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60"/>
      <c r="AU919" s="160"/>
      <c r="AV919" s="160"/>
      <c r="AW919" s="160"/>
      <c r="AX919" s="160"/>
      <c r="AY919" s="160"/>
      <c r="AZ919" s="160"/>
      <c r="BA919" s="160"/>
      <c r="BB919" s="160"/>
      <c r="BC919" s="160"/>
      <c r="BD919" s="160"/>
    </row>
    <row r="920" spans="1:56" ht="12.75" customHeight="1">
      <c r="A920" s="162"/>
      <c r="B920" s="162"/>
      <c r="C920" s="162"/>
      <c r="D920" s="162"/>
      <c r="E920" s="162"/>
      <c r="F920" s="162"/>
      <c r="G920" s="162"/>
      <c r="H920" s="162"/>
      <c r="I920" s="162"/>
      <c r="J920" s="162"/>
      <c r="K920" s="162"/>
      <c r="L920" s="162"/>
      <c r="M920" s="162"/>
      <c r="N920" s="162"/>
      <c r="O920" s="162"/>
      <c r="P920" s="159"/>
      <c r="Q920" s="159"/>
      <c r="R920" s="159"/>
      <c r="S920" s="159"/>
      <c r="T920" s="159"/>
      <c r="U920" s="159"/>
      <c r="V920" s="159"/>
      <c r="W920" s="159"/>
      <c r="X920" s="159"/>
      <c r="Y920" s="163"/>
      <c r="Z920" s="163"/>
      <c r="AA920" s="163"/>
      <c r="AB920" s="163"/>
      <c r="AC920" s="209"/>
      <c r="AD920" s="209"/>
      <c r="AE920" s="209"/>
      <c r="AF920" s="209"/>
      <c r="AG920" s="209"/>
      <c r="AH920" s="20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60"/>
      <c r="AU920" s="160"/>
      <c r="AV920" s="160"/>
      <c r="AW920" s="160"/>
      <c r="AX920" s="160"/>
      <c r="AY920" s="160"/>
      <c r="AZ920" s="160"/>
      <c r="BA920" s="160"/>
      <c r="BB920" s="160"/>
      <c r="BC920" s="160"/>
      <c r="BD920" s="160"/>
    </row>
    <row r="921" spans="1:56" ht="12.75" customHeight="1">
      <c r="A921" s="162"/>
      <c r="B921" s="162"/>
      <c r="C921" s="162"/>
      <c r="D921" s="162"/>
      <c r="E921" s="162"/>
      <c r="F921" s="162"/>
      <c r="G921" s="162"/>
      <c r="H921" s="162"/>
      <c r="I921" s="162"/>
      <c r="J921" s="162"/>
      <c r="K921" s="162"/>
      <c r="L921" s="162"/>
      <c r="M921" s="162"/>
      <c r="N921" s="162"/>
      <c r="O921" s="162"/>
      <c r="P921" s="159"/>
      <c r="Q921" s="159"/>
      <c r="R921" s="159"/>
      <c r="S921" s="159"/>
      <c r="T921" s="159"/>
      <c r="U921" s="159"/>
      <c r="V921" s="159"/>
      <c r="W921" s="159"/>
      <c r="X921" s="159"/>
      <c r="Y921" s="163"/>
      <c r="Z921" s="163"/>
      <c r="AA921" s="163"/>
      <c r="AB921" s="163"/>
      <c r="AC921" s="209"/>
      <c r="AD921" s="209"/>
      <c r="AE921" s="209"/>
      <c r="AF921" s="209"/>
      <c r="AG921" s="209"/>
      <c r="AH921" s="20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60"/>
      <c r="AU921" s="160"/>
      <c r="AV921" s="160"/>
      <c r="AW921" s="160"/>
      <c r="AX921" s="160"/>
      <c r="AY921" s="160"/>
      <c r="AZ921" s="160"/>
      <c r="BA921" s="160"/>
      <c r="BB921" s="160"/>
      <c r="BC921" s="160"/>
      <c r="BD921" s="160"/>
    </row>
    <row r="922" spans="1:56" ht="12.75" customHeight="1">
      <c r="A922" s="162"/>
      <c r="B922" s="162"/>
      <c r="C922" s="162"/>
      <c r="D922" s="162"/>
      <c r="E922" s="162"/>
      <c r="F922" s="162"/>
      <c r="G922" s="162"/>
      <c r="H922" s="162"/>
      <c r="I922" s="162"/>
      <c r="J922" s="162"/>
      <c r="K922" s="162"/>
      <c r="L922" s="162"/>
      <c r="M922" s="162"/>
      <c r="N922" s="162"/>
      <c r="O922" s="162"/>
      <c r="P922" s="159"/>
      <c r="Q922" s="159"/>
      <c r="R922" s="159"/>
      <c r="S922" s="159"/>
      <c r="T922" s="159"/>
      <c r="U922" s="159"/>
      <c r="V922" s="159"/>
      <c r="W922" s="159"/>
      <c r="X922" s="159"/>
      <c r="Y922" s="163"/>
      <c r="Z922" s="163"/>
      <c r="AA922" s="163"/>
      <c r="AB922" s="163"/>
      <c r="AC922" s="209"/>
      <c r="AD922" s="209"/>
      <c r="AE922" s="209"/>
      <c r="AF922" s="209"/>
      <c r="AG922" s="209"/>
      <c r="AH922" s="20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60"/>
      <c r="AU922" s="160"/>
      <c r="AV922" s="160"/>
      <c r="AW922" s="160"/>
      <c r="AX922" s="160"/>
      <c r="AY922" s="160"/>
      <c r="AZ922" s="160"/>
      <c r="BA922" s="160"/>
      <c r="BB922" s="160"/>
      <c r="BC922" s="160"/>
      <c r="BD922" s="160"/>
    </row>
    <row r="923" spans="1:56" ht="12.75" customHeight="1">
      <c r="A923" s="162"/>
      <c r="B923" s="162"/>
      <c r="C923" s="162"/>
      <c r="D923" s="162"/>
      <c r="E923" s="162"/>
      <c r="F923" s="162"/>
      <c r="G923" s="162"/>
      <c r="H923" s="162"/>
      <c r="I923" s="162"/>
      <c r="J923" s="162"/>
      <c r="K923" s="162"/>
      <c r="L923" s="162"/>
      <c r="M923" s="162"/>
      <c r="N923" s="162"/>
      <c r="O923" s="162"/>
      <c r="P923" s="159"/>
      <c r="Q923" s="159"/>
      <c r="R923" s="159"/>
      <c r="S923" s="159"/>
      <c r="T923" s="159"/>
      <c r="U923" s="159"/>
      <c r="V923" s="159"/>
      <c r="W923" s="159"/>
      <c r="X923" s="159"/>
      <c r="Y923" s="163"/>
      <c r="Z923" s="163"/>
      <c r="AA923" s="163"/>
      <c r="AB923" s="163"/>
      <c r="AC923" s="209"/>
      <c r="AD923" s="209"/>
      <c r="AE923" s="209"/>
      <c r="AF923" s="209"/>
      <c r="AG923" s="209"/>
      <c r="AH923" s="20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60"/>
      <c r="AU923" s="160"/>
      <c r="AV923" s="160"/>
      <c r="AW923" s="160"/>
      <c r="AX923" s="160"/>
      <c r="AY923" s="160"/>
      <c r="AZ923" s="160"/>
      <c r="BA923" s="160"/>
      <c r="BB923" s="160"/>
      <c r="BC923" s="160"/>
      <c r="BD923" s="160"/>
    </row>
    <row r="924" spans="1:56" ht="12.75" customHeight="1">
      <c r="A924" s="162"/>
      <c r="B924" s="162"/>
      <c r="C924" s="162"/>
      <c r="D924" s="162"/>
      <c r="E924" s="162"/>
      <c r="F924" s="162"/>
      <c r="G924" s="162"/>
      <c r="H924" s="162"/>
      <c r="I924" s="162"/>
      <c r="J924" s="162"/>
      <c r="K924" s="162"/>
      <c r="L924" s="162"/>
      <c r="M924" s="162"/>
      <c r="N924" s="162"/>
      <c r="O924" s="162"/>
      <c r="P924" s="159"/>
      <c r="Q924" s="159"/>
      <c r="R924" s="159"/>
      <c r="S924" s="159"/>
      <c r="T924" s="159"/>
      <c r="U924" s="159"/>
      <c r="V924" s="159"/>
      <c r="W924" s="159"/>
      <c r="X924" s="159"/>
      <c r="Y924" s="163"/>
      <c r="Z924" s="163"/>
      <c r="AA924" s="163"/>
      <c r="AB924" s="163"/>
      <c r="AC924" s="209"/>
      <c r="AD924" s="209"/>
      <c r="AE924" s="209"/>
      <c r="AF924" s="209"/>
      <c r="AG924" s="209"/>
      <c r="AH924" s="20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60"/>
      <c r="AU924" s="160"/>
      <c r="AV924" s="160"/>
      <c r="AW924" s="160"/>
      <c r="AX924" s="160"/>
      <c r="AY924" s="160"/>
      <c r="AZ924" s="160"/>
      <c r="BA924" s="160"/>
      <c r="BB924" s="160"/>
      <c r="BC924" s="160"/>
      <c r="BD924" s="160"/>
    </row>
    <row r="925" spans="1:56" ht="12.75" customHeight="1">
      <c r="A925" s="162"/>
      <c r="B925" s="162"/>
      <c r="C925" s="162"/>
      <c r="D925" s="162"/>
      <c r="E925" s="162"/>
      <c r="F925" s="162"/>
      <c r="G925" s="162"/>
      <c r="H925" s="162"/>
      <c r="I925" s="162"/>
      <c r="J925" s="162"/>
      <c r="K925" s="162"/>
      <c r="L925" s="162"/>
      <c r="M925" s="162"/>
      <c r="N925" s="162"/>
      <c r="O925" s="162"/>
      <c r="P925" s="159"/>
      <c r="Q925" s="159"/>
      <c r="R925" s="159"/>
      <c r="S925" s="159"/>
      <c r="T925" s="159"/>
      <c r="U925" s="159"/>
      <c r="V925" s="159"/>
      <c r="W925" s="159"/>
      <c r="X925" s="159"/>
      <c r="Y925" s="163"/>
      <c r="Z925" s="163"/>
      <c r="AA925" s="163"/>
      <c r="AB925" s="163"/>
      <c r="AC925" s="209"/>
      <c r="AD925" s="209"/>
      <c r="AE925" s="209"/>
      <c r="AF925" s="209"/>
      <c r="AG925" s="209"/>
      <c r="AH925" s="20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60"/>
      <c r="AU925" s="160"/>
      <c r="AV925" s="160"/>
      <c r="AW925" s="160"/>
      <c r="AX925" s="160"/>
      <c r="AY925" s="160"/>
      <c r="AZ925" s="160"/>
      <c r="BA925" s="160"/>
      <c r="BB925" s="160"/>
      <c r="BC925" s="160"/>
      <c r="BD925" s="160"/>
    </row>
    <row r="926" spans="1:56" ht="12.75" customHeight="1">
      <c r="A926" s="162"/>
      <c r="B926" s="162"/>
      <c r="C926" s="162"/>
      <c r="D926" s="162"/>
      <c r="E926" s="162"/>
      <c r="F926" s="162"/>
      <c r="G926" s="162"/>
      <c r="H926" s="162"/>
      <c r="I926" s="162"/>
      <c r="J926" s="162"/>
      <c r="K926" s="162"/>
      <c r="L926" s="162"/>
      <c r="M926" s="162"/>
      <c r="N926" s="162"/>
      <c r="O926" s="162"/>
      <c r="P926" s="159"/>
      <c r="Q926" s="159"/>
      <c r="R926" s="159"/>
      <c r="S926" s="159"/>
      <c r="T926" s="159"/>
      <c r="U926" s="159"/>
      <c r="V926" s="159"/>
      <c r="W926" s="159"/>
      <c r="X926" s="159"/>
      <c r="Y926" s="163"/>
      <c r="Z926" s="163"/>
      <c r="AA926" s="163"/>
      <c r="AB926" s="163"/>
      <c r="AC926" s="209"/>
      <c r="AD926" s="209"/>
      <c r="AE926" s="209"/>
      <c r="AF926" s="209"/>
      <c r="AG926" s="209"/>
      <c r="AH926" s="20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60"/>
      <c r="AU926" s="160"/>
      <c r="AV926" s="160"/>
      <c r="AW926" s="160"/>
      <c r="AX926" s="160"/>
      <c r="AY926" s="160"/>
      <c r="AZ926" s="160"/>
      <c r="BA926" s="160"/>
      <c r="BB926" s="160"/>
      <c r="BC926" s="160"/>
      <c r="BD926" s="160"/>
    </row>
    <row r="927" spans="1:56" ht="12.75" customHeight="1">
      <c r="A927" s="162"/>
      <c r="B927" s="162"/>
      <c r="C927" s="162"/>
      <c r="D927" s="162"/>
      <c r="E927" s="162"/>
      <c r="F927" s="162"/>
      <c r="G927" s="162"/>
      <c r="H927" s="162"/>
      <c r="I927" s="162"/>
      <c r="J927" s="162"/>
      <c r="K927" s="162"/>
      <c r="L927" s="162"/>
      <c r="M927" s="162"/>
      <c r="N927" s="162"/>
      <c r="O927" s="162"/>
      <c r="P927" s="159"/>
      <c r="Q927" s="159"/>
      <c r="R927" s="159"/>
      <c r="S927" s="159"/>
      <c r="T927" s="159"/>
      <c r="U927" s="159"/>
      <c r="V927" s="159"/>
      <c r="W927" s="159"/>
      <c r="X927" s="159"/>
      <c r="Y927" s="163"/>
      <c r="Z927" s="163"/>
      <c r="AA927" s="163"/>
      <c r="AB927" s="163"/>
      <c r="AC927" s="209"/>
      <c r="AD927" s="209"/>
      <c r="AE927" s="209"/>
      <c r="AF927" s="209"/>
      <c r="AG927" s="209"/>
      <c r="AH927" s="20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60"/>
      <c r="AU927" s="160"/>
      <c r="AV927" s="160"/>
      <c r="AW927" s="160"/>
      <c r="AX927" s="160"/>
      <c r="AY927" s="160"/>
      <c r="AZ927" s="160"/>
      <c r="BA927" s="160"/>
      <c r="BB927" s="160"/>
      <c r="BC927" s="160"/>
      <c r="BD927" s="160"/>
    </row>
    <row r="928" spans="1:56" ht="12.75" customHeight="1">
      <c r="A928" s="162"/>
      <c r="B928" s="162"/>
      <c r="C928" s="162"/>
      <c r="D928" s="162"/>
      <c r="E928" s="162"/>
      <c r="F928" s="162"/>
      <c r="G928" s="162"/>
      <c r="H928" s="162"/>
      <c r="I928" s="162"/>
      <c r="J928" s="162"/>
      <c r="K928" s="162"/>
      <c r="L928" s="162"/>
      <c r="M928" s="162"/>
      <c r="N928" s="162"/>
      <c r="O928" s="162"/>
      <c r="P928" s="159"/>
      <c r="Q928" s="159"/>
      <c r="R928" s="159"/>
      <c r="S928" s="159"/>
      <c r="T928" s="159"/>
      <c r="U928" s="159"/>
      <c r="V928" s="159"/>
      <c r="W928" s="159"/>
      <c r="X928" s="159"/>
      <c r="Y928" s="163"/>
      <c r="Z928" s="163"/>
      <c r="AA928" s="163"/>
      <c r="AB928" s="163"/>
      <c r="AC928" s="209"/>
      <c r="AD928" s="209"/>
      <c r="AE928" s="209"/>
      <c r="AF928" s="209"/>
      <c r="AG928" s="209"/>
      <c r="AH928" s="20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60"/>
      <c r="AU928" s="160"/>
      <c r="AV928" s="160"/>
      <c r="AW928" s="160"/>
      <c r="AX928" s="160"/>
      <c r="AY928" s="160"/>
      <c r="AZ928" s="160"/>
      <c r="BA928" s="160"/>
      <c r="BB928" s="160"/>
      <c r="BC928" s="160"/>
      <c r="BD928" s="160"/>
    </row>
    <row r="929" spans="1:56" ht="12.75" customHeight="1">
      <c r="A929" s="162"/>
      <c r="B929" s="162"/>
      <c r="C929" s="162"/>
      <c r="D929" s="162"/>
      <c r="E929" s="162"/>
      <c r="F929" s="162"/>
      <c r="G929" s="162"/>
      <c r="H929" s="162"/>
      <c r="I929" s="162"/>
      <c r="J929" s="162"/>
      <c r="K929" s="162"/>
      <c r="L929" s="162"/>
      <c r="M929" s="162"/>
      <c r="N929" s="162"/>
      <c r="O929" s="162"/>
      <c r="P929" s="159"/>
      <c r="Q929" s="159"/>
      <c r="R929" s="159"/>
      <c r="S929" s="159"/>
      <c r="T929" s="159"/>
      <c r="U929" s="159"/>
      <c r="V929" s="159"/>
      <c r="W929" s="159"/>
      <c r="X929" s="159"/>
      <c r="Y929" s="163"/>
      <c r="Z929" s="163"/>
      <c r="AA929" s="163"/>
      <c r="AB929" s="163"/>
      <c r="AC929" s="209"/>
      <c r="AD929" s="209"/>
      <c r="AE929" s="209"/>
      <c r="AF929" s="209"/>
      <c r="AG929" s="209"/>
      <c r="AH929" s="20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60"/>
      <c r="AU929" s="160"/>
      <c r="AV929" s="160"/>
      <c r="AW929" s="160"/>
      <c r="AX929" s="160"/>
      <c r="AY929" s="160"/>
      <c r="AZ929" s="160"/>
      <c r="BA929" s="160"/>
      <c r="BB929" s="160"/>
      <c r="BC929" s="160"/>
      <c r="BD929" s="160"/>
    </row>
    <row r="930" spans="1:56" ht="12.75" customHeight="1">
      <c r="A930" s="162"/>
      <c r="B930" s="162"/>
      <c r="C930" s="162"/>
      <c r="D930" s="162"/>
      <c r="E930" s="162"/>
      <c r="F930" s="162"/>
      <c r="G930" s="162"/>
      <c r="H930" s="162"/>
      <c r="I930" s="162"/>
      <c r="J930" s="162"/>
      <c r="K930" s="162"/>
      <c r="L930" s="162"/>
      <c r="M930" s="162"/>
      <c r="N930" s="162"/>
      <c r="O930" s="162"/>
      <c r="P930" s="159"/>
      <c r="Q930" s="159"/>
      <c r="R930" s="159"/>
      <c r="S930" s="159"/>
      <c r="T930" s="159"/>
      <c r="U930" s="159"/>
      <c r="V930" s="159"/>
      <c r="W930" s="159"/>
      <c r="X930" s="159"/>
      <c r="Y930" s="163"/>
      <c r="Z930" s="163"/>
      <c r="AA930" s="163"/>
      <c r="AB930" s="163"/>
      <c r="AC930" s="209"/>
      <c r="AD930" s="209"/>
      <c r="AE930" s="209"/>
      <c r="AF930" s="209"/>
      <c r="AG930" s="209"/>
      <c r="AH930" s="20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60"/>
      <c r="AU930" s="160"/>
      <c r="AV930" s="160"/>
      <c r="AW930" s="160"/>
      <c r="AX930" s="160"/>
      <c r="AY930" s="160"/>
      <c r="AZ930" s="160"/>
      <c r="BA930" s="160"/>
      <c r="BB930" s="160"/>
      <c r="BC930" s="160"/>
      <c r="BD930" s="160"/>
    </row>
    <row r="931" spans="1:56" ht="12.75" customHeight="1">
      <c r="A931" s="162"/>
      <c r="B931" s="162"/>
      <c r="C931" s="162"/>
      <c r="D931" s="162"/>
      <c r="E931" s="162"/>
      <c r="F931" s="162"/>
      <c r="G931" s="162"/>
      <c r="H931" s="162"/>
      <c r="I931" s="162"/>
      <c r="J931" s="162"/>
      <c r="K931" s="162"/>
      <c r="L931" s="162"/>
      <c r="M931" s="162"/>
      <c r="N931" s="162"/>
      <c r="O931" s="162"/>
      <c r="P931" s="159"/>
      <c r="Q931" s="159"/>
      <c r="R931" s="159"/>
      <c r="S931" s="159"/>
      <c r="T931" s="159"/>
      <c r="U931" s="159"/>
      <c r="V931" s="159"/>
      <c r="W931" s="159"/>
      <c r="X931" s="159"/>
      <c r="Y931" s="163"/>
      <c r="Z931" s="163"/>
      <c r="AA931" s="163"/>
      <c r="AB931" s="163"/>
      <c r="AC931" s="209"/>
      <c r="AD931" s="209"/>
      <c r="AE931" s="209"/>
      <c r="AF931" s="209"/>
      <c r="AG931" s="209"/>
      <c r="AH931" s="20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60"/>
      <c r="AU931" s="160"/>
      <c r="AV931" s="160"/>
      <c r="AW931" s="160"/>
      <c r="AX931" s="160"/>
      <c r="AY931" s="160"/>
      <c r="AZ931" s="160"/>
      <c r="BA931" s="160"/>
      <c r="BB931" s="160"/>
      <c r="BC931" s="160"/>
      <c r="BD931" s="160"/>
    </row>
    <row r="932" spans="1:56" ht="12.75" customHeight="1">
      <c r="A932" s="162"/>
      <c r="B932" s="162"/>
      <c r="C932" s="162"/>
      <c r="D932" s="162"/>
      <c r="E932" s="162"/>
      <c r="F932" s="162"/>
      <c r="G932" s="162"/>
      <c r="H932" s="162"/>
      <c r="I932" s="162"/>
      <c r="J932" s="162"/>
      <c r="K932" s="162"/>
      <c r="L932" s="162"/>
      <c r="M932" s="162"/>
      <c r="N932" s="162"/>
      <c r="O932" s="162"/>
      <c r="P932" s="159"/>
      <c r="Q932" s="159"/>
      <c r="R932" s="159"/>
      <c r="S932" s="159"/>
      <c r="T932" s="159"/>
      <c r="U932" s="159"/>
      <c r="V932" s="159"/>
      <c r="W932" s="159"/>
      <c r="X932" s="159"/>
      <c r="Y932" s="163"/>
      <c r="Z932" s="163"/>
      <c r="AA932" s="163"/>
      <c r="AB932" s="163"/>
      <c r="AC932" s="209"/>
      <c r="AD932" s="209"/>
      <c r="AE932" s="209"/>
      <c r="AF932" s="209"/>
      <c r="AG932" s="209"/>
      <c r="AH932" s="20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60"/>
      <c r="AU932" s="160"/>
      <c r="AV932" s="160"/>
      <c r="AW932" s="160"/>
      <c r="AX932" s="160"/>
      <c r="AY932" s="160"/>
      <c r="AZ932" s="160"/>
      <c r="BA932" s="160"/>
      <c r="BB932" s="160"/>
      <c r="BC932" s="160"/>
      <c r="BD932" s="160"/>
    </row>
    <row r="933" spans="1:56" ht="12.75" customHeight="1">
      <c r="A933" s="162"/>
      <c r="B933" s="162"/>
      <c r="C933" s="162"/>
      <c r="D933" s="162"/>
      <c r="E933" s="162"/>
      <c r="F933" s="162"/>
      <c r="G933" s="162"/>
      <c r="H933" s="162"/>
      <c r="I933" s="162"/>
      <c r="J933" s="162"/>
      <c r="K933" s="162"/>
      <c r="L933" s="162"/>
      <c r="M933" s="162"/>
      <c r="N933" s="162"/>
      <c r="O933" s="162"/>
      <c r="P933" s="159"/>
      <c r="Q933" s="159"/>
      <c r="R933" s="159"/>
      <c r="S933" s="159"/>
      <c r="T933" s="159"/>
      <c r="U933" s="159"/>
      <c r="V933" s="159"/>
      <c r="W933" s="159"/>
      <c r="X933" s="159"/>
      <c r="Y933" s="163"/>
      <c r="Z933" s="163"/>
      <c r="AA933" s="163"/>
      <c r="AB933" s="163"/>
      <c r="AC933" s="209"/>
      <c r="AD933" s="209"/>
      <c r="AE933" s="209"/>
      <c r="AF933" s="209"/>
      <c r="AG933" s="209"/>
      <c r="AH933" s="20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60"/>
      <c r="AU933" s="160"/>
      <c r="AV933" s="160"/>
      <c r="AW933" s="160"/>
      <c r="AX933" s="160"/>
      <c r="AY933" s="160"/>
      <c r="AZ933" s="160"/>
      <c r="BA933" s="160"/>
      <c r="BB933" s="160"/>
      <c r="BC933" s="160"/>
      <c r="BD933" s="160"/>
    </row>
    <row r="934" spans="1:56" ht="12.75" customHeight="1">
      <c r="A934" s="162"/>
      <c r="B934" s="162"/>
      <c r="C934" s="162"/>
      <c r="D934" s="162"/>
      <c r="E934" s="162"/>
      <c r="F934" s="162"/>
      <c r="G934" s="162"/>
      <c r="H934" s="162"/>
      <c r="I934" s="162"/>
      <c r="J934" s="162"/>
      <c r="K934" s="162"/>
      <c r="L934" s="162"/>
      <c r="M934" s="162"/>
      <c r="N934" s="162"/>
      <c r="O934" s="162"/>
      <c r="P934" s="159"/>
      <c r="Q934" s="159"/>
      <c r="R934" s="159"/>
      <c r="S934" s="159"/>
      <c r="T934" s="159"/>
      <c r="U934" s="159"/>
      <c r="V934" s="159"/>
      <c r="W934" s="159"/>
      <c r="X934" s="159"/>
      <c r="Y934" s="163"/>
      <c r="Z934" s="163"/>
      <c r="AA934" s="163"/>
      <c r="AB934" s="163"/>
      <c r="AC934" s="209"/>
      <c r="AD934" s="209"/>
      <c r="AE934" s="209"/>
      <c r="AF934" s="209"/>
      <c r="AG934" s="209"/>
      <c r="AH934" s="20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60"/>
      <c r="AU934" s="160"/>
      <c r="AV934" s="160"/>
      <c r="AW934" s="160"/>
      <c r="AX934" s="160"/>
      <c r="AY934" s="160"/>
      <c r="AZ934" s="160"/>
      <c r="BA934" s="160"/>
      <c r="BB934" s="160"/>
      <c r="BC934" s="160"/>
      <c r="BD934" s="160"/>
    </row>
    <row r="935" spans="1:56" ht="12.75" customHeight="1">
      <c r="A935" s="162"/>
      <c r="B935" s="162"/>
      <c r="C935" s="162"/>
      <c r="D935" s="162"/>
      <c r="E935" s="162"/>
      <c r="F935" s="162"/>
      <c r="G935" s="162"/>
      <c r="H935" s="162"/>
      <c r="I935" s="162"/>
      <c r="J935" s="162"/>
      <c r="K935" s="162"/>
      <c r="L935" s="162"/>
      <c r="M935" s="162"/>
      <c r="N935" s="162"/>
      <c r="O935" s="162"/>
      <c r="P935" s="159"/>
      <c r="Q935" s="159"/>
      <c r="R935" s="159"/>
      <c r="S935" s="159"/>
      <c r="T935" s="159"/>
      <c r="U935" s="159"/>
      <c r="V935" s="159"/>
      <c r="W935" s="159"/>
      <c r="X935" s="159"/>
      <c r="Y935" s="163"/>
      <c r="Z935" s="163"/>
      <c r="AA935" s="163"/>
      <c r="AB935" s="163"/>
      <c r="AC935" s="209"/>
      <c r="AD935" s="209"/>
      <c r="AE935" s="209"/>
      <c r="AF935" s="209"/>
      <c r="AG935" s="209"/>
      <c r="AH935" s="20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60"/>
      <c r="AU935" s="160"/>
      <c r="AV935" s="160"/>
      <c r="AW935" s="160"/>
      <c r="AX935" s="160"/>
      <c r="AY935" s="160"/>
      <c r="AZ935" s="160"/>
      <c r="BA935" s="160"/>
      <c r="BB935" s="160"/>
      <c r="BC935" s="160"/>
      <c r="BD935" s="160"/>
    </row>
    <row r="936" spans="1:56" ht="12.75" customHeight="1">
      <c r="A936" s="162"/>
      <c r="B936" s="162"/>
      <c r="C936" s="162"/>
      <c r="D936" s="162"/>
      <c r="E936" s="162"/>
      <c r="F936" s="162"/>
      <c r="G936" s="162"/>
      <c r="H936" s="162"/>
      <c r="I936" s="162"/>
      <c r="J936" s="162"/>
      <c r="K936" s="162"/>
      <c r="L936" s="162"/>
      <c r="M936" s="162"/>
      <c r="N936" s="162"/>
      <c r="O936" s="162"/>
      <c r="P936" s="159"/>
      <c r="Q936" s="159"/>
      <c r="R936" s="159"/>
      <c r="S936" s="159"/>
      <c r="T936" s="159"/>
      <c r="U936" s="159"/>
      <c r="V936" s="159"/>
      <c r="W936" s="159"/>
      <c r="X936" s="159"/>
      <c r="Y936" s="163"/>
      <c r="Z936" s="163"/>
      <c r="AA936" s="163"/>
      <c r="AB936" s="163"/>
      <c r="AC936" s="209"/>
      <c r="AD936" s="209"/>
      <c r="AE936" s="209"/>
      <c r="AF936" s="209"/>
      <c r="AG936" s="209"/>
      <c r="AH936" s="20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</row>
    <row r="937" spans="1:56" ht="12.75" customHeight="1">
      <c r="A937" s="162"/>
      <c r="B937" s="162"/>
      <c r="C937" s="162"/>
      <c r="D937" s="162"/>
      <c r="E937" s="162"/>
      <c r="F937" s="162"/>
      <c r="G937" s="162"/>
      <c r="H937" s="162"/>
      <c r="I937" s="162"/>
      <c r="J937" s="162"/>
      <c r="K937" s="162"/>
      <c r="L937" s="162"/>
      <c r="M937" s="162"/>
      <c r="N937" s="162"/>
      <c r="O937" s="162"/>
      <c r="P937" s="159"/>
      <c r="Q937" s="159"/>
      <c r="R937" s="159"/>
      <c r="S937" s="159"/>
      <c r="T937" s="159"/>
      <c r="U937" s="159"/>
      <c r="V937" s="159"/>
      <c r="W937" s="159"/>
      <c r="X937" s="159"/>
      <c r="Y937" s="163"/>
      <c r="Z937" s="163"/>
      <c r="AA937" s="163"/>
      <c r="AB937" s="163"/>
      <c r="AC937" s="209"/>
      <c r="AD937" s="209"/>
      <c r="AE937" s="209"/>
      <c r="AF937" s="209"/>
      <c r="AG937" s="209"/>
      <c r="AH937" s="20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</row>
    <row r="938" spans="1:56" ht="12.75" customHeight="1">
      <c r="A938" s="162"/>
      <c r="B938" s="162"/>
      <c r="C938" s="162"/>
      <c r="D938" s="162"/>
      <c r="E938" s="162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59"/>
      <c r="Q938" s="159"/>
      <c r="R938" s="159"/>
      <c r="S938" s="159"/>
      <c r="T938" s="159"/>
      <c r="U938" s="159"/>
      <c r="V938" s="159"/>
      <c r="W938" s="159"/>
      <c r="X938" s="159"/>
      <c r="Y938" s="163"/>
      <c r="Z938" s="163"/>
      <c r="AA938" s="163"/>
      <c r="AB938" s="163"/>
      <c r="AC938" s="209"/>
      <c r="AD938" s="209"/>
      <c r="AE938" s="209"/>
      <c r="AF938" s="209"/>
      <c r="AG938" s="209"/>
      <c r="AH938" s="20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</row>
    <row r="939" spans="1:56" ht="12.75" customHeight="1">
      <c r="A939" s="162"/>
      <c r="B939" s="162"/>
      <c r="C939" s="162"/>
      <c r="D939" s="162"/>
      <c r="E939" s="162"/>
      <c r="F939" s="162"/>
      <c r="G939" s="162"/>
      <c r="H939" s="162"/>
      <c r="I939" s="162"/>
      <c r="J939" s="162"/>
      <c r="K939" s="162"/>
      <c r="L939" s="162"/>
      <c r="M939" s="162"/>
      <c r="N939" s="162"/>
      <c r="O939" s="162"/>
      <c r="P939" s="159"/>
      <c r="Q939" s="159"/>
      <c r="R939" s="159"/>
      <c r="S939" s="159"/>
      <c r="T939" s="159"/>
      <c r="U939" s="159"/>
      <c r="V939" s="159"/>
      <c r="W939" s="159"/>
      <c r="X939" s="159"/>
      <c r="Y939" s="163"/>
      <c r="Z939" s="163"/>
      <c r="AA939" s="163"/>
      <c r="AB939" s="163"/>
      <c r="AC939" s="209"/>
      <c r="AD939" s="209"/>
      <c r="AE939" s="209"/>
      <c r="AF939" s="209"/>
      <c r="AG939" s="209"/>
      <c r="AH939" s="20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60"/>
      <c r="AU939" s="160"/>
      <c r="AV939" s="160"/>
      <c r="AW939" s="160"/>
      <c r="AX939" s="160"/>
      <c r="AY939" s="160"/>
      <c r="AZ939" s="160"/>
      <c r="BA939" s="160"/>
      <c r="BB939" s="160"/>
      <c r="BC939" s="160"/>
      <c r="BD939" s="160"/>
    </row>
    <row r="940" spans="1:56" ht="12.75" customHeight="1">
      <c r="A940" s="162"/>
      <c r="B940" s="162"/>
      <c r="C940" s="162"/>
      <c r="D940" s="162"/>
      <c r="E940" s="162"/>
      <c r="F940" s="162"/>
      <c r="G940" s="162"/>
      <c r="H940" s="162"/>
      <c r="I940" s="162"/>
      <c r="J940" s="162"/>
      <c r="K940" s="162"/>
      <c r="L940" s="162"/>
      <c r="M940" s="162"/>
      <c r="N940" s="162"/>
      <c r="O940" s="162"/>
      <c r="P940" s="159"/>
      <c r="Q940" s="159"/>
      <c r="R940" s="159"/>
      <c r="S940" s="159"/>
      <c r="T940" s="159"/>
      <c r="U940" s="159"/>
      <c r="V940" s="159"/>
      <c r="W940" s="159"/>
      <c r="X940" s="159"/>
      <c r="Y940" s="163"/>
      <c r="Z940" s="163"/>
      <c r="AA940" s="163"/>
      <c r="AB940" s="163"/>
      <c r="AC940" s="209"/>
      <c r="AD940" s="209"/>
      <c r="AE940" s="209"/>
      <c r="AF940" s="209"/>
      <c r="AG940" s="209"/>
      <c r="AH940" s="20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60"/>
      <c r="AU940" s="160"/>
      <c r="AV940" s="160"/>
      <c r="AW940" s="160"/>
      <c r="AX940" s="160"/>
      <c r="AY940" s="160"/>
      <c r="AZ940" s="160"/>
      <c r="BA940" s="160"/>
      <c r="BB940" s="160"/>
      <c r="BC940" s="160"/>
      <c r="BD940" s="160"/>
    </row>
    <row r="941" spans="1:56" ht="12.75" customHeight="1">
      <c r="A941" s="162"/>
      <c r="B941" s="162"/>
      <c r="C941" s="162"/>
      <c r="D941" s="162"/>
      <c r="E941" s="162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59"/>
      <c r="Q941" s="159"/>
      <c r="R941" s="159"/>
      <c r="S941" s="159"/>
      <c r="T941" s="159"/>
      <c r="U941" s="159"/>
      <c r="V941" s="159"/>
      <c r="W941" s="159"/>
      <c r="X941" s="159"/>
      <c r="Y941" s="163"/>
      <c r="Z941" s="163"/>
      <c r="AA941" s="163"/>
      <c r="AB941" s="163"/>
      <c r="AC941" s="209"/>
      <c r="AD941" s="209"/>
      <c r="AE941" s="209"/>
      <c r="AF941" s="209"/>
      <c r="AG941" s="209"/>
      <c r="AH941" s="20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60"/>
      <c r="AU941" s="160"/>
      <c r="AV941" s="160"/>
      <c r="AW941" s="160"/>
      <c r="AX941" s="160"/>
      <c r="AY941" s="160"/>
      <c r="AZ941" s="160"/>
      <c r="BA941" s="160"/>
      <c r="BB941" s="160"/>
      <c r="BC941" s="160"/>
      <c r="BD941" s="160"/>
    </row>
    <row r="942" spans="1:56" ht="12.75" customHeight="1">
      <c r="A942" s="162"/>
      <c r="B942" s="162"/>
      <c r="C942" s="162"/>
      <c r="D942" s="162"/>
      <c r="E942" s="162"/>
      <c r="F942" s="162"/>
      <c r="G942" s="162"/>
      <c r="H942" s="162"/>
      <c r="I942" s="162"/>
      <c r="J942" s="162"/>
      <c r="K942" s="162"/>
      <c r="L942" s="162"/>
      <c r="M942" s="162"/>
      <c r="N942" s="162"/>
      <c r="O942" s="162"/>
      <c r="P942" s="159"/>
      <c r="Q942" s="159"/>
      <c r="R942" s="159"/>
      <c r="S942" s="159"/>
      <c r="T942" s="159"/>
      <c r="U942" s="159"/>
      <c r="V942" s="159"/>
      <c r="W942" s="159"/>
      <c r="X942" s="159"/>
      <c r="Y942" s="163"/>
      <c r="Z942" s="163"/>
      <c r="AA942" s="163"/>
      <c r="AB942" s="163"/>
      <c r="AC942" s="209"/>
      <c r="AD942" s="209"/>
      <c r="AE942" s="209"/>
      <c r="AF942" s="209"/>
      <c r="AG942" s="209"/>
      <c r="AH942" s="20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60"/>
      <c r="AU942" s="160"/>
      <c r="AV942" s="160"/>
      <c r="AW942" s="160"/>
      <c r="AX942" s="160"/>
      <c r="AY942" s="160"/>
      <c r="AZ942" s="160"/>
      <c r="BA942" s="160"/>
      <c r="BB942" s="160"/>
      <c r="BC942" s="160"/>
      <c r="BD942" s="160"/>
    </row>
    <row r="943" spans="1:56" ht="12.75" customHeight="1">
      <c r="A943" s="162"/>
      <c r="B943" s="162"/>
      <c r="C943" s="162"/>
      <c r="D943" s="162"/>
      <c r="E943" s="162"/>
      <c r="F943" s="162"/>
      <c r="G943" s="162"/>
      <c r="H943" s="162"/>
      <c r="I943" s="162"/>
      <c r="J943" s="162"/>
      <c r="K943" s="162"/>
      <c r="L943" s="162"/>
      <c r="M943" s="162"/>
      <c r="N943" s="162"/>
      <c r="O943" s="162"/>
      <c r="P943" s="159"/>
      <c r="Q943" s="159"/>
      <c r="R943" s="159"/>
      <c r="S943" s="159"/>
      <c r="T943" s="159"/>
      <c r="U943" s="159"/>
      <c r="V943" s="159"/>
      <c r="W943" s="159"/>
      <c r="X943" s="159"/>
      <c r="Y943" s="163"/>
      <c r="Z943" s="163"/>
      <c r="AA943" s="163"/>
      <c r="AB943" s="163"/>
      <c r="AC943" s="209"/>
      <c r="AD943" s="209"/>
      <c r="AE943" s="209"/>
      <c r="AF943" s="209"/>
      <c r="AG943" s="209"/>
      <c r="AH943" s="20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60"/>
      <c r="AU943" s="160"/>
      <c r="AV943" s="160"/>
      <c r="AW943" s="160"/>
      <c r="AX943" s="160"/>
      <c r="AY943" s="160"/>
      <c r="AZ943" s="160"/>
      <c r="BA943" s="160"/>
      <c r="BB943" s="160"/>
      <c r="BC943" s="160"/>
      <c r="BD943" s="160"/>
    </row>
    <row r="944" spans="1:56" ht="12.75" customHeight="1">
      <c r="A944" s="162"/>
      <c r="B944" s="162"/>
      <c r="C944" s="162"/>
      <c r="D944" s="162"/>
      <c r="E944" s="162"/>
      <c r="F944" s="162"/>
      <c r="G944" s="162"/>
      <c r="H944" s="162"/>
      <c r="I944" s="162"/>
      <c r="J944" s="162"/>
      <c r="K944" s="162"/>
      <c r="L944" s="162"/>
      <c r="M944" s="162"/>
      <c r="N944" s="162"/>
      <c r="O944" s="162"/>
      <c r="P944" s="159"/>
      <c r="Q944" s="159"/>
      <c r="R944" s="159"/>
      <c r="S944" s="159"/>
      <c r="T944" s="159"/>
      <c r="U944" s="159"/>
      <c r="V944" s="159"/>
      <c r="W944" s="159"/>
      <c r="X944" s="159"/>
      <c r="Y944" s="163"/>
      <c r="Z944" s="163"/>
      <c r="AA944" s="163"/>
      <c r="AB944" s="163"/>
      <c r="AC944" s="209"/>
      <c r="AD944" s="209"/>
      <c r="AE944" s="209"/>
      <c r="AF944" s="209"/>
      <c r="AG944" s="209"/>
      <c r="AH944" s="20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60"/>
      <c r="AU944" s="160"/>
      <c r="AV944" s="160"/>
      <c r="AW944" s="160"/>
      <c r="AX944" s="160"/>
      <c r="AY944" s="160"/>
      <c r="AZ944" s="160"/>
      <c r="BA944" s="160"/>
      <c r="BB944" s="160"/>
      <c r="BC944" s="160"/>
      <c r="BD944" s="160"/>
    </row>
    <row r="945" spans="1:56" ht="12.75" customHeight="1">
      <c r="A945" s="162"/>
      <c r="B945" s="162"/>
      <c r="C945" s="162"/>
      <c r="D945" s="162"/>
      <c r="E945" s="162"/>
      <c r="F945" s="162"/>
      <c r="G945" s="162"/>
      <c r="H945" s="162"/>
      <c r="I945" s="162"/>
      <c r="J945" s="162"/>
      <c r="K945" s="162"/>
      <c r="L945" s="162"/>
      <c r="M945" s="162"/>
      <c r="N945" s="162"/>
      <c r="O945" s="162"/>
      <c r="P945" s="159"/>
      <c r="Q945" s="159"/>
      <c r="R945" s="159"/>
      <c r="S945" s="159"/>
      <c r="T945" s="159"/>
      <c r="U945" s="159"/>
      <c r="V945" s="159"/>
      <c r="W945" s="159"/>
      <c r="X945" s="159"/>
      <c r="Y945" s="163"/>
      <c r="Z945" s="163"/>
      <c r="AA945" s="163"/>
      <c r="AB945" s="163"/>
      <c r="AC945" s="209"/>
      <c r="AD945" s="209"/>
      <c r="AE945" s="209"/>
      <c r="AF945" s="209"/>
      <c r="AG945" s="209"/>
      <c r="AH945" s="20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60"/>
      <c r="AU945" s="160"/>
      <c r="AV945" s="160"/>
      <c r="AW945" s="160"/>
      <c r="AX945" s="160"/>
      <c r="AY945" s="160"/>
      <c r="AZ945" s="160"/>
      <c r="BA945" s="160"/>
      <c r="BB945" s="160"/>
      <c r="BC945" s="160"/>
      <c r="BD945" s="160"/>
    </row>
    <row r="946" spans="1:56" ht="12.75" customHeight="1">
      <c r="A946" s="162"/>
      <c r="B946" s="162"/>
      <c r="C946" s="162"/>
      <c r="D946" s="162"/>
      <c r="E946" s="162"/>
      <c r="F946" s="162"/>
      <c r="G946" s="162"/>
      <c r="H946" s="162"/>
      <c r="I946" s="162"/>
      <c r="J946" s="162"/>
      <c r="K946" s="162"/>
      <c r="L946" s="162"/>
      <c r="M946" s="162"/>
      <c r="N946" s="162"/>
      <c r="O946" s="162"/>
      <c r="P946" s="159"/>
      <c r="Q946" s="159"/>
      <c r="R946" s="159"/>
      <c r="S946" s="159"/>
      <c r="T946" s="159"/>
      <c r="U946" s="159"/>
      <c r="V946" s="159"/>
      <c r="W946" s="159"/>
      <c r="X946" s="159"/>
      <c r="Y946" s="163"/>
      <c r="Z946" s="163"/>
      <c r="AA946" s="163"/>
      <c r="AB946" s="163"/>
      <c r="AC946" s="209"/>
      <c r="AD946" s="209"/>
      <c r="AE946" s="209"/>
      <c r="AF946" s="209"/>
      <c r="AG946" s="209"/>
      <c r="AH946" s="20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60"/>
      <c r="AU946" s="160"/>
      <c r="AV946" s="160"/>
      <c r="AW946" s="160"/>
      <c r="AX946" s="160"/>
      <c r="AY946" s="160"/>
      <c r="AZ946" s="160"/>
      <c r="BA946" s="160"/>
      <c r="BB946" s="160"/>
      <c r="BC946" s="160"/>
      <c r="BD946" s="160"/>
    </row>
    <row r="947" spans="1:56" ht="12.75" customHeight="1">
      <c r="A947" s="162"/>
      <c r="B947" s="162"/>
      <c r="C947" s="162"/>
      <c r="D947" s="162"/>
      <c r="E947" s="162"/>
      <c r="F947" s="162"/>
      <c r="G947" s="162"/>
      <c r="H947" s="162"/>
      <c r="I947" s="162"/>
      <c r="J947" s="162"/>
      <c r="K947" s="162"/>
      <c r="L947" s="162"/>
      <c r="M947" s="162"/>
      <c r="N947" s="162"/>
      <c r="O947" s="162"/>
      <c r="P947" s="159"/>
      <c r="Q947" s="159"/>
      <c r="R947" s="159"/>
      <c r="S947" s="159"/>
      <c r="T947" s="159"/>
      <c r="U947" s="159"/>
      <c r="V947" s="159"/>
      <c r="W947" s="159"/>
      <c r="X947" s="159"/>
      <c r="Y947" s="163"/>
      <c r="Z947" s="163"/>
      <c r="AA947" s="163"/>
      <c r="AB947" s="163"/>
      <c r="AC947" s="209"/>
      <c r="AD947" s="209"/>
      <c r="AE947" s="209"/>
      <c r="AF947" s="209"/>
      <c r="AG947" s="209"/>
      <c r="AH947" s="20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60"/>
      <c r="AU947" s="160"/>
      <c r="AV947" s="160"/>
      <c r="AW947" s="160"/>
      <c r="AX947" s="160"/>
      <c r="AY947" s="160"/>
      <c r="AZ947" s="160"/>
      <c r="BA947" s="160"/>
      <c r="BB947" s="160"/>
      <c r="BC947" s="160"/>
      <c r="BD947" s="160"/>
    </row>
    <row r="948" spans="1:56" ht="12.75" customHeight="1">
      <c r="A948" s="162"/>
      <c r="B948" s="162"/>
      <c r="C948" s="162"/>
      <c r="D948" s="162"/>
      <c r="E948" s="162"/>
      <c r="F948" s="162"/>
      <c r="G948" s="162"/>
      <c r="H948" s="162"/>
      <c r="I948" s="162"/>
      <c r="J948" s="162"/>
      <c r="K948" s="162"/>
      <c r="L948" s="162"/>
      <c r="M948" s="162"/>
      <c r="N948" s="162"/>
      <c r="O948" s="162"/>
      <c r="P948" s="159"/>
      <c r="Q948" s="159"/>
      <c r="R948" s="159"/>
      <c r="S948" s="159"/>
      <c r="T948" s="159"/>
      <c r="U948" s="159"/>
      <c r="V948" s="159"/>
      <c r="W948" s="159"/>
      <c r="X948" s="159"/>
      <c r="Y948" s="163"/>
      <c r="Z948" s="163"/>
      <c r="AA948" s="163"/>
      <c r="AB948" s="163"/>
      <c r="AC948" s="209"/>
      <c r="AD948" s="209"/>
      <c r="AE948" s="209"/>
      <c r="AF948" s="209"/>
      <c r="AG948" s="209"/>
      <c r="AH948" s="20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60"/>
      <c r="AU948" s="160"/>
      <c r="AV948" s="160"/>
      <c r="AW948" s="160"/>
      <c r="AX948" s="160"/>
      <c r="AY948" s="160"/>
      <c r="AZ948" s="160"/>
      <c r="BA948" s="160"/>
      <c r="BB948" s="160"/>
      <c r="BC948" s="160"/>
      <c r="BD948" s="160"/>
    </row>
    <row r="949" spans="1:56" ht="12.75" customHeight="1">
      <c r="A949" s="162"/>
      <c r="B949" s="162"/>
      <c r="C949" s="162"/>
      <c r="D949" s="162"/>
      <c r="E949" s="162"/>
      <c r="F949" s="162"/>
      <c r="G949" s="162"/>
      <c r="H949" s="162"/>
      <c r="I949" s="162"/>
      <c r="J949" s="162"/>
      <c r="K949" s="162"/>
      <c r="L949" s="162"/>
      <c r="M949" s="162"/>
      <c r="N949" s="162"/>
      <c r="O949" s="162"/>
      <c r="P949" s="159"/>
      <c r="Q949" s="159"/>
      <c r="R949" s="159"/>
      <c r="S949" s="159"/>
      <c r="T949" s="159"/>
      <c r="U949" s="159"/>
      <c r="V949" s="159"/>
      <c r="W949" s="159"/>
      <c r="X949" s="159"/>
      <c r="Y949" s="163"/>
      <c r="Z949" s="163"/>
      <c r="AA949" s="163"/>
      <c r="AB949" s="163"/>
      <c r="AC949" s="209"/>
      <c r="AD949" s="209"/>
      <c r="AE949" s="209"/>
      <c r="AF949" s="209"/>
      <c r="AG949" s="209"/>
      <c r="AH949" s="20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60"/>
      <c r="AU949" s="160"/>
      <c r="AV949" s="160"/>
      <c r="AW949" s="160"/>
      <c r="AX949" s="160"/>
      <c r="AY949" s="160"/>
      <c r="AZ949" s="160"/>
      <c r="BA949" s="160"/>
      <c r="BB949" s="160"/>
      <c r="BC949" s="160"/>
      <c r="BD949" s="160"/>
    </row>
    <row r="950" spans="1:56" ht="12.75" customHeight="1">
      <c r="A950" s="162"/>
      <c r="B950" s="162"/>
      <c r="C950" s="162"/>
      <c r="D950" s="162"/>
      <c r="E950" s="162"/>
      <c r="F950" s="162"/>
      <c r="G950" s="162"/>
      <c r="H950" s="162"/>
      <c r="I950" s="162"/>
      <c r="J950" s="162"/>
      <c r="K950" s="162"/>
      <c r="L950" s="162"/>
      <c r="M950" s="162"/>
      <c r="N950" s="162"/>
      <c r="O950" s="162"/>
      <c r="P950" s="159"/>
      <c r="Q950" s="159"/>
      <c r="R950" s="159"/>
      <c r="S950" s="159"/>
      <c r="T950" s="159"/>
      <c r="U950" s="159"/>
      <c r="V950" s="159"/>
      <c r="W950" s="159"/>
      <c r="X950" s="159"/>
      <c r="Y950" s="163"/>
      <c r="Z950" s="163"/>
      <c r="AA950" s="163"/>
      <c r="AB950" s="163"/>
      <c r="AC950" s="209"/>
      <c r="AD950" s="209"/>
      <c r="AE950" s="209"/>
      <c r="AF950" s="209"/>
      <c r="AG950" s="209"/>
      <c r="AH950" s="20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60"/>
      <c r="AU950" s="160"/>
      <c r="AV950" s="160"/>
      <c r="AW950" s="160"/>
      <c r="AX950" s="160"/>
      <c r="AY950" s="160"/>
      <c r="AZ950" s="160"/>
      <c r="BA950" s="160"/>
      <c r="BB950" s="160"/>
      <c r="BC950" s="160"/>
      <c r="BD950" s="160"/>
    </row>
    <row r="951" spans="1:56" ht="12.75" customHeight="1">
      <c r="A951" s="162"/>
      <c r="B951" s="162"/>
      <c r="C951" s="162"/>
      <c r="D951" s="162"/>
      <c r="E951" s="162"/>
      <c r="F951" s="162"/>
      <c r="G951" s="162"/>
      <c r="H951" s="162"/>
      <c r="I951" s="162"/>
      <c r="J951" s="162"/>
      <c r="K951" s="162"/>
      <c r="L951" s="162"/>
      <c r="M951" s="162"/>
      <c r="N951" s="162"/>
      <c r="O951" s="162"/>
      <c r="P951" s="159"/>
      <c r="Q951" s="159"/>
      <c r="R951" s="159"/>
      <c r="S951" s="159"/>
      <c r="T951" s="159"/>
      <c r="U951" s="159"/>
      <c r="V951" s="159"/>
      <c r="W951" s="159"/>
      <c r="X951" s="159"/>
      <c r="Y951" s="163"/>
      <c r="Z951" s="163"/>
      <c r="AA951" s="163"/>
      <c r="AB951" s="163"/>
      <c r="AC951" s="209"/>
      <c r="AD951" s="209"/>
      <c r="AE951" s="209"/>
      <c r="AF951" s="209"/>
      <c r="AG951" s="209"/>
      <c r="AH951" s="20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60"/>
      <c r="AU951" s="160"/>
      <c r="AV951" s="160"/>
      <c r="AW951" s="160"/>
      <c r="AX951" s="160"/>
      <c r="AY951" s="160"/>
      <c r="AZ951" s="160"/>
      <c r="BA951" s="160"/>
      <c r="BB951" s="160"/>
      <c r="BC951" s="160"/>
      <c r="BD951" s="160"/>
    </row>
    <row r="952" spans="1:56" ht="12.75" customHeight="1">
      <c r="A952" s="162"/>
      <c r="B952" s="162"/>
      <c r="C952" s="162"/>
      <c r="D952" s="162"/>
      <c r="E952" s="162"/>
      <c r="F952" s="162"/>
      <c r="G952" s="162"/>
      <c r="H952" s="162"/>
      <c r="I952" s="162"/>
      <c r="J952" s="162"/>
      <c r="K952" s="162"/>
      <c r="L952" s="162"/>
      <c r="M952" s="162"/>
      <c r="N952" s="162"/>
      <c r="O952" s="162"/>
      <c r="P952" s="159"/>
      <c r="Q952" s="159"/>
      <c r="R952" s="159"/>
      <c r="S952" s="159"/>
      <c r="T952" s="159"/>
      <c r="U952" s="159"/>
      <c r="V952" s="159"/>
      <c r="W952" s="159"/>
      <c r="X952" s="159"/>
      <c r="Y952" s="163"/>
      <c r="Z952" s="163"/>
      <c r="AA952" s="163"/>
      <c r="AB952" s="163"/>
      <c r="AC952" s="209"/>
      <c r="AD952" s="209"/>
      <c r="AE952" s="209"/>
      <c r="AF952" s="209"/>
      <c r="AG952" s="209"/>
      <c r="AH952" s="20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60"/>
      <c r="AU952" s="160"/>
      <c r="AV952" s="160"/>
      <c r="AW952" s="160"/>
      <c r="AX952" s="160"/>
      <c r="AY952" s="160"/>
      <c r="AZ952" s="160"/>
      <c r="BA952" s="160"/>
      <c r="BB952" s="160"/>
      <c r="BC952" s="160"/>
      <c r="BD952" s="160"/>
    </row>
    <row r="953" spans="1:56" ht="12.75" customHeight="1">
      <c r="A953" s="162"/>
      <c r="B953" s="162"/>
      <c r="C953" s="162"/>
      <c r="D953" s="162"/>
      <c r="E953" s="162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59"/>
      <c r="Q953" s="159"/>
      <c r="R953" s="159"/>
      <c r="S953" s="159"/>
      <c r="T953" s="159"/>
      <c r="U953" s="159"/>
      <c r="V953" s="159"/>
      <c r="W953" s="159"/>
      <c r="X953" s="159"/>
      <c r="Y953" s="163"/>
      <c r="Z953" s="163"/>
      <c r="AA953" s="163"/>
      <c r="AB953" s="163"/>
      <c r="AC953" s="209"/>
      <c r="AD953" s="209"/>
      <c r="AE953" s="209"/>
      <c r="AF953" s="209"/>
      <c r="AG953" s="209"/>
      <c r="AH953" s="20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60"/>
      <c r="AU953" s="160"/>
      <c r="AV953" s="160"/>
      <c r="AW953" s="160"/>
      <c r="AX953" s="160"/>
      <c r="AY953" s="160"/>
      <c r="AZ953" s="160"/>
      <c r="BA953" s="160"/>
      <c r="BB953" s="160"/>
      <c r="BC953" s="160"/>
      <c r="BD953" s="160"/>
    </row>
    <row r="954" spans="1:56" ht="12.75" customHeight="1">
      <c r="A954" s="162"/>
      <c r="B954" s="162"/>
      <c r="C954" s="162"/>
      <c r="D954" s="162"/>
      <c r="E954" s="162"/>
      <c r="F954" s="162"/>
      <c r="G954" s="162"/>
      <c r="H954" s="162"/>
      <c r="I954" s="162"/>
      <c r="J954" s="162"/>
      <c r="K954" s="162"/>
      <c r="L954" s="162"/>
      <c r="M954" s="162"/>
      <c r="N954" s="162"/>
      <c r="O954" s="162"/>
      <c r="P954" s="159"/>
      <c r="Q954" s="159"/>
      <c r="R954" s="159"/>
      <c r="S954" s="159"/>
      <c r="T954" s="159"/>
      <c r="U954" s="159"/>
      <c r="V954" s="159"/>
      <c r="W954" s="159"/>
      <c r="X954" s="159"/>
      <c r="Y954" s="163"/>
      <c r="Z954" s="163"/>
      <c r="AA954" s="163"/>
      <c r="AB954" s="163"/>
      <c r="AC954" s="209"/>
      <c r="AD954" s="209"/>
      <c r="AE954" s="209"/>
      <c r="AF954" s="209"/>
      <c r="AG954" s="209"/>
      <c r="AH954" s="20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60"/>
      <c r="AU954" s="160"/>
      <c r="AV954" s="160"/>
      <c r="AW954" s="160"/>
      <c r="AX954" s="160"/>
      <c r="AY954" s="160"/>
      <c r="AZ954" s="160"/>
      <c r="BA954" s="160"/>
      <c r="BB954" s="160"/>
      <c r="BC954" s="160"/>
      <c r="BD954" s="160"/>
    </row>
    <row r="955" spans="1:56" ht="12.75" customHeight="1">
      <c r="A955" s="162"/>
      <c r="B955" s="162"/>
      <c r="C955" s="162"/>
      <c r="D955" s="162"/>
      <c r="E955" s="162"/>
      <c r="F955" s="162"/>
      <c r="G955" s="162"/>
      <c r="H955" s="162"/>
      <c r="I955" s="162"/>
      <c r="J955" s="162"/>
      <c r="K955" s="162"/>
      <c r="L955" s="162"/>
      <c r="M955" s="162"/>
      <c r="N955" s="162"/>
      <c r="O955" s="162"/>
      <c r="P955" s="159"/>
      <c r="Q955" s="159"/>
      <c r="R955" s="159"/>
      <c r="S955" s="159"/>
      <c r="T955" s="159"/>
      <c r="U955" s="159"/>
      <c r="V955" s="159"/>
      <c r="W955" s="159"/>
      <c r="X955" s="159"/>
      <c r="Y955" s="163"/>
      <c r="Z955" s="163"/>
      <c r="AA955" s="163"/>
      <c r="AB955" s="163"/>
      <c r="AC955" s="209"/>
      <c r="AD955" s="209"/>
      <c r="AE955" s="209"/>
      <c r="AF955" s="209"/>
      <c r="AG955" s="209"/>
      <c r="AH955" s="20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60"/>
      <c r="AU955" s="160"/>
      <c r="AV955" s="160"/>
      <c r="AW955" s="160"/>
      <c r="AX955" s="160"/>
      <c r="AY955" s="160"/>
      <c r="AZ955" s="160"/>
      <c r="BA955" s="160"/>
      <c r="BB955" s="160"/>
      <c r="BC955" s="160"/>
      <c r="BD955" s="160"/>
    </row>
    <row r="956" spans="1:56" ht="12.75" customHeight="1">
      <c r="A956" s="162"/>
      <c r="B956" s="162"/>
      <c r="C956" s="162"/>
      <c r="D956" s="162"/>
      <c r="E956" s="162"/>
      <c r="F956" s="162"/>
      <c r="G956" s="162"/>
      <c r="H956" s="162"/>
      <c r="I956" s="162"/>
      <c r="J956" s="162"/>
      <c r="K956" s="162"/>
      <c r="L956" s="162"/>
      <c r="M956" s="162"/>
      <c r="N956" s="162"/>
      <c r="O956" s="162"/>
      <c r="P956" s="159"/>
      <c r="Q956" s="159"/>
      <c r="R956" s="159"/>
      <c r="S956" s="159"/>
      <c r="T956" s="159"/>
      <c r="U956" s="159"/>
      <c r="V956" s="159"/>
      <c r="W956" s="159"/>
      <c r="X956" s="159"/>
      <c r="Y956" s="163"/>
      <c r="Z956" s="163"/>
      <c r="AA956" s="163"/>
      <c r="AB956" s="163"/>
      <c r="AC956" s="209"/>
      <c r="AD956" s="209"/>
      <c r="AE956" s="209"/>
      <c r="AF956" s="209"/>
      <c r="AG956" s="209"/>
      <c r="AH956" s="20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60"/>
      <c r="AU956" s="160"/>
      <c r="AV956" s="160"/>
      <c r="AW956" s="160"/>
      <c r="AX956" s="160"/>
      <c r="AY956" s="160"/>
      <c r="AZ956" s="160"/>
      <c r="BA956" s="160"/>
      <c r="BB956" s="160"/>
      <c r="BC956" s="160"/>
      <c r="BD956" s="160"/>
    </row>
    <row r="957" spans="1:56" ht="12.75" customHeight="1">
      <c r="A957" s="162"/>
      <c r="B957" s="162"/>
      <c r="C957" s="162"/>
      <c r="D957" s="162"/>
      <c r="E957" s="162"/>
      <c r="F957" s="162"/>
      <c r="G957" s="162"/>
      <c r="H957" s="162"/>
      <c r="I957" s="162"/>
      <c r="J957" s="162"/>
      <c r="K957" s="162"/>
      <c r="L957" s="162"/>
      <c r="M957" s="162"/>
      <c r="N957" s="162"/>
      <c r="O957" s="162"/>
      <c r="P957" s="159"/>
      <c r="Q957" s="159"/>
      <c r="R957" s="159"/>
      <c r="S957" s="159"/>
      <c r="T957" s="159"/>
      <c r="U957" s="159"/>
      <c r="V957" s="159"/>
      <c r="W957" s="159"/>
      <c r="X957" s="159"/>
      <c r="Y957" s="163"/>
      <c r="Z957" s="163"/>
      <c r="AA957" s="163"/>
      <c r="AB957" s="163"/>
      <c r="AC957" s="209"/>
      <c r="AD957" s="209"/>
      <c r="AE957" s="209"/>
      <c r="AF957" s="209"/>
      <c r="AG957" s="209"/>
      <c r="AH957" s="20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60"/>
      <c r="AU957" s="160"/>
      <c r="AV957" s="160"/>
      <c r="AW957" s="160"/>
      <c r="AX957" s="160"/>
      <c r="AY957" s="160"/>
      <c r="AZ957" s="160"/>
      <c r="BA957" s="160"/>
      <c r="BB957" s="160"/>
      <c r="BC957" s="160"/>
      <c r="BD957" s="160"/>
    </row>
    <row r="958" spans="1:56" ht="12.75" customHeight="1">
      <c r="A958" s="162"/>
      <c r="B958" s="162"/>
      <c r="C958" s="162"/>
      <c r="D958" s="162"/>
      <c r="E958" s="162"/>
      <c r="F958" s="162"/>
      <c r="G958" s="162"/>
      <c r="H958" s="162"/>
      <c r="I958" s="162"/>
      <c r="J958" s="162"/>
      <c r="K958" s="162"/>
      <c r="L958" s="162"/>
      <c r="M958" s="162"/>
      <c r="N958" s="162"/>
      <c r="O958" s="162"/>
      <c r="P958" s="159"/>
      <c r="Q958" s="159"/>
      <c r="R958" s="159"/>
      <c r="S958" s="159"/>
      <c r="T958" s="159"/>
      <c r="U958" s="159"/>
      <c r="V958" s="159"/>
      <c r="W958" s="159"/>
      <c r="X958" s="159"/>
      <c r="Y958" s="163"/>
      <c r="Z958" s="163"/>
      <c r="AA958" s="163"/>
      <c r="AB958" s="163"/>
      <c r="AC958" s="209"/>
      <c r="AD958" s="209"/>
      <c r="AE958" s="209"/>
      <c r="AF958" s="209"/>
      <c r="AG958" s="209"/>
      <c r="AH958" s="20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60"/>
      <c r="AU958" s="160"/>
      <c r="AV958" s="160"/>
      <c r="AW958" s="160"/>
      <c r="AX958" s="160"/>
      <c r="AY958" s="160"/>
      <c r="AZ958" s="160"/>
      <c r="BA958" s="160"/>
      <c r="BB958" s="160"/>
      <c r="BC958" s="160"/>
      <c r="BD958" s="160"/>
    </row>
    <row r="959" spans="1:56" ht="12.75" customHeight="1">
      <c r="A959" s="162"/>
      <c r="B959" s="162"/>
      <c r="C959" s="162"/>
      <c r="D959" s="162"/>
      <c r="E959" s="162"/>
      <c r="F959" s="162"/>
      <c r="G959" s="162"/>
      <c r="H959" s="162"/>
      <c r="I959" s="162"/>
      <c r="J959" s="162"/>
      <c r="K959" s="162"/>
      <c r="L959" s="162"/>
      <c r="M959" s="162"/>
      <c r="N959" s="162"/>
      <c r="O959" s="162"/>
      <c r="P959" s="159"/>
      <c r="Q959" s="159"/>
      <c r="R959" s="159"/>
      <c r="S959" s="159"/>
      <c r="T959" s="159"/>
      <c r="U959" s="159"/>
      <c r="V959" s="159"/>
      <c r="W959" s="159"/>
      <c r="X959" s="159"/>
      <c r="Y959" s="163"/>
      <c r="Z959" s="163"/>
      <c r="AA959" s="163"/>
      <c r="AB959" s="163"/>
      <c r="AC959" s="209"/>
      <c r="AD959" s="209"/>
      <c r="AE959" s="209"/>
      <c r="AF959" s="209"/>
      <c r="AG959" s="209"/>
      <c r="AH959" s="20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60"/>
      <c r="AU959" s="160"/>
      <c r="AV959" s="160"/>
      <c r="AW959" s="160"/>
      <c r="AX959" s="160"/>
      <c r="AY959" s="160"/>
      <c r="AZ959" s="160"/>
      <c r="BA959" s="160"/>
      <c r="BB959" s="160"/>
      <c r="BC959" s="160"/>
      <c r="BD959" s="160"/>
    </row>
    <row r="960" spans="1:56" ht="12.75" customHeight="1">
      <c r="A960" s="162"/>
      <c r="B960" s="162"/>
      <c r="C960" s="162"/>
      <c r="D960" s="162"/>
      <c r="E960" s="162"/>
      <c r="F960" s="162"/>
      <c r="G960" s="162"/>
      <c r="H960" s="162"/>
      <c r="I960" s="162"/>
      <c r="J960" s="162"/>
      <c r="K960" s="162"/>
      <c r="L960" s="162"/>
      <c r="M960" s="162"/>
      <c r="N960" s="162"/>
      <c r="O960" s="162"/>
      <c r="P960" s="159"/>
      <c r="Q960" s="159"/>
      <c r="R960" s="159"/>
      <c r="S960" s="159"/>
      <c r="T960" s="159"/>
      <c r="U960" s="159"/>
      <c r="V960" s="159"/>
      <c r="W960" s="159"/>
      <c r="X960" s="159"/>
      <c r="Y960" s="163"/>
      <c r="Z960" s="163"/>
      <c r="AA960" s="163"/>
      <c r="AB960" s="163"/>
      <c r="AC960" s="209"/>
      <c r="AD960" s="209"/>
      <c r="AE960" s="209"/>
      <c r="AF960" s="209"/>
      <c r="AG960" s="209"/>
      <c r="AH960" s="20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60"/>
      <c r="AU960" s="160"/>
      <c r="AV960" s="160"/>
      <c r="AW960" s="160"/>
      <c r="AX960" s="160"/>
      <c r="AY960" s="160"/>
      <c r="AZ960" s="160"/>
      <c r="BA960" s="160"/>
      <c r="BB960" s="160"/>
      <c r="BC960" s="160"/>
      <c r="BD960" s="160"/>
    </row>
    <row r="961" spans="1:56" ht="12.75" customHeight="1">
      <c r="A961" s="162"/>
      <c r="B961" s="162"/>
      <c r="C961" s="162"/>
      <c r="D961" s="162"/>
      <c r="E961" s="162"/>
      <c r="F961" s="162"/>
      <c r="G961" s="162"/>
      <c r="H961" s="162"/>
      <c r="I961" s="162"/>
      <c r="J961" s="162"/>
      <c r="K961" s="162"/>
      <c r="L961" s="162"/>
      <c r="M961" s="162"/>
      <c r="N961" s="162"/>
      <c r="O961" s="162"/>
      <c r="P961" s="159"/>
      <c r="Q961" s="159"/>
      <c r="R961" s="159"/>
      <c r="S961" s="159"/>
      <c r="T961" s="159"/>
      <c r="U961" s="159"/>
      <c r="V961" s="159"/>
      <c r="W961" s="159"/>
      <c r="X961" s="159"/>
      <c r="Y961" s="163"/>
      <c r="Z961" s="163"/>
      <c r="AA961" s="163"/>
      <c r="AB961" s="163"/>
      <c r="AC961" s="209"/>
      <c r="AD961" s="209"/>
      <c r="AE961" s="209"/>
      <c r="AF961" s="209"/>
      <c r="AG961" s="209"/>
      <c r="AH961" s="20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60"/>
      <c r="AU961" s="160"/>
      <c r="AV961" s="160"/>
      <c r="AW961" s="160"/>
      <c r="AX961" s="160"/>
      <c r="AY961" s="160"/>
      <c r="AZ961" s="160"/>
      <c r="BA961" s="160"/>
      <c r="BB961" s="160"/>
      <c r="BC961" s="160"/>
      <c r="BD961" s="160"/>
    </row>
    <row r="962" spans="1:56" ht="12.75" customHeight="1">
      <c r="A962" s="162"/>
      <c r="B962" s="162"/>
      <c r="C962" s="162"/>
      <c r="D962" s="162"/>
      <c r="E962" s="162"/>
      <c r="F962" s="162"/>
      <c r="G962" s="162"/>
      <c r="H962" s="162"/>
      <c r="I962" s="162"/>
      <c r="J962" s="162"/>
      <c r="K962" s="162"/>
      <c r="L962" s="162"/>
      <c r="M962" s="162"/>
      <c r="N962" s="162"/>
      <c r="O962" s="162"/>
      <c r="P962" s="159"/>
      <c r="Q962" s="159"/>
      <c r="R962" s="159"/>
      <c r="S962" s="159"/>
      <c r="T962" s="159"/>
      <c r="U962" s="159"/>
      <c r="V962" s="159"/>
      <c r="W962" s="159"/>
      <c r="X962" s="159"/>
      <c r="Y962" s="163"/>
      <c r="Z962" s="163"/>
      <c r="AA962" s="163"/>
      <c r="AB962" s="163"/>
      <c r="AC962" s="209"/>
      <c r="AD962" s="209"/>
      <c r="AE962" s="209"/>
      <c r="AF962" s="209"/>
      <c r="AG962" s="209"/>
      <c r="AH962" s="20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60"/>
      <c r="AU962" s="160"/>
      <c r="AV962" s="160"/>
      <c r="AW962" s="160"/>
      <c r="AX962" s="160"/>
      <c r="AY962" s="160"/>
      <c r="AZ962" s="160"/>
      <c r="BA962" s="160"/>
      <c r="BB962" s="160"/>
      <c r="BC962" s="160"/>
      <c r="BD962" s="160"/>
    </row>
    <row r="963" spans="1:56" ht="12.75" customHeight="1">
      <c r="A963" s="162"/>
      <c r="B963" s="162"/>
      <c r="C963" s="162"/>
      <c r="D963" s="162"/>
      <c r="E963" s="162"/>
      <c r="F963" s="162"/>
      <c r="G963" s="162"/>
      <c r="H963" s="162"/>
      <c r="I963" s="162"/>
      <c r="J963" s="162"/>
      <c r="K963" s="162"/>
      <c r="L963" s="162"/>
      <c r="M963" s="162"/>
      <c r="N963" s="162"/>
      <c r="O963" s="162"/>
      <c r="P963" s="159"/>
      <c r="Q963" s="159"/>
      <c r="R963" s="159"/>
      <c r="S963" s="159"/>
      <c r="T963" s="159"/>
      <c r="U963" s="159"/>
      <c r="V963" s="159"/>
      <c r="W963" s="159"/>
      <c r="X963" s="159"/>
      <c r="Y963" s="163"/>
      <c r="Z963" s="163"/>
      <c r="AA963" s="163"/>
      <c r="AB963" s="163"/>
      <c r="AC963" s="209"/>
      <c r="AD963" s="209"/>
      <c r="AE963" s="209"/>
      <c r="AF963" s="209"/>
      <c r="AG963" s="209"/>
      <c r="AH963" s="20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60"/>
      <c r="AU963" s="160"/>
      <c r="AV963" s="160"/>
      <c r="AW963" s="160"/>
      <c r="AX963" s="160"/>
      <c r="AY963" s="160"/>
      <c r="AZ963" s="160"/>
      <c r="BA963" s="160"/>
      <c r="BB963" s="160"/>
      <c r="BC963" s="160"/>
      <c r="BD963" s="160"/>
    </row>
    <row r="964" spans="1:56" ht="12.75" customHeight="1">
      <c r="A964" s="162"/>
      <c r="B964" s="162"/>
      <c r="C964" s="162"/>
      <c r="D964" s="162"/>
      <c r="E964" s="162"/>
      <c r="F964" s="162"/>
      <c r="G964" s="162"/>
      <c r="H964" s="162"/>
      <c r="I964" s="162"/>
      <c r="J964" s="162"/>
      <c r="K964" s="162"/>
      <c r="L964" s="162"/>
      <c r="M964" s="162"/>
      <c r="N964" s="162"/>
      <c r="O964" s="162"/>
      <c r="P964" s="159"/>
      <c r="Q964" s="159"/>
      <c r="R964" s="159"/>
      <c r="S964" s="159"/>
      <c r="T964" s="159"/>
      <c r="U964" s="159"/>
      <c r="V964" s="159"/>
      <c r="W964" s="159"/>
      <c r="X964" s="159"/>
      <c r="Y964" s="163"/>
      <c r="Z964" s="163"/>
      <c r="AA964" s="163"/>
      <c r="AB964" s="163"/>
      <c r="AC964" s="209"/>
      <c r="AD964" s="209"/>
      <c r="AE964" s="209"/>
      <c r="AF964" s="209"/>
      <c r="AG964" s="209"/>
      <c r="AH964" s="20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60"/>
      <c r="AU964" s="160"/>
      <c r="AV964" s="160"/>
      <c r="AW964" s="160"/>
      <c r="AX964" s="160"/>
      <c r="AY964" s="160"/>
      <c r="AZ964" s="160"/>
      <c r="BA964" s="160"/>
      <c r="BB964" s="160"/>
      <c r="BC964" s="160"/>
      <c r="BD964" s="160"/>
    </row>
    <row r="965" spans="1:56" ht="12.75" customHeight="1">
      <c r="A965" s="162"/>
      <c r="B965" s="162"/>
      <c r="C965" s="162"/>
      <c r="D965" s="162"/>
      <c r="E965" s="162"/>
      <c r="F965" s="162"/>
      <c r="G965" s="162"/>
      <c r="H965" s="162"/>
      <c r="I965" s="162"/>
      <c r="J965" s="162"/>
      <c r="K965" s="162"/>
      <c r="L965" s="162"/>
      <c r="M965" s="162"/>
      <c r="N965" s="162"/>
      <c r="O965" s="162"/>
      <c r="P965" s="159"/>
      <c r="Q965" s="159"/>
      <c r="R965" s="159"/>
      <c r="S965" s="159"/>
      <c r="T965" s="159"/>
      <c r="U965" s="159"/>
      <c r="V965" s="159"/>
      <c r="W965" s="159"/>
      <c r="X965" s="159"/>
      <c r="Y965" s="163"/>
      <c r="Z965" s="163"/>
      <c r="AA965" s="163"/>
      <c r="AB965" s="163"/>
      <c r="AC965" s="209"/>
      <c r="AD965" s="209"/>
      <c r="AE965" s="209"/>
      <c r="AF965" s="209"/>
      <c r="AG965" s="209"/>
      <c r="AH965" s="20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60"/>
      <c r="AU965" s="160"/>
      <c r="AV965" s="160"/>
      <c r="AW965" s="160"/>
      <c r="AX965" s="160"/>
      <c r="AY965" s="160"/>
      <c r="AZ965" s="160"/>
      <c r="BA965" s="160"/>
      <c r="BB965" s="160"/>
      <c r="BC965" s="160"/>
      <c r="BD965" s="160"/>
    </row>
    <row r="966" spans="1:56" ht="12.75" customHeight="1">
      <c r="A966" s="162"/>
      <c r="B966" s="162"/>
      <c r="C966" s="162"/>
      <c r="D966" s="162"/>
      <c r="E966" s="162"/>
      <c r="F966" s="162"/>
      <c r="G966" s="162"/>
      <c r="H966" s="162"/>
      <c r="I966" s="162"/>
      <c r="J966" s="162"/>
      <c r="K966" s="162"/>
      <c r="L966" s="162"/>
      <c r="M966" s="162"/>
      <c r="N966" s="162"/>
      <c r="O966" s="162"/>
      <c r="P966" s="159"/>
      <c r="Q966" s="159"/>
      <c r="R966" s="159"/>
      <c r="S966" s="159"/>
      <c r="T966" s="159"/>
      <c r="U966" s="159"/>
      <c r="V966" s="159"/>
      <c r="W966" s="159"/>
      <c r="X966" s="159"/>
      <c r="Y966" s="163"/>
      <c r="Z966" s="163"/>
      <c r="AA966" s="163"/>
      <c r="AB966" s="163"/>
      <c r="AC966" s="209"/>
      <c r="AD966" s="209"/>
      <c r="AE966" s="209"/>
      <c r="AF966" s="209"/>
      <c r="AG966" s="209"/>
      <c r="AH966" s="20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60"/>
      <c r="AU966" s="160"/>
      <c r="AV966" s="160"/>
      <c r="AW966" s="160"/>
      <c r="AX966" s="160"/>
      <c r="AY966" s="160"/>
      <c r="AZ966" s="160"/>
      <c r="BA966" s="160"/>
      <c r="BB966" s="160"/>
      <c r="BC966" s="160"/>
      <c r="BD966" s="160"/>
    </row>
    <row r="967" spans="1:56" ht="12.75" customHeight="1">
      <c r="A967" s="162"/>
      <c r="B967" s="162"/>
      <c r="C967" s="162"/>
      <c r="D967" s="162"/>
      <c r="E967" s="162"/>
      <c r="F967" s="162"/>
      <c r="G967" s="162"/>
      <c r="H967" s="162"/>
      <c r="I967" s="162"/>
      <c r="J967" s="162"/>
      <c r="K967" s="162"/>
      <c r="L967" s="162"/>
      <c r="M967" s="162"/>
      <c r="N967" s="162"/>
      <c r="O967" s="162"/>
      <c r="P967" s="159"/>
      <c r="Q967" s="159"/>
      <c r="R967" s="159"/>
      <c r="S967" s="159"/>
      <c r="T967" s="159"/>
      <c r="U967" s="159"/>
      <c r="V967" s="159"/>
      <c r="W967" s="159"/>
      <c r="X967" s="159"/>
      <c r="Y967" s="163"/>
      <c r="Z967" s="163"/>
      <c r="AA967" s="163"/>
      <c r="AB967" s="163"/>
      <c r="AC967" s="209"/>
      <c r="AD967" s="209"/>
      <c r="AE967" s="209"/>
      <c r="AF967" s="209"/>
      <c r="AG967" s="209"/>
      <c r="AH967" s="20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60"/>
      <c r="AU967" s="160"/>
      <c r="AV967" s="160"/>
      <c r="AW967" s="160"/>
      <c r="AX967" s="160"/>
      <c r="AY967" s="160"/>
      <c r="AZ967" s="160"/>
      <c r="BA967" s="160"/>
      <c r="BB967" s="160"/>
      <c r="BC967" s="160"/>
      <c r="BD967" s="160"/>
    </row>
    <row r="968" spans="1:56" ht="12.75" customHeight="1">
      <c r="A968" s="162"/>
      <c r="B968" s="162"/>
      <c r="C968" s="162"/>
      <c r="D968" s="162"/>
      <c r="E968" s="162"/>
      <c r="F968" s="162"/>
      <c r="G968" s="162"/>
      <c r="H968" s="162"/>
      <c r="I968" s="162"/>
      <c r="J968" s="162"/>
      <c r="K968" s="162"/>
      <c r="L968" s="162"/>
      <c r="M968" s="162"/>
      <c r="N968" s="162"/>
      <c r="O968" s="162"/>
      <c r="P968" s="159"/>
      <c r="Q968" s="159"/>
      <c r="R968" s="159"/>
      <c r="S968" s="159"/>
      <c r="T968" s="159"/>
      <c r="U968" s="159"/>
      <c r="V968" s="159"/>
      <c r="W968" s="159"/>
      <c r="X968" s="159"/>
      <c r="Y968" s="163"/>
      <c r="Z968" s="163"/>
      <c r="AA968" s="163"/>
      <c r="AB968" s="163"/>
      <c r="AC968" s="209"/>
      <c r="AD968" s="209"/>
      <c r="AE968" s="209"/>
      <c r="AF968" s="209"/>
      <c r="AG968" s="209"/>
      <c r="AH968" s="20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60"/>
      <c r="AU968" s="160"/>
      <c r="AV968" s="160"/>
      <c r="AW968" s="160"/>
      <c r="AX968" s="160"/>
      <c r="AY968" s="160"/>
      <c r="AZ968" s="160"/>
      <c r="BA968" s="160"/>
      <c r="BB968" s="160"/>
      <c r="BC968" s="160"/>
      <c r="BD968" s="160"/>
    </row>
    <row r="969" spans="1:56" ht="12.75" customHeight="1">
      <c r="A969" s="162"/>
      <c r="B969" s="162"/>
      <c r="C969" s="162"/>
      <c r="D969" s="162"/>
      <c r="E969" s="162"/>
      <c r="F969" s="162"/>
      <c r="G969" s="162"/>
      <c r="H969" s="162"/>
      <c r="I969" s="162"/>
      <c r="J969" s="162"/>
      <c r="K969" s="162"/>
      <c r="L969" s="162"/>
      <c r="M969" s="162"/>
      <c r="N969" s="162"/>
      <c r="O969" s="162"/>
      <c r="P969" s="159"/>
      <c r="Q969" s="159"/>
      <c r="R969" s="159"/>
      <c r="S969" s="159"/>
      <c r="T969" s="159"/>
      <c r="U969" s="159"/>
      <c r="V969" s="159"/>
      <c r="W969" s="159"/>
      <c r="X969" s="159"/>
      <c r="Y969" s="163"/>
      <c r="Z969" s="163"/>
      <c r="AA969" s="163"/>
      <c r="AB969" s="163"/>
      <c r="AC969" s="209"/>
      <c r="AD969" s="209"/>
      <c r="AE969" s="209"/>
      <c r="AF969" s="209"/>
      <c r="AG969" s="209"/>
      <c r="AH969" s="209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60"/>
      <c r="AU969" s="160"/>
      <c r="AV969" s="160"/>
      <c r="AW969" s="160"/>
      <c r="AX969" s="160"/>
      <c r="AY969" s="160"/>
      <c r="AZ969" s="160"/>
      <c r="BA969" s="160"/>
      <c r="BB969" s="160"/>
      <c r="BC969" s="160"/>
      <c r="BD969" s="160"/>
    </row>
    <row r="970" spans="1:56" ht="12.75" customHeight="1">
      <c r="A970" s="162"/>
      <c r="B970" s="162"/>
      <c r="C970" s="162"/>
      <c r="D970" s="162"/>
      <c r="E970" s="162"/>
      <c r="F970" s="162"/>
      <c r="G970" s="162"/>
      <c r="H970" s="162"/>
      <c r="I970" s="162"/>
      <c r="J970" s="162"/>
      <c r="K970" s="162"/>
      <c r="L970" s="162"/>
      <c r="M970" s="162"/>
      <c r="N970" s="162"/>
      <c r="O970" s="162"/>
      <c r="P970" s="159"/>
      <c r="Q970" s="159"/>
      <c r="R970" s="159"/>
      <c r="S970" s="159"/>
      <c r="T970" s="159"/>
      <c r="U970" s="159"/>
      <c r="V970" s="159"/>
      <c r="W970" s="159"/>
      <c r="X970" s="159"/>
      <c r="Y970" s="163"/>
      <c r="Z970" s="163"/>
      <c r="AA970" s="163"/>
      <c r="AB970" s="163"/>
      <c r="AC970" s="209"/>
      <c r="AD970" s="209"/>
      <c r="AE970" s="209"/>
      <c r="AF970" s="209"/>
      <c r="AG970" s="209"/>
      <c r="AH970" s="209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60"/>
      <c r="AU970" s="160"/>
      <c r="AV970" s="160"/>
      <c r="AW970" s="160"/>
      <c r="AX970" s="160"/>
      <c r="AY970" s="160"/>
      <c r="AZ970" s="160"/>
      <c r="BA970" s="160"/>
      <c r="BB970" s="160"/>
      <c r="BC970" s="160"/>
      <c r="BD970" s="160"/>
    </row>
    <row r="971" spans="1:56" ht="12.75" customHeight="1">
      <c r="A971" s="162"/>
      <c r="B971" s="162"/>
      <c r="C971" s="162"/>
      <c r="D971" s="162"/>
      <c r="E971" s="162"/>
      <c r="F971" s="162"/>
      <c r="G971" s="162"/>
      <c r="H971" s="162"/>
      <c r="I971" s="162"/>
      <c r="J971" s="162"/>
      <c r="K971" s="162"/>
      <c r="L971" s="162"/>
      <c r="M971" s="162"/>
      <c r="N971" s="162"/>
      <c r="O971" s="162"/>
      <c r="P971" s="159"/>
      <c r="Q971" s="159"/>
      <c r="R971" s="159"/>
      <c r="S971" s="159"/>
      <c r="T971" s="159"/>
      <c r="U971" s="159"/>
      <c r="V971" s="159"/>
      <c r="W971" s="159"/>
      <c r="X971" s="159"/>
      <c r="Y971" s="163"/>
      <c r="Z971" s="163"/>
      <c r="AA971" s="163"/>
      <c r="AB971" s="163"/>
      <c r="AC971" s="209"/>
      <c r="AD971" s="209"/>
      <c r="AE971" s="209"/>
      <c r="AF971" s="209"/>
      <c r="AG971" s="209"/>
      <c r="AH971" s="209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60"/>
      <c r="AU971" s="160"/>
      <c r="AV971" s="160"/>
      <c r="AW971" s="160"/>
      <c r="AX971" s="160"/>
      <c r="AY971" s="160"/>
      <c r="AZ971" s="160"/>
      <c r="BA971" s="160"/>
      <c r="BB971" s="160"/>
      <c r="BC971" s="160"/>
      <c r="BD971" s="160"/>
    </row>
    <row r="972" spans="1:56" ht="12.75" customHeight="1">
      <c r="A972" s="162"/>
      <c r="B972" s="162"/>
      <c r="C972" s="162"/>
      <c r="D972" s="162"/>
      <c r="E972" s="162"/>
      <c r="F972" s="162"/>
      <c r="G972" s="162"/>
      <c r="H972" s="162"/>
      <c r="I972" s="162"/>
      <c r="J972" s="162"/>
      <c r="K972" s="162"/>
      <c r="L972" s="162"/>
      <c r="M972" s="162"/>
      <c r="N972" s="162"/>
      <c r="O972" s="162"/>
      <c r="P972" s="159"/>
      <c r="Q972" s="159"/>
      <c r="R972" s="159"/>
      <c r="S972" s="159"/>
      <c r="T972" s="159"/>
      <c r="U972" s="159"/>
      <c r="V972" s="159"/>
      <c r="W972" s="159"/>
      <c r="X972" s="159"/>
      <c r="Y972" s="163"/>
      <c r="Z972" s="163"/>
      <c r="AA972" s="163"/>
      <c r="AB972" s="163"/>
      <c r="AC972" s="209"/>
      <c r="AD972" s="209"/>
      <c r="AE972" s="209"/>
      <c r="AF972" s="209"/>
      <c r="AG972" s="209"/>
      <c r="AH972" s="209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60"/>
      <c r="AU972" s="160"/>
      <c r="AV972" s="160"/>
      <c r="AW972" s="160"/>
      <c r="AX972" s="160"/>
      <c r="AY972" s="160"/>
      <c r="AZ972" s="160"/>
      <c r="BA972" s="160"/>
      <c r="BB972" s="160"/>
      <c r="BC972" s="160"/>
      <c r="BD972" s="160"/>
    </row>
    <row r="973" spans="1:56" ht="12.75" customHeight="1">
      <c r="A973" s="162"/>
      <c r="B973" s="162"/>
      <c r="C973" s="162"/>
      <c r="D973" s="162"/>
      <c r="E973" s="162"/>
      <c r="F973" s="162"/>
      <c r="G973" s="162"/>
      <c r="H973" s="162"/>
      <c r="I973" s="162"/>
      <c r="J973" s="162"/>
      <c r="K973" s="162"/>
      <c r="L973" s="162"/>
      <c r="M973" s="162"/>
      <c r="N973" s="162"/>
      <c r="O973" s="162"/>
      <c r="P973" s="159"/>
      <c r="Q973" s="159"/>
      <c r="R973" s="159"/>
      <c r="S973" s="159"/>
      <c r="T973" s="159"/>
      <c r="U973" s="159"/>
      <c r="V973" s="159"/>
      <c r="W973" s="159"/>
      <c r="X973" s="159"/>
      <c r="Y973" s="163"/>
      <c r="Z973" s="163"/>
      <c r="AA973" s="163"/>
      <c r="AB973" s="163"/>
      <c r="AC973" s="209"/>
      <c r="AD973" s="209"/>
      <c r="AE973" s="209"/>
      <c r="AF973" s="209"/>
      <c r="AG973" s="209"/>
      <c r="AH973" s="20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60"/>
      <c r="AU973" s="160"/>
      <c r="AV973" s="160"/>
      <c r="AW973" s="160"/>
      <c r="AX973" s="160"/>
      <c r="AY973" s="160"/>
      <c r="AZ973" s="160"/>
      <c r="BA973" s="160"/>
      <c r="BB973" s="160"/>
      <c r="BC973" s="160"/>
      <c r="BD973" s="160"/>
    </row>
    <row r="974" spans="1:56" ht="12.75" customHeight="1">
      <c r="A974" s="162"/>
      <c r="B974" s="162"/>
      <c r="C974" s="162"/>
      <c r="D974" s="162"/>
      <c r="E974" s="162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59"/>
      <c r="Q974" s="159"/>
      <c r="R974" s="159"/>
      <c r="S974" s="159"/>
      <c r="T974" s="159"/>
      <c r="U974" s="159"/>
      <c r="V974" s="159"/>
      <c r="W974" s="159"/>
      <c r="X974" s="159"/>
      <c r="Y974" s="163"/>
      <c r="Z974" s="163"/>
      <c r="AA974" s="163"/>
      <c r="AB974" s="163"/>
      <c r="AC974" s="209"/>
      <c r="AD974" s="209"/>
      <c r="AE974" s="209"/>
      <c r="AF974" s="209"/>
      <c r="AG974" s="209"/>
      <c r="AH974" s="209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60"/>
      <c r="AU974" s="160"/>
      <c r="AV974" s="160"/>
      <c r="AW974" s="160"/>
      <c r="AX974" s="160"/>
      <c r="AY974" s="160"/>
      <c r="AZ974" s="160"/>
      <c r="BA974" s="160"/>
      <c r="BB974" s="160"/>
      <c r="BC974" s="160"/>
      <c r="BD974" s="160"/>
    </row>
    <row r="975" spans="1:56" ht="12.75" customHeight="1">
      <c r="A975" s="162"/>
      <c r="B975" s="162"/>
      <c r="C975" s="162"/>
      <c r="D975" s="162"/>
      <c r="E975" s="162"/>
      <c r="F975" s="162"/>
      <c r="G975" s="162"/>
      <c r="H975" s="162"/>
      <c r="I975" s="162"/>
      <c r="J975" s="162"/>
      <c r="K975" s="162"/>
      <c r="L975" s="162"/>
      <c r="M975" s="162"/>
      <c r="N975" s="162"/>
      <c r="O975" s="162"/>
      <c r="P975" s="159"/>
      <c r="Q975" s="159"/>
      <c r="R975" s="159"/>
      <c r="S975" s="159"/>
      <c r="T975" s="159"/>
      <c r="U975" s="159"/>
      <c r="V975" s="159"/>
      <c r="W975" s="159"/>
      <c r="X975" s="159"/>
      <c r="Y975" s="163"/>
      <c r="Z975" s="163"/>
      <c r="AA975" s="163"/>
      <c r="AB975" s="163"/>
      <c r="AC975" s="209"/>
      <c r="AD975" s="209"/>
      <c r="AE975" s="209"/>
      <c r="AF975" s="209"/>
      <c r="AG975" s="209"/>
      <c r="AH975" s="209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60"/>
      <c r="AU975" s="160"/>
      <c r="AV975" s="160"/>
      <c r="AW975" s="160"/>
      <c r="AX975" s="160"/>
      <c r="AY975" s="160"/>
      <c r="AZ975" s="160"/>
      <c r="BA975" s="160"/>
      <c r="BB975" s="160"/>
      <c r="BC975" s="160"/>
      <c r="BD975" s="160"/>
    </row>
    <row r="976" spans="1:56" ht="12.75" customHeight="1">
      <c r="A976" s="162"/>
      <c r="B976" s="162"/>
      <c r="C976" s="162"/>
      <c r="D976" s="162"/>
      <c r="E976" s="162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59"/>
      <c r="Q976" s="159"/>
      <c r="R976" s="159"/>
      <c r="S976" s="159"/>
      <c r="T976" s="159"/>
      <c r="U976" s="159"/>
      <c r="V976" s="159"/>
      <c r="W976" s="159"/>
      <c r="X976" s="159"/>
      <c r="Y976" s="163"/>
      <c r="Z976" s="163"/>
      <c r="AA976" s="163"/>
      <c r="AB976" s="163"/>
      <c r="AC976" s="209"/>
      <c r="AD976" s="209"/>
      <c r="AE976" s="209"/>
      <c r="AF976" s="209"/>
      <c r="AG976" s="209"/>
      <c r="AH976" s="209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60"/>
      <c r="AU976" s="160"/>
      <c r="AV976" s="160"/>
      <c r="AW976" s="160"/>
      <c r="AX976" s="160"/>
      <c r="AY976" s="160"/>
      <c r="AZ976" s="160"/>
      <c r="BA976" s="160"/>
      <c r="BB976" s="160"/>
      <c r="BC976" s="160"/>
      <c r="BD976" s="160"/>
    </row>
    <row r="977" spans="1:56" ht="12.75" customHeight="1">
      <c r="A977" s="162"/>
      <c r="B977" s="162"/>
      <c r="C977" s="162"/>
      <c r="D977" s="162"/>
      <c r="E977" s="162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59"/>
      <c r="Q977" s="159"/>
      <c r="R977" s="159"/>
      <c r="S977" s="159"/>
      <c r="T977" s="159"/>
      <c r="U977" s="159"/>
      <c r="V977" s="159"/>
      <c r="W977" s="159"/>
      <c r="X977" s="159"/>
      <c r="Y977" s="163"/>
      <c r="Z977" s="163"/>
      <c r="AA977" s="163"/>
      <c r="AB977" s="163"/>
      <c r="AC977" s="209"/>
      <c r="AD977" s="209"/>
      <c r="AE977" s="209"/>
      <c r="AF977" s="209"/>
      <c r="AG977" s="209"/>
      <c r="AH977" s="209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60"/>
      <c r="AU977" s="160"/>
      <c r="AV977" s="160"/>
      <c r="AW977" s="160"/>
      <c r="AX977" s="160"/>
      <c r="AY977" s="160"/>
      <c r="AZ977" s="160"/>
      <c r="BA977" s="160"/>
      <c r="BB977" s="160"/>
      <c r="BC977" s="160"/>
      <c r="BD977" s="160"/>
    </row>
    <row r="978" spans="1:56" ht="12.75" customHeight="1">
      <c r="A978" s="162"/>
      <c r="B978" s="162"/>
      <c r="C978" s="162"/>
      <c r="D978" s="162"/>
      <c r="E978" s="162"/>
      <c r="F978" s="162"/>
      <c r="G978" s="162"/>
      <c r="H978" s="162"/>
      <c r="I978" s="162"/>
      <c r="J978" s="162"/>
      <c r="K978" s="162"/>
      <c r="L978" s="162"/>
      <c r="M978" s="162"/>
      <c r="N978" s="162"/>
      <c r="O978" s="162"/>
      <c r="P978" s="159"/>
      <c r="Q978" s="159"/>
      <c r="R978" s="159"/>
      <c r="S978" s="159"/>
      <c r="T978" s="159"/>
      <c r="U978" s="159"/>
      <c r="V978" s="159"/>
      <c r="W978" s="159"/>
      <c r="X978" s="159"/>
      <c r="Y978" s="163"/>
      <c r="Z978" s="163"/>
      <c r="AA978" s="163"/>
      <c r="AB978" s="163"/>
      <c r="AC978" s="209"/>
      <c r="AD978" s="209"/>
      <c r="AE978" s="209"/>
      <c r="AF978" s="209"/>
      <c r="AG978" s="209"/>
      <c r="AH978" s="20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60"/>
      <c r="AU978" s="160"/>
      <c r="AV978" s="160"/>
      <c r="AW978" s="160"/>
      <c r="AX978" s="160"/>
      <c r="AY978" s="160"/>
      <c r="AZ978" s="160"/>
      <c r="BA978" s="160"/>
      <c r="BB978" s="160"/>
      <c r="BC978" s="160"/>
      <c r="BD978" s="160"/>
    </row>
    <row r="979" spans="1:56" ht="12.75" customHeight="1">
      <c r="A979" s="162"/>
      <c r="B979" s="162"/>
      <c r="C979" s="162"/>
      <c r="D979" s="162"/>
      <c r="E979" s="162"/>
      <c r="F979" s="162"/>
      <c r="G979" s="162"/>
      <c r="H979" s="162"/>
      <c r="I979" s="162"/>
      <c r="J979" s="162"/>
      <c r="K979" s="162"/>
      <c r="L979" s="162"/>
      <c r="M979" s="162"/>
      <c r="N979" s="162"/>
      <c r="O979" s="162"/>
      <c r="P979" s="159"/>
      <c r="Q979" s="159"/>
      <c r="R979" s="159"/>
      <c r="S979" s="159"/>
      <c r="T979" s="159"/>
      <c r="U979" s="159"/>
      <c r="V979" s="159"/>
      <c r="W979" s="159"/>
      <c r="X979" s="159"/>
      <c r="Y979" s="163"/>
      <c r="Z979" s="163"/>
      <c r="AA979" s="163"/>
      <c r="AB979" s="163"/>
      <c r="AC979" s="209"/>
      <c r="AD979" s="209"/>
      <c r="AE979" s="209"/>
      <c r="AF979" s="209"/>
      <c r="AG979" s="209"/>
      <c r="AH979" s="20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60"/>
      <c r="AU979" s="160"/>
      <c r="AV979" s="160"/>
      <c r="AW979" s="160"/>
      <c r="AX979" s="160"/>
      <c r="AY979" s="160"/>
      <c r="AZ979" s="160"/>
      <c r="BA979" s="160"/>
      <c r="BB979" s="160"/>
      <c r="BC979" s="160"/>
      <c r="BD979" s="160"/>
    </row>
    <row r="980" spans="1:56" ht="12.75" customHeight="1">
      <c r="A980" s="162"/>
      <c r="B980" s="162"/>
      <c r="C980" s="162"/>
      <c r="D980" s="162"/>
      <c r="E980" s="162"/>
      <c r="F980" s="162"/>
      <c r="G980" s="162"/>
      <c r="H980" s="162"/>
      <c r="I980" s="162"/>
      <c r="J980" s="162"/>
      <c r="K980" s="162"/>
      <c r="L980" s="162"/>
      <c r="M980" s="162"/>
      <c r="N980" s="162"/>
      <c r="O980" s="162"/>
      <c r="P980" s="159"/>
      <c r="Q980" s="159"/>
      <c r="R980" s="159"/>
      <c r="S980" s="159"/>
      <c r="T980" s="159"/>
      <c r="U980" s="159"/>
      <c r="V980" s="159"/>
      <c r="W980" s="159"/>
      <c r="X980" s="159"/>
      <c r="Y980" s="163"/>
      <c r="Z980" s="163"/>
      <c r="AA980" s="163"/>
      <c r="AB980" s="163"/>
      <c r="AC980" s="209"/>
      <c r="AD980" s="209"/>
      <c r="AE980" s="209"/>
      <c r="AF980" s="209"/>
      <c r="AG980" s="209"/>
      <c r="AH980" s="20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60"/>
      <c r="AU980" s="160"/>
      <c r="AV980" s="160"/>
      <c r="AW980" s="160"/>
      <c r="AX980" s="160"/>
      <c r="AY980" s="160"/>
      <c r="AZ980" s="160"/>
      <c r="BA980" s="160"/>
      <c r="BB980" s="160"/>
      <c r="BC980" s="160"/>
      <c r="BD980" s="160"/>
    </row>
    <row r="981" spans="1:56" ht="12.75" customHeight="1">
      <c r="A981" s="162"/>
      <c r="B981" s="162"/>
      <c r="C981" s="162"/>
      <c r="D981" s="162"/>
      <c r="E981" s="162"/>
      <c r="F981" s="162"/>
      <c r="G981" s="162"/>
      <c r="H981" s="162"/>
      <c r="I981" s="162"/>
      <c r="J981" s="162"/>
      <c r="K981" s="162"/>
      <c r="L981" s="162"/>
      <c r="M981" s="162"/>
      <c r="N981" s="162"/>
      <c r="O981" s="162"/>
      <c r="P981" s="159"/>
      <c r="Q981" s="159"/>
      <c r="R981" s="159"/>
      <c r="S981" s="159"/>
      <c r="T981" s="159"/>
      <c r="U981" s="159"/>
      <c r="V981" s="159"/>
      <c r="W981" s="159"/>
      <c r="X981" s="159"/>
      <c r="Y981" s="163"/>
      <c r="Z981" s="163"/>
      <c r="AA981" s="163"/>
      <c r="AB981" s="163"/>
      <c r="AC981" s="209"/>
      <c r="AD981" s="209"/>
      <c r="AE981" s="209"/>
      <c r="AF981" s="209"/>
      <c r="AG981" s="209"/>
      <c r="AH981" s="20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60"/>
      <c r="AU981" s="160"/>
      <c r="AV981" s="160"/>
      <c r="AW981" s="160"/>
      <c r="AX981" s="160"/>
      <c r="AY981" s="160"/>
      <c r="AZ981" s="160"/>
      <c r="BA981" s="160"/>
      <c r="BB981" s="160"/>
      <c r="BC981" s="160"/>
      <c r="BD981" s="160"/>
    </row>
    <row r="982" spans="1:56" ht="12.75" customHeight="1">
      <c r="A982" s="162"/>
      <c r="B982" s="162"/>
      <c r="C982" s="162"/>
      <c r="D982" s="162"/>
      <c r="E982" s="162"/>
      <c r="F982" s="162"/>
      <c r="G982" s="162"/>
      <c r="H982" s="162"/>
      <c r="I982" s="162"/>
      <c r="J982" s="162"/>
      <c r="K982" s="162"/>
      <c r="L982" s="162"/>
      <c r="M982" s="162"/>
      <c r="N982" s="162"/>
      <c r="O982" s="162"/>
      <c r="P982" s="159"/>
      <c r="Q982" s="159"/>
      <c r="R982" s="159"/>
      <c r="S982" s="159"/>
      <c r="T982" s="159"/>
      <c r="U982" s="159"/>
      <c r="V982" s="159"/>
      <c r="W982" s="159"/>
      <c r="X982" s="159"/>
      <c r="Y982" s="163"/>
      <c r="Z982" s="163"/>
      <c r="AA982" s="163"/>
      <c r="AB982" s="163"/>
      <c r="AC982" s="209"/>
      <c r="AD982" s="209"/>
      <c r="AE982" s="209"/>
      <c r="AF982" s="209"/>
      <c r="AG982" s="209"/>
      <c r="AH982" s="20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60"/>
      <c r="AU982" s="160"/>
      <c r="AV982" s="160"/>
      <c r="AW982" s="160"/>
      <c r="AX982" s="160"/>
      <c r="AY982" s="160"/>
      <c r="AZ982" s="160"/>
      <c r="BA982" s="160"/>
      <c r="BB982" s="160"/>
      <c r="BC982" s="160"/>
      <c r="BD982" s="160"/>
    </row>
    <row r="983" spans="1:56" ht="12.75" customHeight="1">
      <c r="A983" s="162"/>
      <c r="B983" s="162"/>
      <c r="C983" s="162"/>
      <c r="D983" s="162"/>
      <c r="E983" s="162"/>
      <c r="F983" s="162"/>
      <c r="G983" s="162"/>
      <c r="H983" s="162"/>
      <c r="I983" s="162"/>
      <c r="J983" s="162"/>
      <c r="K983" s="162"/>
      <c r="L983" s="162"/>
      <c r="M983" s="162"/>
      <c r="N983" s="162"/>
      <c r="O983" s="162"/>
      <c r="P983" s="159"/>
      <c r="Q983" s="159"/>
      <c r="R983" s="159"/>
      <c r="S983" s="159"/>
      <c r="T983" s="159"/>
      <c r="U983" s="159"/>
      <c r="V983" s="159"/>
      <c r="W983" s="159"/>
      <c r="X983" s="159"/>
      <c r="Y983" s="163"/>
      <c r="Z983" s="163"/>
      <c r="AA983" s="163"/>
      <c r="AB983" s="163"/>
      <c r="AC983" s="209"/>
      <c r="AD983" s="209"/>
      <c r="AE983" s="209"/>
      <c r="AF983" s="209"/>
      <c r="AG983" s="209"/>
      <c r="AH983" s="20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60"/>
      <c r="AU983" s="160"/>
      <c r="AV983" s="160"/>
      <c r="AW983" s="160"/>
      <c r="AX983" s="160"/>
      <c r="AY983" s="160"/>
      <c r="AZ983" s="160"/>
      <c r="BA983" s="160"/>
      <c r="BB983" s="160"/>
      <c r="BC983" s="160"/>
      <c r="BD983" s="160"/>
    </row>
    <row r="984" spans="1:56" ht="12.75" customHeight="1">
      <c r="A984" s="162"/>
      <c r="B984" s="162"/>
      <c r="C984" s="162"/>
      <c r="D984" s="162"/>
      <c r="E984" s="162"/>
      <c r="F984" s="162"/>
      <c r="G984" s="162"/>
      <c r="H984" s="162"/>
      <c r="I984" s="162"/>
      <c r="J984" s="162"/>
      <c r="K984" s="162"/>
      <c r="L984" s="162"/>
      <c r="M984" s="162"/>
      <c r="N984" s="162"/>
      <c r="O984" s="162"/>
      <c r="P984" s="159"/>
      <c r="Q984" s="159"/>
      <c r="R984" s="159"/>
      <c r="S984" s="159"/>
      <c r="T984" s="159"/>
      <c r="U984" s="159"/>
      <c r="V984" s="159"/>
      <c r="W984" s="159"/>
      <c r="X984" s="159"/>
      <c r="Y984" s="163"/>
      <c r="Z984" s="163"/>
      <c r="AA984" s="163"/>
      <c r="AB984" s="163"/>
      <c r="AC984" s="209"/>
      <c r="AD984" s="209"/>
      <c r="AE984" s="209"/>
      <c r="AF984" s="209"/>
      <c r="AG984" s="209"/>
      <c r="AH984" s="20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60"/>
      <c r="AU984" s="160"/>
      <c r="AV984" s="160"/>
      <c r="AW984" s="160"/>
      <c r="AX984" s="160"/>
      <c r="AY984" s="160"/>
      <c r="AZ984" s="160"/>
      <c r="BA984" s="160"/>
      <c r="BB984" s="160"/>
      <c r="BC984" s="160"/>
      <c r="BD984" s="160"/>
    </row>
    <row r="985" spans="1:56" ht="12.75" customHeight="1">
      <c r="A985" s="162"/>
      <c r="B985" s="162"/>
      <c r="C985" s="162"/>
      <c r="D985" s="162"/>
      <c r="E985" s="162"/>
      <c r="F985" s="162"/>
      <c r="G985" s="162"/>
      <c r="H985" s="162"/>
      <c r="I985" s="162"/>
      <c r="J985" s="162"/>
      <c r="K985" s="162"/>
      <c r="L985" s="162"/>
      <c r="M985" s="162"/>
      <c r="N985" s="162"/>
      <c r="O985" s="162"/>
      <c r="P985" s="159"/>
      <c r="Q985" s="159"/>
      <c r="R985" s="159"/>
      <c r="S985" s="159"/>
      <c r="T985" s="159"/>
      <c r="U985" s="159"/>
      <c r="V985" s="159"/>
      <c r="W985" s="159"/>
      <c r="X985" s="159"/>
      <c r="Y985" s="163"/>
      <c r="Z985" s="163"/>
      <c r="AA985" s="163"/>
      <c r="AB985" s="163"/>
      <c r="AC985" s="209"/>
      <c r="AD985" s="209"/>
      <c r="AE985" s="209"/>
      <c r="AF985" s="209"/>
      <c r="AG985" s="209"/>
      <c r="AH985" s="20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60"/>
      <c r="AU985" s="160"/>
      <c r="AV985" s="160"/>
      <c r="AW985" s="160"/>
      <c r="AX985" s="160"/>
      <c r="AY985" s="160"/>
      <c r="AZ985" s="160"/>
      <c r="BA985" s="160"/>
      <c r="BB985" s="160"/>
      <c r="BC985" s="160"/>
      <c r="BD985" s="160"/>
    </row>
    <row r="986" spans="1:56" ht="12.75" customHeight="1">
      <c r="A986" s="162"/>
      <c r="B986" s="162"/>
      <c r="C986" s="162"/>
      <c r="D986" s="162"/>
      <c r="E986" s="162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59"/>
      <c r="Q986" s="159"/>
      <c r="R986" s="159"/>
      <c r="S986" s="159"/>
      <c r="T986" s="159"/>
      <c r="U986" s="159"/>
      <c r="V986" s="159"/>
      <c r="W986" s="159"/>
      <c r="X986" s="159"/>
      <c r="Y986" s="163"/>
      <c r="Z986" s="163"/>
      <c r="AA986" s="163"/>
      <c r="AB986" s="163"/>
      <c r="AC986" s="209"/>
      <c r="AD986" s="209"/>
      <c r="AE986" s="209"/>
      <c r="AF986" s="209"/>
      <c r="AG986" s="209"/>
      <c r="AH986" s="20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60"/>
      <c r="AU986" s="160"/>
      <c r="AV986" s="160"/>
      <c r="AW986" s="160"/>
      <c r="AX986" s="160"/>
      <c r="AY986" s="160"/>
      <c r="AZ986" s="160"/>
      <c r="BA986" s="160"/>
      <c r="BB986" s="160"/>
      <c r="BC986" s="160"/>
      <c r="BD986" s="160"/>
    </row>
    <row r="987" spans="1:56" ht="12.75" customHeight="1">
      <c r="A987" s="162"/>
      <c r="B987" s="162"/>
      <c r="C987" s="162"/>
      <c r="D987" s="162"/>
      <c r="E987" s="162"/>
      <c r="F987" s="162"/>
      <c r="G987" s="162"/>
      <c r="H987" s="162"/>
      <c r="I987" s="162"/>
      <c r="J987" s="162"/>
      <c r="K987" s="162"/>
      <c r="L987" s="162"/>
      <c r="M987" s="162"/>
      <c r="N987" s="162"/>
      <c r="O987" s="162"/>
      <c r="P987" s="159"/>
      <c r="Q987" s="159"/>
      <c r="R987" s="159"/>
      <c r="S987" s="159"/>
      <c r="T987" s="159"/>
      <c r="U987" s="159"/>
      <c r="V987" s="159"/>
      <c r="W987" s="159"/>
      <c r="X987" s="159"/>
      <c r="Y987" s="163"/>
      <c r="Z987" s="163"/>
      <c r="AA987" s="163"/>
      <c r="AB987" s="163"/>
      <c r="AC987" s="209"/>
      <c r="AD987" s="209"/>
      <c r="AE987" s="209"/>
      <c r="AF987" s="209"/>
      <c r="AG987" s="209"/>
      <c r="AH987" s="209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60"/>
      <c r="AU987" s="160"/>
      <c r="AV987" s="160"/>
      <c r="AW987" s="160"/>
      <c r="AX987" s="160"/>
      <c r="AY987" s="160"/>
      <c r="AZ987" s="160"/>
      <c r="BA987" s="160"/>
      <c r="BB987" s="160"/>
      <c r="BC987" s="160"/>
      <c r="BD987" s="160"/>
    </row>
    <row r="988" spans="1:56" ht="12.75" customHeight="1">
      <c r="A988" s="162"/>
      <c r="B988" s="162"/>
      <c r="C988" s="162"/>
      <c r="D988" s="162"/>
      <c r="E988" s="162"/>
      <c r="F988" s="162"/>
      <c r="G988" s="162"/>
      <c r="H988" s="162"/>
      <c r="I988" s="162"/>
      <c r="J988" s="162"/>
      <c r="K988" s="162"/>
      <c r="L988" s="162"/>
      <c r="M988" s="162"/>
      <c r="N988" s="162"/>
      <c r="O988" s="162"/>
      <c r="P988" s="159"/>
      <c r="Q988" s="159"/>
      <c r="R988" s="159"/>
      <c r="S988" s="159"/>
      <c r="T988" s="159"/>
      <c r="U988" s="159"/>
      <c r="V988" s="159"/>
      <c r="W988" s="159"/>
      <c r="X988" s="159"/>
      <c r="Y988" s="163"/>
      <c r="Z988" s="163"/>
      <c r="AA988" s="163"/>
      <c r="AB988" s="163"/>
      <c r="AC988" s="209"/>
      <c r="AD988" s="209"/>
      <c r="AE988" s="209"/>
      <c r="AF988" s="209"/>
      <c r="AG988" s="209"/>
      <c r="AH988" s="209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60"/>
      <c r="AU988" s="160"/>
      <c r="AV988" s="160"/>
      <c r="AW988" s="160"/>
      <c r="AX988" s="160"/>
      <c r="AY988" s="160"/>
      <c r="AZ988" s="160"/>
      <c r="BA988" s="160"/>
      <c r="BB988" s="160"/>
      <c r="BC988" s="160"/>
      <c r="BD988" s="160"/>
    </row>
    <row r="989" spans="1:56" ht="12.75" customHeight="1">
      <c r="A989" s="162"/>
      <c r="B989" s="162"/>
      <c r="C989" s="162"/>
      <c r="D989" s="162"/>
      <c r="E989" s="162"/>
      <c r="F989" s="162"/>
      <c r="G989" s="162"/>
      <c r="H989" s="162"/>
      <c r="I989" s="162"/>
      <c r="J989" s="162"/>
      <c r="K989" s="162"/>
      <c r="L989" s="162"/>
      <c r="M989" s="162"/>
      <c r="N989" s="162"/>
      <c r="O989" s="162"/>
      <c r="P989" s="159"/>
      <c r="Q989" s="159"/>
      <c r="R989" s="159"/>
      <c r="S989" s="159"/>
      <c r="T989" s="159"/>
      <c r="U989" s="159"/>
      <c r="V989" s="159"/>
      <c r="W989" s="159"/>
      <c r="X989" s="159"/>
      <c r="Y989" s="163"/>
      <c r="Z989" s="163"/>
      <c r="AA989" s="163"/>
      <c r="AB989" s="163"/>
      <c r="AC989" s="209"/>
      <c r="AD989" s="209"/>
      <c r="AE989" s="209"/>
      <c r="AF989" s="209"/>
      <c r="AG989" s="209"/>
      <c r="AH989" s="20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60"/>
      <c r="AU989" s="160"/>
      <c r="AV989" s="160"/>
      <c r="AW989" s="160"/>
      <c r="AX989" s="160"/>
      <c r="AY989" s="160"/>
      <c r="AZ989" s="160"/>
      <c r="BA989" s="160"/>
      <c r="BB989" s="160"/>
      <c r="BC989" s="160"/>
      <c r="BD989" s="160"/>
    </row>
    <row r="990" spans="1:56" ht="12.75" customHeight="1">
      <c r="A990" s="162"/>
      <c r="B990" s="162"/>
      <c r="C990" s="162"/>
      <c r="D990" s="162"/>
      <c r="E990" s="162"/>
      <c r="F990" s="162"/>
      <c r="G990" s="162"/>
      <c r="H990" s="162"/>
      <c r="I990" s="162"/>
      <c r="J990" s="162"/>
      <c r="K990" s="162"/>
      <c r="L990" s="162"/>
      <c r="M990" s="162"/>
      <c r="N990" s="162"/>
      <c r="O990" s="162"/>
      <c r="P990" s="159"/>
      <c r="Q990" s="159"/>
      <c r="R990" s="159"/>
      <c r="S990" s="159"/>
      <c r="T990" s="159"/>
      <c r="U990" s="159"/>
      <c r="V990" s="159"/>
      <c r="W990" s="159"/>
      <c r="X990" s="159"/>
      <c r="Y990" s="163"/>
      <c r="Z990" s="163"/>
      <c r="AA990" s="163"/>
      <c r="AB990" s="163"/>
      <c r="AC990" s="209"/>
      <c r="AD990" s="209"/>
      <c r="AE990" s="209"/>
      <c r="AF990" s="209"/>
      <c r="AG990" s="209"/>
      <c r="AH990" s="20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60"/>
      <c r="AU990" s="160"/>
      <c r="AV990" s="160"/>
      <c r="AW990" s="160"/>
      <c r="AX990" s="160"/>
      <c r="AY990" s="160"/>
      <c r="AZ990" s="160"/>
      <c r="BA990" s="160"/>
      <c r="BB990" s="160"/>
      <c r="BC990" s="160"/>
      <c r="BD990" s="160"/>
    </row>
    <row r="991" spans="1:56" ht="12.75" customHeight="1">
      <c r="A991" s="162"/>
      <c r="B991" s="162"/>
      <c r="C991" s="162"/>
      <c r="D991" s="162"/>
      <c r="E991" s="162"/>
      <c r="F991" s="162"/>
      <c r="G991" s="162"/>
      <c r="H991" s="162"/>
      <c r="I991" s="162"/>
      <c r="J991" s="162"/>
      <c r="K991" s="162"/>
      <c r="L991" s="162"/>
      <c r="M991" s="162"/>
      <c r="N991" s="162"/>
      <c r="O991" s="162"/>
      <c r="P991" s="159"/>
      <c r="Q991" s="159"/>
      <c r="R991" s="159"/>
      <c r="S991" s="159"/>
      <c r="T991" s="159"/>
      <c r="U991" s="159"/>
      <c r="V991" s="159"/>
      <c r="W991" s="159"/>
      <c r="X991" s="159"/>
      <c r="Y991" s="163"/>
      <c r="Z991" s="163"/>
      <c r="AA991" s="163"/>
      <c r="AB991" s="163"/>
      <c r="AC991" s="209"/>
      <c r="AD991" s="209"/>
      <c r="AE991" s="209"/>
      <c r="AF991" s="209"/>
      <c r="AG991" s="209"/>
      <c r="AH991" s="20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60"/>
      <c r="AU991" s="160"/>
      <c r="AV991" s="160"/>
      <c r="AW991" s="160"/>
      <c r="AX991" s="160"/>
      <c r="AY991" s="160"/>
      <c r="AZ991" s="160"/>
      <c r="BA991" s="160"/>
      <c r="BB991" s="160"/>
      <c r="BC991" s="160"/>
      <c r="BD991" s="160"/>
    </row>
    <row r="992" spans="1:56" ht="12.75" customHeight="1">
      <c r="A992" s="162"/>
      <c r="B992" s="162"/>
      <c r="C992" s="162"/>
      <c r="D992" s="162"/>
      <c r="E992" s="162"/>
      <c r="F992" s="162"/>
      <c r="G992" s="162"/>
      <c r="H992" s="162"/>
      <c r="I992" s="162"/>
      <c r="J992" s="162"/>
      <c r="K992" s="162"/>
      <c r="L992" s="162"/>
      <c r="M992" s="162"/>
      <c r="N992" s="162"/>
      <c r="O992" s="162"/>
      <c r="P992" s="159"/>
      <c r="Q992" s="159"/>
      <c r="R992" s="159"/>
      <c r="S992" s="159"/>
      <c r="T992" s="159"/>
      <c r="U992" s="159"/>
      <c r="V992" s="159"/>
      <c r="W992" s="159"/>
      <c r="X992" s="159"/>
      <c r="Y992" s="163"/>
      <c r="Z992" s="163"/>
      <c r="AA992" s="163"/>
      <c r="AB992" s="163"/>
      <c r="AC992" s="209"/>
      <c r="AD992" s="209"/>
      <c r="AE992" s="209"/>
      <c r="AF992" s="209"/>
      <c r="AG992" s="209"/>
      <c r="AH992" s="20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60"/>
      <c r="AU992" s="160"/>
      <c r="AV992" s="160"/>
      <c r="AW992" s="160"/>
      <c r="AX992" s="160"/>
      <c r="AY992" s="160"/>
      <c r="AZ992" s="160"/>
      <c r="BA992" s="160"/>
      <c r="BB992" s="160"/>
      <c r="BC992" s="160"/>
      <c r="BD992" s="160"/>
    </row>
    <row r="993" spans="1:56" ht="12.75" customHeight="1">
      <c r="A993" s="162"/>
      <c r="B993" s="162"/>
      <c r="C993" s="162"/>
      <c r="D993" s="162"/>
      <c r="E993" s="162"/>
      <c r="F993" s="162"/>
      <c r="G993" s="162"/>
      <c r="H993" s="162"/>
      <c r="I993" s="162"/>
      <c r="J993" s="162"/>
      <c r="K993" s="162"/>
      <c r="L993" s="162"/>
      <c r="M993" s="162"/>
      <c r="N993" s="162"/>
      <c r="O993" s="162"/>
      <c r="P993" s="159"/>
      <c r="Q993" s="159"/>
      <c r="R993" s="159"/>
      <c r="S993" s="159"/>
      <c r="T993" s="159"/>
      <c r="U993" s="159"/>
      <c r="V993" s="159"/>
      <c r="W993" s="159"/>
      <c r="X993" s="159"/>
      <c r="Y993" s="163"/>
      <c r="Z993" s="163"/>
      <c r="AA993" s="163"/>
      <c r="AB993" s="163"/>
      <c r="AC993" s="209"/>
      <c r="AD993" s="209"/>
      <c r="AE993" s="209"/>
      <c r="AF993" s="209"/>
      <c r="AG993" s="209"/>
      <c r="AH993" s="20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60"/>
      <c r="AU993" s="160"/>
      <c r="AV993" s="160"/>
      <c r="AW993" s="160"/>
      <c r="AX993" s="160"/>
      <c r="AY993" s="160"/>
      <c r="AZ993" s="160"/>
      <c r="BA993" s="160"/>
      <c r="BB993" s="160"/>
      <c r="BC993" s="160"/>
      <c r="BD993" s="160"/>
    </row>
    <row r="994" spans="1:56" ht="12.75" customHeight="1">
      <c r="A994" s="162"/>
      <c r="B994" s="162"/>
      <c r="C994" s="162"/>
      <c r="D994" s="162"/>
      <c r="E994" s="162"/>
      <c r="F994" s="162"/>
      <c r="G994" s="162"/>
      <c r="H994" s="162"/>
      <c r="I994" s="162"/>
      <c r="J994" s="162"/>
      <c r="K994" s="162"/>
      <c r="L994" s="162"/>
      <c r="M994" s="162"/>
      <c r="N994" s="162"/>
      <c r="O994" s="162"/>
      <c r="P994" s="159"/>
      <c r="Q994" s="159"/>
      <c r="R994" s="159"/>
      <c r="S994" s="159"/>
      <c r="T994" s="159"/>
      <c r="U994" s="159"/>
      <c r="V994" s="159"/>
      <c r="W994" s="159"/>
      <c r="X994" s="159"/>
      <c r="Y994" s="163"/>
      <c r="Z994" s="163"/>
      <c r="AA994" s="163"/>
      <c r="AB994" s="163"/>
      <c r="AC994" s="209"/>
      <c r="AD994" s="209"/>
      <c r="AE994" s="209"/>
      <c r="AF994" s="209"/>
      <c r="AG994" s="209"/>
      <c r="AH994" s="20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60"/>
      <c r="AU994" s="160"/>
      <c r="AV994" s="160"/>
      <c r="AW994" s="160"/>
      <c r="AX994" s="160"/>
      <c r="AY994" s="160"/>
      <c r="AZ994" s="160"/>
      <c r="BA994" s="160"/>
      <c r="BB994" s="160"/>
      <c r="BC994" s="160"/>
      <c r="BD994" s="160"/>
    </row>
    <row r="995" spans="1:56" ht="12.75" customHeight="1">
      <c r="A995" s="162"/>
      <c r="B995" s="162"/>
      <c r="C995" s="162"/>
      <c r="D995" s="162"/>
      <c r="E995" s="162"/>
      <c r="F995" s="162"/>
      <c r="G995" s="162"/>
      <c r="H995" s="162"/>
      <c r="I995" s="162"/>
      <c r="J995" s="162"/>
      <c r="K995" s="162"/>
      <c r="L995" s="162"/>
      <c r="M995" s="162"/>
      <c r="N995" s="162"/>
      <c r="O995" s="162"/>
      <c r="P995" s="159"/>
      <c r="Q995" s="159"/>
      <c r="R995" s="159"/>
      <c r="S995" s="159"/>
      <c r="T995" s="159"/>
      <c r="U995" s="159"/>
      <c r="V995" s="159"/>
      <c r="W995" s="159"/>
      <c r="X995" s="159"/>
      <c r="Y995" s="163"/>
      <c r="Z995" s="163"/>
      <c r="AA995" s="163"/>
      <c r="AB995" s="163"/>
      <c r="AC995" s="209"/>
      <c r="AD995" s="209"/>
      <c r="AE995" s="209"/>
      <c r="AF995" s="209"/>
      <c r="AG995" s="209"/>
      <c r="AH995" s="20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60"/>
      <c r="AU995" s="160"/>
      <c r="AV995" s="160"/>
      <c r="AW995" s="160"/>
      <c r="AX995" s="160"/>
      <c r="AY995" s="160"/>
      <c r="AZ995" s="160"/>
      <c r="BA995" s="160"/>
      <c r="BB995" s="160"/>
      <c r="BC995" s="160"/>
      <c r="BD995" s="160"/>
    </row>
    <row r="996" spans="1:56" ht="12.75" customHeight="1">
      <c r="A996" s="162"/>
      <c r="B996" s="162"/>
      <c r="C996" s="162"/>
      <c r="D996" s="162"/>
      <c r="E996" s="162"/>
      <c r="F996" s="162"/>
      <c r="G996" s="162"/>
      <c r="H996" s="162"/>
      <c r="I996" s="162"/>
      <c r="J996" s="162"/>
      <c r="K996" s="162"/>
      <c r="L996" s="162"/>
      <c r="M996" s="162"/>
      <c r="N996" s="162"/>
      <c r="O996" s="162"/>
      <c r="P996" s="159"/>
      <c r="Q996" s="159"/>
      <c r="R996" s="159"/>
      <c r="S996" s="159"/>
      <c r="T996" s="159"/>
      <c r="U996" s="159"/>
      <c r="V996" s="159"/>
      <c r="W996" s="159"/>
      <c r="X996" s="159"/>
      <c r="Y996" s="163"/>
      <c r="Z996" s="163"/>
      <c r="AA996" s="163"/>
      <c r="AB996" s="163"/>
      <c r="AC996" s="209"/>
      <c r="AD996" s="209"/>
      <c r="AE996" s="209"/>
      <c r="AF996" s="209"/>
      <c r="AG996" s="209"/>
      <c r="AH996" s="20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60"/>
      <c r="AU996" s="160"/>
      <c r="AV996" s="160"/>
      <c r="AW996" s="160"/>
      <c r="AX996" s="160"/>
      <c r="AY996" s="160"/>
      <c r="AZ996" s="160"/>
      <c r="BA996" s="160"/>
      <c r="BB996" s="160"/>
      <c r="BC996" s="160"/>
      <c r="BD996" s="160"/>
    </row>
    <row r="997" spans="1:56" ht="12.75" customHeight="1">
      <c r="A997" s="162"/>
      <c r="B997" s="162"/>
      <c r="C997" s="162"/>
      <c r="D997" s="162"/>
      <c r="E997" s="162"/>
      <c r="F997" s="162"/>
      <c r="G997" s="162"/>
      <c r="H997" s="162"/>
      <c r="I997" s="162"/>
      <c r="J997" s="162"/>
      <c r="K997" s="162"/>
      <c r="L997" s="162"/>
      <c r="M997" s="162"/>
      <c r="N997" s="162"/>
      <c r="O997" s="162"/>
      <c r="P997" s="159"/>
      <c r="Q997" s="159"/>
      <c r="R997" s="159"/>
      <c r="S997" s="159"/>
      <c r="T997" s="159"/>
      <c r="U997" s="159"/>
      <c r="V997" s="159"/>
      <c r="W997" s="159"/>
      <c r="X997" s="159"/>
      <c r="Y997" s="163"/>
      <c r="Z997" s="163"/>
      <c r="AA997" s="163"/>
      <c r="AB997" s="163"/>
      <c r="AC997" s="209"/>
      <c r="AD997" s="209"/>
      <c r="AE997" s="209"/>
      <c r="AF997" s="209"/>
      <c r="AG997" s="209"/>
      <c r="AH997" s="20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60"/>
      <c r="AU997" s="160"/>
      <c r="AV997" s="160"/>
      <c r="AW997" s="160"/>
      <c r="AX997" s="160"/>
      <c r="AY997" s="160"/>
      <c r="AZ997" s="160"/>
      <c r="BA997" s="160"/>
      <c r="BB997" s="160"/>
      <c r="BC997" s="160"/>
      <c r="BD997" s="160"/>
    </row>
    <row r="998" spans="1:56" ht="12.75" customHeight="1">
      <c r="A998" s="162"/>
      <c r="B998" s="162"/>
      <c r="C998" s="162"/>
      <c r="D998" s="162"/>
      <c r="E998" s="162"/>
      <c r="F998" s="162"/>
      <c r="G998" s="162"/>
      <c r="H998" s="162"/>
      <c r="I998" s="162"/>
      <c r="J998" s="162"/>
      <c r="K998" s="162"/>
      <c r="L998" s="162"/>
      <c r="M998" s="162"/>
      <c r="N998" s="162"/>
      <c r="O998" s="162"/>
      <c r="P998" s="159"/>
      <c r="Q998" s="159"/>
      <c r="R998" s="159"/>
      <c r="S998" s="159"/>
      <c r="T998" s="159"/>
      <c r="U998" s="159"/>
      <c r="V998" s="159"/>
      <c r="W998" s="159"/>
      <c r="X998" s="159"/>
      <c r="Y998" s="163"/>
      <c r="Z998" s="163"/>
      <c r="AA998" s="163"/>
      <c r="AB998" s="163"/>
      <c r="AC998" s="209"/>
      <c r="AD998" s="209"/>
      <c r="AE998" s="209"/>
      <c r="AF998" s="209"/>
      <c r="AG998" s="209"/>
      <c r="AH998" s="20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60"/>
      <c r="AU998" s="160"/>
      <c r="AV998" s="160"/>
      <c r="AW998" s="160"/>
      <c r="AX998" s="160"/>
      <c r="AY998" s="160"/>
      <c r="AZ998" s="160"/>
      <c r="BA998" s="160"/>
      <c r="BB998" s="160"/>
      <c r="BC998" s="160"/>
      <c r="BD998" s="160"/>
    </row>
    <row r="999" spans="1:56" ht="12.75" customHeight="1">
      <c r="A999" s="162"/>
      <c r="B999" s="162"/>
      <c r="C999" s="162"/>
      <c r="D999" s="162"/>
      <c r="E999" s="162"/>
      <c r="F999" s="162"/>
      <c r="G999" s="162"/>
      <c r="H999" s="162"/>
      <c r="I999" s="162"/>
      <c r="J999" s="162"/>
      <c r="K999" s="162"/>
      <c r="L999" s="162"/>
      <c r="M999" s="162"/>
      <c r="N999" s="162"/>
      <c r="O999" s="162"/>
      <c r="P999" s="159"/>
      <c r="Q999" s="159"/>
      <c r="R999" s="159"/>
      <c r="S999" s="159"/>
      <c r="T999" s="159"/>
      <c r="U999" s="159"/>
      <c r="V999" s="159"/>
      <c r="W999" s="159"/>
      <c r="X999" s="159"/>
      <c r="Y999" s="163"/>
      <c r="Z999" s="163"/>
      <c r="AA999" s="163"/>
      <c r="AB999" s="163"/>
      <c r="AC999" s="209"/>
      <c r="AD999" s="209"/>
      <c r="AE999" s="209"/>
      <c r="AF999" s="209"/>
      <c r="AG999" s="209"/>
      <c r="AH999" s="20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60"/>
      <c r="AU999" s="160"/>
      <c r="AV999" s="160"/>
      <c r="AW999" s="160"/>
      <c r="AX999" s="160"/>
      <c r="AY999" s="160"/>
      <c r="AZ999" s="160"/>
      <c r="BA999" s="160"/>
      <c r="BB999" s="160"/>
      <c r="BC999" s="160"/>
      <c r="BD999" s="160"/>
    </row>
  </sheetData>
  <autoFilter ref="A3:AV20" xr:uid="{00000000-0009-0000-0000-000002000000}"/>
  <mergeCells count="1">
    <mergeCell ref="A1:B1"/>
  </mergeCells>
  <conditionalFormatting sqref="AD39:AG39">
    <cfRule type="cellIs" dxfId="9" priority="1" stopIfTrue="1" operator="equal">
      <formula>"#N/A"</formula>
    </cfRule>
  </conditionalFormatting>
  <conditionalFormatting sqref="Z39">
    <cfRule type="cellIs" dxfId="8" priority="2" stopIfTrue="1" operator="equal">
      <formula>"#N/A"</formula>
    </cfRule>
  </conditionalFormatting>
  <conditionalFormatting sqref="W38">
    <cfRule type="cellIs" dxfId="7" priority="3" stopIfTrue="1" operator="equal">
      <formula>"#N/A"</formula>
    </cfRule>
  </conditionalFormatting>
  <conditionalFormatting sqref="AL38">
    <cfRule type="cellIs" dxfId="6" priority="4" stopIfTrue="1" operator="equal">
      <formula>"#N/A"</formula>
    </cfRule>
  </conditionalFormatting>
  <conditionalFormatting sqref="AP38">
    <cfRule type="cellIs" dxfId="5" priority="5" stopIfTrue="1" operator="equal">
      <formula>"#N/A"</formula>
    </cfRule>
  </conditionalFormatting>
  <conditionalFormatting sqref="AK37">
    <cfRule type="cellIs" dxfId="4" priority="6" stopIfTrue="1" operator="equal">
      <formula>"#N/A"</formula>
    </cfRule>
  </conditionalFormatting>
  <conditionalFormatting sqref="AL37">
    <cfRule type="cellIs" dxfId="3" priority="7" stopIfTrue="1" operator="equal">
      <formula>"#N/A"</formula>
    </cfRule>
  </conditionalFormatting>
  <conditionalFormatting sqref="AP37">
    <cfRule type="cellIs" dxfId="2" priority="8" stopIfTrue="1" operator="equal">
      <formula>"#N/A"</formula>
    </cfRule>
  </conditionalFormatting>
  <conditionalFormatting sqref="W36">
    <cfRule type="cellIs" dxfId="1" priority="9" stopIfTrue="1" operator="equal">
      <formula>"#N/A"</formula>
    </cfRule>
  </conditionalFormatting>
  <conditionalFormatting sqref="W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2060"/>
  </sheetPr>
  <dimension ref="A1:DE1000"/>
  <sheetViews>
    <sheetView showGridLines="0" workbookViewId="0">
      <pane xSplit="2" ySplit="3" topLeftCell="CP42" activePane="bottomRight" state="frozen"/>
      <selection activeCell="E205" sqref="E205"/>
      <selection pane="topRight" activeCell="E205" sqref="E205"/>
      <selection pane="bottomLeft" activeCell="E205" sqref="E205"/>
      <selection pane="bottomRight" activeCell="DC69" sqref="A69:DC69"/>
    </sheetView>
  </sheetViews>
  <sheetFormatPr defaultColWidth="14.42578125" defaultRowHeight="15" customHeight="1"/>
  <cols>
    <col min="1" max="1" width="6.42578125" style="3" customWidth="1"/>
    <col min="2" max="2" width="7.42578125" style="3" customWidth="1"/>
    <col min="3" max="3" width="8.42578125" style="3" customWidth="1"/>
    <col min="4" max="4" width="5" style="3" customWidth="1"/>
    <col min="5" max="5" width="6.42578125" style="3" customWidth="1"/>
    <col min="6" max="6" width="11" style="3" customWidth="1"/>
    <col min="7" max="7" width="13.42578125" style="3" customWidth="1"/>
    <col min="8" max="9" width="16.42578125" style="3" bestFit="1" customWidth="1"/>
    <col min="10" max="10" width="21" style="3" bestFit="1" customWidth="1"/>
    <col min="11" max="11" width="16" style="3" bestFit="1" customWidth="1"/>
    <col min="12" max="12" width="21.85546875" style="3" bestFit="1" customWidth="1"/>
    <col min="13" max="13" width="18.42578125" style="3" bestFit="1" customWidth="1"/>
    <col min="14" max="14" width="15.140625" style="3" bestFit="1" customWidth="1"/>
    <col min="15" max="15" width="17.42578125" style="3" bestFit="1" customWidth="1"/>
    <col min="16" max="16" width="17.28515625" style="3" bestFit="1" customWidth="1"/>
    <col min="17" max="17" width="16.7109375" style="3" bestFit="1" customWidth="1"/>
    <col min="18" max="18" width="18.7109375" style="3" bestFit="1" customWidth="1"/>
    <col min="19" max="20" width="17.42578125" style="3" bestFit="1" customWidth="1"/>
    <col min="21" max="21" width="15.140625" style="3" bestFit="1" customWidth="1"/>
    <col min="22" max="22" width="16" style="3" bestFit="1" customWidth="1"/>
    <col min="23" max="23" width="12.7109375" style="3" bestFit="1" customWidth="1"/>
    <col min="24" max="25" width="17.42578125" style="3" bestFit="1" customWidth="1"/>
    <col min="26" max="26" width="15.140625" style="3" bestFit="1" customWidth="1"/>
    <col min="27" max="27" width="16" style="3" bestFit="1" customWidth="1"/>
    <col min="28" max="28" width="15.140625" style="3" bestFit="1" customWidth="1"/>
    <col min="29" max="29" width="16.42578125" style="3" bestFit="1" customWidth="1"/>
    <col min="30" max="30" width="14.28515625" style="3" bestFit="1" customWidth="1"/>
    <col min="31" max="31" width="15.140625" style="3" customWidth="1"/>
    <col min="32" max="32" width="16.140625" style="3" customWidth="1"/>
    <col min="33" max="34" width="14.28515625" style="3" bestFit="1" customWidth="1"/>
    <col min="35" max="35" width="12.85546875" style="3" bestFit="1" customWidth="1"/>
    <col min="36" max="36" width="17" style="3" bestFit="1" customWidth="1"/>
    <col min="37" max="37" width="15.140625" style="3" customWidth="1"/>
    <col min="38" max="38" width="14.28515625" style="3" bestFit="1" customWidth="1"/>
    <col min="39" max="39" width="16" style="3" customWidth="1"/>
    <col min="40" max="41" width="15.140625" style="3" customWidth="1"/>
    <col min="42" max="42" width="15.140625" style="3" bestFit="1" customWidth="1"/>
    <col min="43" max="43" width="15.140625" style="3" customWidth="1"/>
    <col min="44" max="44" width="14.28515625" style="3" bestFit="1" customWidth="1"/>
    <col min="45" max="45" width="15.140625" style="3" customWidth="1"/>
    <col min="46" max="46" width="16.28515625" style="3" bestFit="1" customWidth="1"/>
    <col min="47" max="48" width="15.140625" style="3" customWidth="1"/>
    <col min="49" max="49" width="17.42578125" style="3" customWidth="1"/>
    <col min="50" max="50" width="17.42578125" style="3" bestFit="1" customWidth="1"/>
    <col min="51" max="51" width="16" style="3" customWidth="1"/>
    <col min="52" max="52" width="20" style="3" customWidth="1"/>
    <col min="53" max="53" width="15.140625" style="3" customWidth="1"/>
    <col min="54" max="54" width="13.140625" style="3" bestFit="1" customWidth="1"/>
    <col min="55" max="56" width="14.28515625" style="3" bestFit="1" customWidth="1"/>
    <col min="57" max="57" width="15.140625" style="3" customWidth="1"/>
    <col min="58" max="58" width="15.140625" style="3" bestFit="1" customWidth="1"/>
    <col min="59" max="62" width="15.140625" style="3" customWidth="1"/>
    <col min="63" max="63" width="16.28515625" style="3" bestFit="1" customWidth="1"/>
    <col min="64" max="64" width="17.42578125" style="3" customWidth="1"/>
    <col min="65" max="65" width="16.42578125" style="3" bestFit="1" customWidth="1"/>
    <col min="66" max="66" width="14.28515625" style="3" bestFit="1" customWidth="1"/>
    <col min="67" max="68" width="16" style="3" customWidth="1"/>
    <col min="69" max="69" width="14.28515625" style="3" bestFit="1" customWidth="1"/>
    <col min="70" max="71" width="16" style="3" customWidth="1"/>
    <col min="72" max="72" width="15.140625" style="3" customWidth="1"/>
    <col min="73" max="73" width="12.85546875" style="3" bestFit="1" customWidth="1"/>
    <col min="74" max="74" width="14.28515625" style="3" bestFit="1" customWidth="1"/>
    <col min="75" max="75" width="15.28515625" style="3" bestFit="1" customWidth="1"/>
    <col min="76" max="76" width="17" style="3" customWidth="1"/>
    <col min="77" max="77" width="12.140625" style="3" bestFit="1" customWidth="1"/>
    <col min="78" max="80" width="14.28515625" style="3" bestFit="1" customWidth="1"/>
    <col min="81" max="81" width="15.140625" style="3" customWidth="1"/>
    <col min="82" max="82" width="14.28515625" style="3" bestFit="1" customWidth="1"/>
    <col min="83" max="83" width="15.140625" style="3" customWidth="1"/>
    <col min="84" max="85" width="14.28515625" style="3" bestFit="1" customWidth="1"/>
    <col min="86" max="86" width="12.85546875" style="3" bestFit="1" customWidth="1"/>
    <col min="87" max="89" width="15.140625" style="3" customWidth="1"/>
    <col min="90" max="91" width="12" style="3" customWidth="1"/>
    <col min="92" max="93" width="14.28515625" style="3" bestFit="1" customWidth="1"/>
    <col min="94" max="94" width="14.42578125" style="3" bestFit="1" customWidth="1"/>
    <col min="95" max="95" width="15.140625" style="3" customWidth="1"/>
    <col min="96" max="96" width="14.28515625" style="3" bestFit="1" customWidth="1"/>
    <col min="97" max="97" width="16" style="3" customWidth="1"/>
    <col min="98" max="101" width="15.140625" style="3" customWidth="1"/>
    <col min="102" max="102" width="16" style="3" customWidth="1"/>
    <col min="103" max="104" width="14.28515625" style="3" bestFit="1" customWidth="1"/>
    <col min="105" max="105" width="16" style="3" customWidth="1"/>
    <col min="106" max="106" width="16.5703125" style="3" bestFit="1" customWidth="1"/>
    <col min="107" max="109" width="16" style="3" customWidth="1"/>
    <col min="110" max="16384" width="14.42578125" style="3"/>
  </cols>
  <sheetData>
    <row r="1" spans="1:109" ht="11.25" customHeight="1">
      <c r="A1" s="368" t="s">
        <v>0</v>
      </c>
      <c r="B1" s="341"/>
      <c r="C1" s="210"/>
      <c r="D1" s="211"/>
      <c r="E1" s="210"/>
      <c r="F1" s="210"/>
      <c r="G1" s="369" t="s">
        <v>139</v>
      </c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210"/>
      <c r="T1" s="210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3" t="s">
        <v>0</v>
      </c>
      <c r="AJ1" s="213" t="s">
        <v>0</v>
      </c>
      <c r="AK1" s="213" t="s">
        <v>0</v>
      </c>
      <c r="AL1" s="213" t="s">
        <v>0</v>
      </c>
      <c r="AM1" s="213" t="s">
        <v>0</v>
      </c>
      <c r="AN1" s="213" t="s">
        <v>0</v>
      </c>
      <c r="AO1" s="213" t="s">
        <v>0</v>
      </c>
      <c r="AP1" s="213" t="s">
        <v>0</v>
      </c>
      <c r="AQ1" s="213" t="s">
        <v>0</v>
      </c>
      <c r="AR1" s="213" t="s">
        <v>0</v>
      </c>
      <c r="AS1" s="213" t="s">
        <v>0</v>
      </c>
      <c r="AT1" s="213" t="s">
        <v>0</v>
      </c>
      <c r="AU1" s="213" t="s">
        <v>0</v>
      </c>
      <c r="AV1" s="213" t="s">
        <v>0</v>
      </c>
      <c r="AW1" s="213" t="s">
        <v>0</v>
      </c>
      <c r="AX1" s="213" t="s">
        <v>0</v>
      </c>
      <c r="AY1" s="213" t="s">
        <v>0</v>
      </c>
      <c r="AZ1" s="213" t="s">
        <v>0</v>
      </c>
      <c r="BA1" s="213" t="s">
        <v>0</v>
      </c>
      <c r="BB1" s="213" t="s">
        <v>0</v>
      </c>
      <c r="BC1" s="213" t="s">
        <v>0</v>
      </c>
      <c r="BD1" s="213" t="s">
        <v>0</v>
      </c>
      <c r="BE1" s="213" t="s">
        <v>0</v>
      </c>
      <c r="BF1" s="213" t="s">
        <v>0</v>
      </c>
      <c r="BG1" s="213" t="s">
        <v>0</v>
      </c>
      <c r="BH1" s="213" t="s">
        <v>0</v>
      </c>
      <c r="BI1" s="213" t="s">
        <v>0</v>
      </c>
      <c r="BJ1" s="213" t="s">
        <v>0</v>
      </c>
      <c r="BK1" s="213" t="s">
        <v>0</v>
      </c>
      <c r="BL1" s="213" t="s">
        <v>0</v>
      </c>
      <c r="BM1" s="213" t="s">
        <v>0</v>
      </c>
      <c r="BN1" s="213" t="s">
        <v>0</v>
      </c>
      <c r="BO1" s="213" t="s">
        <v>0</v>
      </c>
      <c r="BP1" s="213" t="s">
        <v>0</v>
      </c>
      <c r="BQ1" s="213" t="s">
        <v>0</v>
      </c>
      <c r="BR1" s="213" t="s">
        <v>0</v>
      </c>
      <c r="BS1" s="213" t="s">
        <v>0</v>
      </c>
      <c r="BT1" s="213" t="s">
        <v>0</v>
      </c>
      <c r="BU1" s="213" t="s">
        <v>0</v>
      </c>
      <c r="BV1" s="213" t="s">
        <v>0</v>
      </c>
      <c r="BW1" s="213" t="s">
        <v>0</v>
      </c>
      <c r="BX1" s="213" t="s">
        <v>0</v>
      </c>
      <c r="BY1" s="213" t="s">
        <v>0</v>
      </c>
      <c r="BZ1" s="213" t="s">
        <v>0</v>
      </c>
      <c r="CA1" s="213" t="s">
        <v>0</v>
      </c>
      <c r="CB1" s="213" t="s">
        <v>0</v>
      </c>
      <c r="CC1" s="213" t="s">
        <v>0</v>
      </c>
      <c r="CD1" s="213" t="s">
        <v>0</v>
      </c>
      <c r="CE1" s="213" t="s">
        <v>0</v>
      </c>
      <c r="CF1" s="213" t="s">
        <v>0</v>
      </c>
      <c r="CG1" s="213" t="s">
        <v>0</v>
      </c>
      <c r="CH1" s="213" t="s">
        <v>0</v>
      </c>
      <c r="CI1" s="213" t="s">
        <v>0</v>
      </c>
      <c r="CJ1" s="213" t="s">
        <v>0</v>
      </c>
      <c r="CK1" s="213" t="s">
        <v>0</v>
      </c>
      <c r="CL1" s="213" t="s">
        <v>0</v>
      </c>
      <c r="CM1" s="213" t="s">
        <v>0</v>
      </c>
      <c r="CN1" s="213" t="s">
        <v>0</v>
      </c>
      <c r="CO1" s="213" t="s">
        <v>0</v>
      </c>
      <c r="CP1" s="213" t="s">
        <v>0</v>
      </c>
      <c r="CQ1" s="213" t="s">
        <v>0</v>
      </c>
      <c r="CR1" s="213" t="s">
        <v>0</v>
      </c>
      <c r="CS1" s="213" t="s">
        <v>0</v>
      </c>
      <c r="CT1" s="213" t="s">
        <v>0</v>
      </c>
      <c r="CU1" s="213" t="s">
        <v>0</v>
      </c>
      <c r="CV1" s="213" t="s">
        <v>0</v>
      </c>
      <c r="CW1" s="213" t="s">
        <v>0</v>
      </c>
      <c r="CX1" s="213" t="s">
        <v>0</v>
      </c>
      <c r="CY1" s="213" t="s">
        <v>0</v>
      </c>
      <c r="CZ1" s="213" t="s">
        <v>0</v>
      </c>
      <c r="DA1" s="213" t="s">
        <v>0</v>
      </c>
      <c r="DB1" s="213" t="s">
        <v>0</v>
      </c>
      <c r="DC1" s="213" t="s">
        <v>0</v>
      </c>
      <c r="DD1" s="213" t="s">
        <v>0</v>
      </c>
      <c r="DE1" s="213" t="s">
        <v>0</v>
      </c>
    </row>
    <row r="2" spans="1:109" ht="11.25" customHeight="1">
      <c r="A2" s="214"/>
      <c r="B2" s="215"/>
      <c r="C2" s="216"/>
      <c r="D2" s="217"/>
      <c r="E2" s="216"/>
      <c r="F2" s="216"/>
      <c r="G2" s="218"/>
      <c r="H2" s="219"/>
      <c r="I2" s="219"/>
      <c r="J2" s="220"/>
      <c r="K2" s="220"/>
      <c r="L2" s="221"/>
      <c r="M2" s="221"/>
      <c r="N2" s="221"/>
      <c r="O2" s="221"/>
      <c r="P2" s="221"/>
      <c r="Q2" s="221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</row>
    <row r="3" spans="1:109" s="229" customFormat="1" ht="56.25">
      <c r="A3" s="222" t="s">
        <v>84</v>
      </c>
      <c r="B3" s="222" t="s">
        <v>85</v>
      </c>
      <c r="C3" s="222" t="s">
        <v>140</v>
      </c>
      <c r="D3" s="223" t="s">
        <v>141</v>
      </c>
      <c r="E3" s="222" t="s">
        <v>142</v>
      </c>
      <c r="F3" s="222" t="s">
        <v>143</v>
      </c>
      <c r="G3" s="224" t="s">
        <v>400</v>
      </c>
      <c r="H3" s="225" t="s">
        <v>98</v>
      </c>
      <c r="I3" s="226" t="s">
        <v>144</v>
      </c>
      <c r="J3" s="226" t="s">
        <v>145</v>
      </c>
      <c r="K3" s="226" t="s">
        <v>146</v>
      </c>
      <c r="L3" s="226" t="s">
        <v>147</v>
      </c>
      <c r="M3" s="226" t="s">
        <v>148</v>
      </c>
      <c r="N3" s="226" t="s">
        <v>149</v>
      </c>
      <c r="O3" s="226" t="s">
        <v>150</v>
      </c>
      <c r="P3" s="226" t="s">
        <v>151</v>
      </c>
      <c r="Q3" s="226" t="s">
        <v>152</v>
      </c>
      <c r="R3" s="226" t="s">
        <v>153</v>
      </c>
      <c r="S3" s="226" t="s">
        <v>154</v>
      </c>
      <c r="T3" s="226" t="s">
        <v>155</v>
      </c>
      <c r="U3" s="226" t="s">
        <v>156</v>
      </c>
      <c r="V3" s="226" t="s">
        <v>157</v>
      </c>
      <c r="W3" s="226" t="s">
        <v>158</v>
      </c>
      <c r="X3" s="226" t="s">
        <v>159</v>
      </c>
      <c r="Y3" s="226" t="s">
        <v>155</v>
      </c>
      <c r="Z3" s="226" t="s">
        <v>156</v>
      </c>
      <c r="AA3" s="226" t="s">
        <v>157</v>
      </c>
      <c r="AB3" s="226" t="s">
        <v>160</v>
      </c>
      <c r="AC3" s="226" t="s">
        <v>155</v>
      </c>
      <c r="AD3" s="227" t="s">
        <v>156</v>
      </c>
      <c r="AE3" s="227" t="s">
        <v>157</v>
      </c>
      <c r="AF3" s="227" t="s">
        <v>161</v>
      </c>
      <c r="AG3" s="227" t="s">
        <v>162</v>
      </c>
      <c r="AH3" s="227" t="s">
        <v>163</v>
      </c>
      <c r="AI3" s="227" t="s">
        <v>164</v>
      </c>
      <c r="AJ3" s="227" t="s">
        <v>165</v>
      </c>
      <c r="AK3" s="227" t="s">
        <v>166</v>
      </c>
      <c r="AL3" s="227" t="s">
        <v>167</v>
      </c>
      <c r="AM3" s="227" t="s">
        <v>168</v>
      </c>
      <c r="AN3" s="227" t="s">
        <v>169</v>
      </c>
      <c r="AO3" s="227" t="s">
        <v>170</v>
      </c>
      <c r="AP3" s="227" t="s">
        <v>171</v>
      </c>
      <c r="AQ3" s="227" t="s">
        <v>172</v>
      </c>
      <c r="AR3" s="227" t="s">
        <v>173</v>
      </c>
      <c r="AS3" s="227" t="s">
        <v>174</v>
      </c>
      <c r="AT3" s="227" t="s">
        <v>175</v>
      </c>
      <c r="AU3" s="227" t="s">
        <v>176</v>
      </c>
      <c r="AV3" s="227" t="s">
        <v>177</v>
      </c>
      <c r="AW3" s="227" t="s">
        <v>178</v>
      </c>
      <c r="AX3" s="227" t="s">
        <v>179</v>
      </c>
      <c r="AY3" s="227" t="s">
        <v>180</v>
      </c>
      <c r="AZ3" s="227" t="s">
        <v>181</v>
      </c>
      <c r="BA3" s="227" t="s">
        <v>182</v>
      </c>
      <c r="BB3" s="227" t="s">
        <v>183</v>
      </c>
      <c r="BC3" s="227" t="s">
        <v>184</v>
      </c>
      <c r="BD3" s="227" t="s">
        <v>185</v>
      </c>
      <c r="BE3" s="227" t="s">
        <v>186</v>
      </c>
      <c r="BF3" s="227" t="s">
        <v>187</v>
      </c>
      <c r="BG3" s="227" t="s">
        <v>188</v>
      </c>
      <c r="BH3" s="227" t="s">
        <v>189</v>
      </c>
      <c r="BI3" s="227" t="s">
        <v>190</v>
      </c>
      <c r="BJ3" s="227" t="s">
        <v>191</v>
      </c>
      <c r="BK3" s="227" t="s">
        <v>192</v>
      </c>
      <c r="BL3" s="227" t="s">
        <v>193</v>
      </c>
      <c r="BM3" s="227" t="s">
        <v>194</v>
      </c>
      <c r="BN3" s="227" t="s">
        <v>195</v>
      </c>
      <c r="BO3" s="227" t="s">
        <v>196</v>
      </c>
      <c r="BP3" s="227" t="s">
        <v>197</v>
      </c>
      <c r="BQ3" s="227" t="s">
        <v>198</v>
      </c>
      <c r="BR3" s="228" t="s">
        <v>199</v>
      </c>
      <c r="BS3" s="227" t="s">
        <v>200</v>
      </c>
      <c r="BT3" s="227" t="s">
        <v>201</v>
      </c>
      <c r="BU3" s="227" t="s">
        <v>202</v>
      </c>
      <c r="BV3" s="227" t="s">
        <v>203</v>
      </c>
      <c r="BW3" s="227" t="s">
        <v>204</v>
      </c>
      <c r="BX3" s="227" t="s">
        <v>205</v>
      </c>
      <c r="BY3" s="227" t="s">
        <v>206</v>
      </c>
      <c r="BZ3" s="227" t="s">
        <v>207</v>
      </c>
      <c r="CA3" s="227" t="s">
        <v>208</v>
      </c>
      <c r="CB3" s="227" t="s">
        <v>209</v>
      </c>
      <c r="CC3" s="227" t="s">
        <v>210</v>
      </c>
      <c r="CD3" s="227" t="s">
        <v>211</v>
      </c>
      <c r="CE3" s="227" t="s">
        <v>212</v>
      </c>
      <c r="CF3" s="227" t="s">
        <v>213</v>
      </c>
      <c r="CG3" s="227" t="s">
        <v>214</v>
      </c>
      <c r="CH3" s="227" t="s">
        <v>215</v>
      </c>
      <c r="CI3" s="227" t="s">
        <v>216</v>
      </c>
      <c r="CJ3" s="227" t="s">
        <v>217</v>
      </c>
      <c r="CK3" s="227" t="s">
        <v>218</v>
      </c>
      <c r="CL3" s="227" t="s">
        <v>219</v>
      </c>
      <c r="CM3" s="227" t="s">
        <v>220</v>
      </c>
      <c r="CN3" s="227" t="s">
        <v>221</v>
      </c>
      <c r="CO3" s="227" t="s">
        <v>222</v>
      </c>
      <c r="CP3" s="227" t="s">
        <v>223</v>
      </c>
      <c r="CQ3" s="227" t="s">
        <v>224</v>
      </c>
      <c r="CR3" s="227" t="s">
        <v>225</v>
      </c>
      <c r="CS3" s="227" t="s">
        <v>226</v>
      </c>
      <c r="CT3" s="227" t="s">
        <v>227</v>
      </c>
      <c r="CU3" s="227" t="s">
        <v>228</v>
      </c>
      <c r="CV3" s="227" t="s">
        <v>229</v>
      </c>
      <c r="CW3" s="227" t="s">
        <v>230</v>
      </c>
      <c r="CX3" s="227" t="s">
        <v>231</v>
      </c>
      <c r="CY3" s="227" t="s">
        <v>232</v>
      </c>
      <c r="CZ3" s="227" t="s">
        <v>233</v>
      </c>
      <c r="DA3" s="227" t="s">
        <v>234</v>
      </c>
      <c r="DB3" s="227" t="s">
        <v>235</v>
      </c>
      <c r="DC3" s="227" t="s">
        <v>236</v>
      </c>
      <c r="DD3" s="227" t="s">
        <v>237</v>
      </c>
      <c r="DE3" s="227" t="s">
        <v>238</v>
      </c>
    </row>
    <row r="4" spans="1:109" ht="11.25" customHeight="1">
      <c r="A4" s="230">
        <v>2006</v>
      </c>
      <c r="B4" s="230">
        <v>1</v>
      </c>
      <c r="C4" s="231"/>
      <c r="D4" s="231"/>
      <c r="E4" s="231"/>
      <c r="F4" s="231"/>
      <c r="G4" s="232"/>
      <c r="H4" s="233"/>
      <c r="I4" s="233">
        <v>47219752874.2687</v>
      </c>
      <c r="J4" s="234">
        <v>18283677209.865997</v>
      </c>
      <c r="K4" s="234">
        <v>13338709727.959999</v>
      </c>
      <c r="L4" s="234">
        <v>4368218353.3759995</v>
      </c>
      <c r="M4" s="234">
        <v>4368218.3533759993</v>
      </c>
      <c r="N4" s="234">
        <v>576749.1285300001</v>
      </c>
      <c r="O4" s="234">
        <v>22.6</v>
      </c>
      <c r="P4" s="234">
        <v>0</v>
      </c>
      <c r="Q4" s="234">
        <v>0</v>
      </c>
      <c r="R4" s="234">
        <v>21471608333.926498</v>
      </c>
      <c r="S4" s="234">
        <v>22573019594.439999</v>
      </c>
      <c r="T4" s="234">
        <v>20863712413.469997</v>
      </c>
      <c r="U4" s="235">
        <v>552573740.36000001</v>
      </c>
      <c r="V4" s="235">
        <v>1156733440.6100001</v>
      </c>
      <c r="W4" s="236">
        <v>5.1244071967000697E-2</v>
      </c>
      <c r="X4" s="235">
        <v>18488134352.009998</v>
      </c>
      <c r="Y4" s="235">
        <v>16934691472.039997</v>
      </c>
      <c r="Z4" s="235">
        <v>503757340.36000001</v>
      </c>
      <c r="AA4" s="235">
        <v>1049685539.6100001</v>
      </c>
      <c r="AB4" s="235">
        <v>4084885242.4299998</v>
      </c>
      <c r="AC4" s="235">
        <v>3929020941.4299998</v>
      </c>
      <c r="AD4" s="235">
        <v>48816400</v>
      </c>
      <c r="AE4" s="235">
        <v>107047901</v>
      </c>
      <c r="AF4" s="235">
        <v>0</v>
      </c>
      <c r="AG4" s="235">
        <v>0</v>
      </c>
      <c r="AH4" s="235">
        <v>0</v>
      </c>
      <c r="AI4" s="235">
        <v>0</v>
      </c>
      <c r="AJ4" s="235">
        <v>0</v>
      </c>
      <c r="AK4" s="235">
        <v>0</v>
      </c>
      <c r="AL4" s="235">
        <v>0</v>
      </c>
      <c r="AM4" s="235">
        <v>0</v>
      </c>
      <c r="AN4" s="235">
        <v>0</v>
      </c>
      <c r="AO4" s="235">
        <v>0</v>
      </c>
      <c r="AP4" s="235">
        <v>0</v>
      </c>
      <c r="AQ4" s="235">
        <v>0</v>
      </c>
      <c r="AR4" s="235">
        <v>0</v>
      </c>
      <c r="AS4" s="235">
        <v>0</v>
      </c>
      <c r="AT4" s="235">
        <v>0</v>
      </c>
      <c r="AU4" s="235">
        <v>0</v>
      </c>
      <c r="AV4" s="235">
        <v>0</v>
      </c>
      <c r="AW4" s="235">
        <v>50377125392.886307</v>
      </c>
      <c r="AX4" s="235">
        <v>0</v>
      </c>
      <c r="AY4" s="235">
        <v>0</v>
      </c>
      <c r="AZ4" s="235">
        <v>0</v>
      </c>
      <c r="BA4" s="235">
        <v>0</v>
      </c>
      <c r="BB4" s="235">
        <v>0</v>
      </c>
      <c r="BC4" s="235">
        <v>0</v>
      </c>
      <c r="BD4" s="235">
        <v>0</v>
      </c>
      <c r="BE4" s="235">
        <v>0</v>
      </c>
      <c r="BF4" s="235">
        <v>0</v>
      </c>
      <c r="BG4" s="235">
        <v>0</v>
      </c>
      <c r="BH4" s="235">
        <v>0</v>
      </c>
      <c r="BI4" s="235">
        <v>0</v>
      </c>
      <c r="BJ4" s="235">
        <v>0</v>
      </c>
      <c r="BK4" s="235">
        <v>0</v>
      </c>
      <c r="BL4" s="235">
        <v>38114025635.465813</v>
      </c>
      <c r="BM4" s="235">
        <v>34187250547.610001</v>
      </c>
      <c r="BN4" s="235">
        <v>963637545.56999993</v>
      </c>
      <c r="BO4" s="235">
        <v>1507224147.5658171</v>
      </c>
      <c r="BP4" s="235">
        <v>265800917.0158172</v>
      </c>
      <c r="BQ4" s="235">
        <v>1382035550.22</v>
      </c>
      <c r="BR4" s="235">
        <v>1550649500</v>
      </c>
      <c r="BS4" s="235">
        <v>1508184200</v>
      </c>
      <c r="BT4" s="235">
        <v>42465300</v>
      </c>
      <c r="BU4" s="235">
        <v>0</v>
      </c>
      <c r="BV4" s="235">
        <v>0</v>
      </c>
      <c r="BW4" s="235">
        <v>28716600</v>
      </c>
      <c r="BX4" s="235">
        <v>5411200</v>
      </c>
      <c r="BY4" s="235">
        <v>222200</v>
      </c>
      <c r="BZ4" s="235">
        <v>6593600</v>
      </c>
      <c r="CA4" s="235">
        <v>3572700</v>
      </c>
      <c r="CB4" s="235">
        <v>3752700</v>
      </c>
      <c r="CC4" s="235">
        <v>211779600</v>
      </c>
      <c r="CD4" s="235">
        <v>125400000</v>
      </c>
      <c r="CE4" s="235">
        <v>86379600</v>
      </c>
      <c r="CF4" s="235">
        <v>30561600</v>
      </c>
      <c r="CG4" s="235">
        <v>0</v>
      </c>
      <c r="CH4" s="235">
        <v>0</v>
      </c>
      <c r="CI4" s="235">
        <v>590107399.99999988</v>
      </c>
      <c r="CJ4" s="235">
        <v>314857100</v>
      </c>
      <c r="CK4" s="235">
        <v>0</v>
      </c>
      <c r="CL4" s="235">
        <v>0</v>
      </c>
      <c r="CM4" s="235">
        <v>82600</v>
      </c>
      <c r="CN4" s="235">
        <v>12015400</v>
      </c>
      <c r="CO4" s="235">
        <v>0</v>
      </c>
      <c r="CP4" s="235">
        <v>0</v>
      </c>
      <c r="CQ4" s="235">
        <v>129769500</v>
      </c>
      <c r="CR4" s="235">
        <v>0</v>
      </c>
      <c r="CS4" s="235">
        <v>1651222500</v>
      </c>
      <c r="CT4" s="235">
        <v>584355700</v>
      </c>
      <c r="CU4" s="235">
        <v>326830299.99999994</v>
      </c>
      <c r="CV4" s="235">
        <v>740036500</v>
      </c>
      <c r="CW4" s="235">
        <v>313217300</v>
      </c>
      <c r="CX4" s="235">
        <v>-35462500.000000171</v>
      </c>
      <c r="CY4" s="235">
        <v>111377099.99999999</v>
      </c>
      <c r="CZ4" s="235">
        <v>0</v>
      </c>
      <c r="DA4" s="235">
        <v>0</v>
      </c>
      <c r="DB4" s="235">
        <v>75914599.999999821</v>
      </c>
      <c r="DC4" s="235">
        <v>2252134000</v>
      </c>
      <c r="DD4" s="235">
        <v>2176219400</v>
      </c>
      <c r="DE4" s="235">
        <v>75914600.000000089</v>
      </c>
    </row>
    <row r="5" spans="1:109" ht="11.25" customHeight="1">
      <c r="A5" s="230">
        <v>2006</v>
      </c>
      <c r="B5" s="230">
        <v>2</v>
      </c>
      <c r="C5" s="231"/>
      <c r="D5" s="231"/>
      <c r="E5" s="231"/>
      <c r="F5" s="231"/>
      <c r="G5" s="232"/>
      <c r="H5" s="233"/>
      <c r="I5" s="233">
        <v>51984341302.168076</v>
      </c>
      <c r="J5" s="234">
        <v>18699169249.679996</v>
      </c>
      <c r="K5" s="234">
        <v>13249917487.75</v>
      </c>
      <c r="L5" s="234">
        <v>4918769571.1099987</v>
      </c>
      <c r="M5" s="234">
        <v>4918769.571109999</v>
      </c>
      <c r="N5" s="234">
        <v>530482.19082000002</v>
      </c>
      <c r="O5" s="234">
        <v>0</v>
      </c>
      <c r="P5" s="234">
        <v>0</v>
      </c>
      <c r="Q5" s="234">
        <v>0</v>
      </c>
      <c r="R5" s="234">
        <v>24776822886.399998</v>
      </c>
      <c r="S5" s="234">
        <v>25868856608.829998</v>
      </c>
      <c r="T5" s="234">
        <v>24069820380.890003</v>
      </c>
      <c r="U5" s="235">
        <v>632438941.69999993</v>
      </c>
      <c r="V5" s="235">
        <v>1166597286.24</v>
      </c>
      <c r="W5" s="236">
        <v>4.5096592550665622E-2</v>
      </c>
      <c r="X5" s="235">
        <v>20651031267.939999</v>
      </c>
      <c r="Y5" s="235">
        <v>19181954315.700001</v>
      </c>
      <c r="Z5" s="235">
        <v>563607141</v>
      </c>
      <c r="AA5" s="235">
        <v>905469811.24000001</v>
      </c>
      <c r="AB5" s="235">
        <v>5217825340.8899994</v>
      </c>
      <c r="AC5" s="235">
        <v>4887866065.1900005</v>
      </c>
      <c r="AD5" s="235">
        <v>68831800.700000003</v>
      </c>
      <c r="AE5" s="235">
        <v>261127475</v>
      </c>
      <c r="AF5" s="235">
        <v>0</v>
      </c>
      <c r="AG5" s="235">
        <v>0</v>
      </c>
      <c r="AH5" s="235">
        <v>0</v>
      </c>
      <c r="AI5" s="235">
        <v>0</v>
      </c>
      <c r="AJ5" s="235">
        <v>0</v>
      </c>
      <c r="AK5" s="235">
        <v>0</v>
      </c>
      <c r="AL5" s="235">
        <v>0</v>
      </c>
      <c r="AM5" s="235">
        <v>0</v>
      </c>
      <c r="AN5" s="235">
        <v>0</v>
      </c>
      <c r="AO5" s="235">
        <v>0</v>
      </c>
      <c r="AP5" s="235">
        <v>0</v>
      </c>
      <c r="AQ5" s="235">
        <v>0</v>
      </c>
      <c r="AR5" s="235">
        <v>0</v>
      </c>
      <c r="AS5" s="235">
        <v>0</v>
      </c>
      <c r="AT5" s="235">
        <v>0</v>
      </c>
      <c r="AU5" s="235">
        <v>0</v>
      </c>
      <c r="AV5" s="235">
        <v>0</v>
      </c>
      <c r="AW5" s="235">
        <v>55610564355.179695</v>
      </c>
      <c r="AX5" s="235">
        <v>0</v>
      </c>
      <c r="AY5" s="235">
        <v>1411330644.5999999</v>
      </c>
      <c r="AZ5" s="235">
        <v>3865965752</v>
      </c>
      <c r="BA5" s="235">
        <v>1859339098.2600002</v>
      </c>
      <c r="BB5" s="235">
        <v>42517838</v>
      </c>
      <c r="BC5" s="235">
        <v>1816821260.2600002</v>
      </c>
      <c r="BD5" s="235">
        <v>0</v>
      </c>
      <c r="BE5" s="235">
        <v>0</v>
      </c>
      <c r="BF5" s="235">
        <v>0</v>
      </c>
      <c r="BG5" s="235">
        <v>0</v>
      </c>
      <c r="BH5" s="235">
        <v>1830756929.4732194</v>
      </c>
      <c r="BI5" s="235">
        <v>128957387.99999999</v>
      </c>
      <c r="BJ5" s="235">
        <v>0</v>
      </c>
      <c r="BK5" s="235">
        <v>0</v>
      </c>
      <c r="BL5" s="235">
        <v>44119076739.420898</v>
      </c>
      <c r="BM5" s="235">
        <v>40660801608.479988</v>
      </c>
      <c r="BN5" s="235">
        <v>964514601.66999984</v>
      </c>
      <c r="BO5" s="235">
        <v>1154259762.0509083</v>
      </c>
      <c r="BP5" s="235">
        <v>446834729.38640833</v>
      </c>
      <c r="BQ5" s="235">
        <v>1339500767.22</v>
      </c>
      <c r="BR5" s="235">
        <v>2972932598.8647947</v>
      </c>
      <c r="BS5" s="235">
        <v>2899177822.1147947</v>
      </c>
      <c r="BT5" s="235">
        <v>73754776.75</v>
      </c>
      <c r="BU5" s="235">
        <v>347734643.86000001</v>
      </c>
      <c r="BV5" s="235">
        <v>0</v>
      </c>
      <c r="BW5" s="235">
        <v>46358741.850000001</v>
      </c>
      <c r="BX5" s="235">
        <v>5405350</v>
      </c>
      <c r="BY5" s="235">
        <v>89989</v>
      </c>
      <c r="BZ5" s="235">
        <v>19050344.359999999</v>
      </c>
      <c r="CA5" s="235">
        <v>14101408.609999999</v>
      </c>
      <c r="CB5" s="235">
        <v>7248101.79</v>
      </c>
      <c r="CC5" s="235">
        <v>389861963.92999995</v>
      </c>
      <c r="CD5" s="235">
        <v>231139191.12</v>
      </c>
      <c r="CE5" s="235">
        <v>158722772.81</v>
      </c>
      <c r="CF5" s="235">
        <v>38557361.920000002</v>
      </c>
      <c r="CG5" s="235">
        <v>0</v>
      </c>
      <c r="CH5" s="235">
        <v>-57400</v>
      </c>
      <c r="CI5" s="235">
        <v>1010509466.0699998</v>
      </c>
      <c r="CJ5" s="235">
        <v>537840876.82999992</v>
      </c>
      <c r="CK5" s="235">
        <v>0</v>
      </c>
      <c r="CL5" s="235">
        <v>0</v>
      </c>
      <c r="CM5" s="235">
        <v>294890</v>
      </c>
      <c r="CN5" s="235">
        <v>15391085.399999999</v>
      </c>
      <c r="CO5" s="235">
        <v>0</v>
      </c>
      <c r="CP5" s="235">
        <v>0</v>
      </c>
      <c r="CQ5" s="235">
        <v>286731757.32000005</v>
      </c>
      <c r="CR5" s="235">
        <v>0</v>
      </c>
      <c r="CS5" s="235">
        <v>3094534458.666667</v>
      </c>
      <c r="CT5" s="235">
        <v>1025076016.2500001</v>
      </c>
      <c r="CU5" s="235">
        <v>695581135.01999998</v>
      </c>
      <c r="CV5" s="235">
        <v>1373877307.3966668</v>
      </c>
      <c r="CW5" s="235">
        <v>383350167.22000009</v>
      </c>
      <c r="CX5" s="235">
        <v>115695475.11812754</v>
      </c>
      <c r="CY5" s="235">
        <v>241277936.29000002</v>
      </c>
      <c r="CZ5" s="235">
        <v>22197654.09</v>
      </c>
      <c r="DA5" s="235">
        <v>-43143857.550000004</v>
      </c>
      <c r="DB5" s="235">
        <v>291631899.7681275</v>
      </c>
      <c r="DC5" s="235">
        <v>4610343781.9747944</v>
      </c>
      <c r="DD5" s="235">
        <v>4163509052.5883865</v>
      </c>
      <c r="DE5" s="235">
        <v>446834729.38640863</v>
      </c>
    </row>
    <row r="6" spans="1:109" ht="11.25" customHeight="1">
      <c r="A6" s="230">
        <v>2006</v>
      </c>
      <c r="B6" s="230">
        <v>3</v>
      </c>
      <c r="C6" s="231"/>
      <c r="D6" s="231"/>
      <c r="E6" s="231"/>
      <c r="F6" s="231"/>
      <c r="G6" s="232"/>
      <c r="H6" s="233"/>
      <c r="I6" s="233">
        <v>53862695284.569984</v>
      </c>
      <c r="J6" s="234">
        <v>18541347464.25</v>
      </c>
      <c r="K6" s="234">
        <v>13095031809.689999</v>
      </c>
      <c r="L6" s="234">
        <v>4708955064.8400002</v>
      </c>
      <c r="M6" s="234">
        <v>4708955.0648400001</v>
      </c>
      <c r="N6" s="234">
        <v>737360.58971999993</v>
      </c>
      <c r="O6" s="234">
        <v>0</v>
      </c>
      <c r="P6" s="234">
        <v>0</v>
      </c>
      <c r="Q6" s="234">
        <v>0</v>
      </c>
      <c r="R6" s="234">
        <v>27285409918.850002</v>
      </c>
      <c r="S6" s="234">
        <v>28324233046.48</v>
      </c>
      <c r="T6" s="234">
        <v>26387052544.979996</v>
      </c>
      <c r="U6" s="235">
        <v>800397767.33999991</v>
      </c>
      <c r="V6" s="235">
        <v>1136782734.1600001</v>
      </c>
      <c r="W6" s="236">
        <v>4.0134634265102331E-2</v>
      </c>
      <c r="X6" s="235">
        <v>22455025700.759998</v>
      </c>
      <c r="Y6" s="235">
        <v>20864962628.119999</v>
      </c>
      <c r="Z6" s="235">
        <v>665537591.33999991</v>
      </c>
      <c r="AA6" s="235">
        <v>924525481.29999995</v>
      </c>
      <c r="AB6" s="235">
        <v>5869207345.7199993</v>
      </c>
      <c r="AC6" s="235">
        <v>5522089916.8599997</v>
      </c>
      <c r="AD6" s="235">
        <v>134860176</v>
      </c>
      <c r="AE6" s="235">
        <v>212257252.86000001</v>
      </c>
      <c r="AF6" s="235">
        <v>0</v>
      </c>
      <c r="AG6" s="235">
        <v>0</v>
      </c>
      <c r="AH6" s="235">
        <v>0</v>
      </c>
      <c r="AI6" s="235">
        <v>0</v>
      </c>
      <c r="AJ6" s="235">
        <v>0</v>
      </c>
      <c r="AK6" s="235">
        <v>0</v>
      </c>
      <c r="AL6" s="235">
        <v>0</v>
      </c>
      <c r="AM6" s="235">
        <v>0</v>
      </c>
      <c r="AN6" s="235">
        <v>0</v>
      </c>
      <c r="AO6" s="235">
        <v>0</v>
      </c>
      <c r="AP6" s="235">
        <v>0</v>
      </c>
      <c r="AQ6" s="235">
        <v>0</v>
      </c>
      <c r="AR6" s="235">
        <v>0</v>
      </c>
      <c r="AS6" s="235">
        <v>0</v>
      </c>
      <c r="AT6" s="235">
        <v>0</v>
      </c>
      <c r="AU6" s="235">
        <v>0</v>
      </c>
      <c r="AV6" s="235">
        <v>0</v>
      </c>
      <c r="AW6" s="235">
        <v>57818081712.259987</v>
      </c>
      <c r="AX6" s="235">
        <v>0</v>
      </c>
      <c r="AY6" s="235">
        <v>1789640308.1100001</v>
      </c>
      <c r="AZ6" s="235">
        <v>4710642615</v>
      </c>
      <c r="BA6" s="235">
        <v>266147205.80999994</v>
      </c>
      <c r="BB6" s="235">
        <v>60160153</v>
      </c>
      <c r="BC6" s="235">
        <v>205987052.80999997</v>
      </c>
      <c r="BD6" s="235">
        <v>0</v>
      </c>
      <c r="BE6" s="235">
        <v>0</v>
      </c>
      <c r="BF6" s="235">
        <v>0</v>
      </c>
      <c r="BG6" s="235">
        <v>0</v>
      </c>
      <c r="BH6" s="235">
        <v>0</v>
      </c>
      <c r="BI6" s="235">
        <v>0</v>
      </c>
      <c r="BJ6" s="235">
        <v>0</v>
      </c>
      <c r="BK6" s="235">
        <v>0</v>
      </c>
      <c r="BL6" s="235">
        <v>45809785682.389999</v>
      </c>
      <c r="BM6" s="235">
        <v>42513608885.949997</v>
      </c>
      <c r="BN6" s="235">
        <v>972774060.75000012</v>
      </c>
      <c r="BO6" s="235">
        <v>1345426603.9699993</v>
      </c>
      <c r="BP6" s="235">
        <v>807029979.88999939</v>
      </c>
      <c r="BQ6" s="235">
        <v>977976131.72000003</v>
      </c>
      <c r="BR6" s="235">
        <v>3903388311.3400002</v>
      </c>
      <c r="BS6" s="235">
        <v>3817085467.52</v>
      </c>
      <c r="BT6" s="235">
        <v>86302843.820000008</v>
      </c>
      <c r="BU6" s="235">
        <v>472159400</v>
      </c>
      <c r="BV6" s="235">
        <v>0</v>
      </c>
      <c r="BW6" s="235">
        <v>70364767.420000002</v>
      </c>
      <c r="BX6" s="235">
        <v>0</v>
      </c>
      <c r="BY6" s="235">
        <v>89989</v>
      </c>
      <c r="BZ6" s="235">
        <v>21207082.689999998</v>
      </c>
      <c r="CA6" s="235">
        <v>22617323.210000001</v>
      </c>
      <c r="CB6" s="235">
        <v>21211960.709999997</v>
      </c>
      <c r="CC6" s="235">
        <v>535237816.94000006</v>
      </c>
      <c r="CD6" s="235">
        <v>341080900.91999996</v>
      </c>
      <c r="CE6" s="235">
        <v>194156916.02000001</v>
      </c>
      <c r="CF6" s="235">
        <v>72780949.459999993</v>
      </c>
      <c r="CG6" s="235">
        <v>0</v>
      </c>
      <c r="CH6" s="235">
        <v>4500</v>
      </c>
      <c r="CI6" s="235">
        <v>816160095.70000005</v>
      </c>
      <c r="CJ6" s="235">
        <v>356131209.50999999</v>
      </c>
      <c r="CK6" s="235">
        <v>0</v>
      </c>
      <c r="CL6" s="235">
        <v>0</v>
      </c>
      <c r="CM6" s="235">
        <v>0</v>
      </c>
      <c r="CN6" s="235">
        <v>15869502.299999999</v>
      </c>
      <c r="CO6" s="235">
        <v>0</v>
      </c>
      <c r="CP6" s="235">
        <v>0</v>
      </c>
      <c r="CQ6" s="235">
        <v>244705761.72000003</v>
      </c>
      <c r="CR6" s="235">
        <v>0</v>
      </c>
      <c r="CS6" s="235">
        <v>3576339821.8099999</v>
      </c>
      <c r="CT6" s="235">
        <v>800706011.6500001</v>
      </c>
      <c r="CU6" s="235">
        <v>958735089.00999999</v>
      </c>
      <c r="CV6" s="235">
        <v>1816898721.1500001</v>
      </c>
      <c r="CW6" s="235">
        <v>402650540.17000002</v>
      </c>
      <c r="CX6" s="235">
        <v>205320228.12000003</v>
      </c>
      <c r="CY6" s="235">
        <v>298896407.66000003</v>
      </c>
      <c r="CZ6" s="235">
        <v>37803338.189999998</v>
      </c>
      <c r="DA6" s="235">
        <v>-45546707.81000001</v>
      </c>
      <c r="DB6" s="235">
        <v>420866589.78000009</v>
      </c>
      <c r="DC6" s="235">
        <v>5023828730.6999998</v>
      </c>
      <c r="DD6" s="235">
        <v>4806072326.5599995</v>
      </c>
      <c r="DE6" s="235">
        <v>217756404.14000118</v>
      </c>
    </row>
    <row r="7" spans="1:109" ht="11.25" customHeight="1">
      <c r="A7" s="230">
        <v>2006</v>
      </c>
      <c r="B7" s="230">
        <v>4</v>
      </c>
      <c r="C7" s="230">
        <v>139</v>
      </c>
      <c r="D7" s="237"/>
      <c r="E7" s="230">
        <v>27</v>
      </c>
      <c r="F7" s="238">
        <v>72900</v>
      </c>
      <c r="G7" s="238"/>
      <c r="H7" s="239"/>
      <c r="I7" s="233">
        <v>57252110347.999992</v>
      </c>
      <c r="J7" s="234">
        <v>19075021615.609997</v>
      </c>
      <c r="K7" s="234">
        <v>12865434230.9</v>
      </c>
      <c r="L7" s="234">
        <v>5678259894.8799992</v>
      </c>
      <c r="M7" s="234">
        <v>5678259.8948799996</v>
      </c>
      <c r="N7" s="234">
        <v>531327.48983000009</v>
      </c>
      <c r="O7" s="234">
        <v>0</v>
      </c>
      <c r="P7" s="234">
        <v>0</v>
      </c>
      <c r="Q7" s="234">
        <v>0</v>
      </c>
      <c r="R7" s="234">
        <v>29187370328.469997</v>
      </c>
      <c r="S7" s="234">
        <v>30323858563.09</v>
      </c>
      <c r="T7" s="234">
        <v>28008060604.099998</v>
      </c>
      <c r="U7" s="235">
        <v>1059537316.0999999</v>
      </c>
      <c r="V7" s="235">
        <v>1256260642.8900001</v>
      </c>
      <c r="W7" s="236">
        <v>4.1428126314344185E-2</v>
      </c>
      <c r="X7" s="235">
        <v>24125906637.919998</v>
      </c>
      <c r="Y7" s="235">
        <v>22332387889.130001</v>
      </c>
      <c r="Z7" s="235">
        <v>926891226.10000002</v>
      </c>
      <c r="AA7" s="235">
        <v>866627522.69000006</v>
      </c>
      <c r="AB7" s="235">
        <v>6197951925.1700001</v>
      </c>
      <c r="AC7" s="235">
        <v>5675672714.9700003</v>
      </c>
      <c r="AD7" s="235">
        <v>132646090</v>
      </c>
      <c r="AE7" s="235">
        <v>389633120.19999999</v>
      </c>
      <c r="AF7" s="235">
        <v>0</v>
      </c>
      <c r="AG7" s="235">
        <v>0</v>
      </c>
      <c r="AH7" s="235">
        <v>0</v>
      </c>
      <c r="AI7" s="235">
        <v>0</v>
      </c>
      <c r="AJ7" s="235">
        <v>0</v>
      </c>
      <c r="AK7" s="235">
        <v>0</v>
      </c>
      <c r="AL7" s="235">
        <v>0</v>
      </c>
      <c r="AM7" s="235">
        <v>0</v>
      </c>
      <c r="AN7" s="235">
        <v>0</v>
      </c>
      <c r="AO7" s="235">
        <v>0</v>
      </c>
      <c r="AP7" s="235">
        <v>0</v>
      </c>
      <c r="AQ7" s="235">
        <v>0</v>
      </c>
      <c r="AR7" s="235">
        <v>0</v>
      </c>
      <c r="AS7" s="235">
        <v>0</v>
      </c>
      <c r="AT7" s="235">
        <v>0</v>
      </c>
      <c r="AU7" s="235">
        <v>0</v>
      </c>
      <c r="AV7" s="235">
        <v>0</v>
      </c>
      <c r="AW7" s="235">
        <v>69156419545.829987</v>
      </c>
      <c r="AX7" s="235">
        <v>21459035566.489994</v>
      </c>
      <c r="AY7" s="235">
        <v>3340997382.6499996</v>
      </c>
      <c r="AZ7" s="235">
        <v>0</v>
      </c>
      <c r="BA7" s="235">
        <v>1194059725.96</v>
      </c>
      <c r="BB7" s="235">
        <v>43803483</v>
      </c>
      <c r="BC7" s="235">
        <v>1150256242.96</v>
      </c>
      <c r="BD7" s="235">
        <v>0</v>
      </c>
      <c r="BE7" s="235">
        <v>0</v>
      </c>
      <c r="BF7" s="235">
        <v>0</v>
      </c>
      <c r="BG7" s="235">
        <v>0</v>
      </c>
      <c r="BH7" s="235">
        <v>1432592474.0699999</v>
      </c>
      <c r="BI7" s="235">
        <v>143736944.60000002</v>
      </c>
      <c r="BJ7" s="235">
        <v>0</v>
      </c>
      <c r="BK7" s="235">
        <v>0</v>
      </c>
      <c r="BL7" s="235">
        <v>47310531267.510002</v>
      </c>
      <c r="BM7" s="235">
        <v>43483716518.240005</v>
      </c>
      <c r="BN7" s="235">
        <v>1106980794.8499999</v>
      </c>
      <c r="BO7" s="235">
        <v>1916643872.2199993</v>
      </c>
      <c r="BP7" s="235">
        <v>1281091372.8799992</v>
      </c>
      <c r="BQ7" s="235">
        <v>803190082.20000005</v>
      </c>
      <c r="BR7" s="235">
        <v>5674498500</v>
      </c>
      <c r="BS7" s="235">
        <v>5569271800</v>
      </c>
      <c r="BT7" s="235">
        <v>105226700</v>
      </c>
      <c r="BU7" s="235">
        <v>111233500</v>
      </c>
      <c r="BV7" s="235">
        <v>0</v>
      </c>
      <c r="BW7" s="235">
        <v>92322900</v>
      </c>
      <c r="BX7" s="235">
        <v>5360400</v>
      </c>
      <c r="BY7" s="235">
        <v>119300</v>
      </c>
      <c r="BZ7" s="235">
        <v>26552600</v>
      </c>
      <c r="CA7" s="235">
        <v>36658600</v>
      </c>
      <c r="CB7" s="235">
        <v>35444100</v>
      </c>
      <c r="CC7" s="235">
        <v>799465899.99999988</v>
      </c>
      <c r="CD7" s="235">
        <v>479822300</v>
      </c>
      <c r="CE7" s="235">
        <v>319643600</v>
      </c>
      <c r="CF7" s="235">
        <v>108164300</v>
      </c>
      <c r="CG7" s="235">
        <v>0</v>
      </c>
      <c r="CH7" s="235">
        <v>-639900</v>
      </c>
      <c r="CI7" s="235">
        <v>1790397099.9999998</v>
      </c>
      <c r="CJ7" s="235">
        <v>1111650400</v>
      </c>
      <c r="CK7" s="235">
        <v>0</v>
      </c>
      <c r="CL7" s="235">
        <v>0</v>
      </c>
      <c r="CM7" s="235">
        <v>0</v>
      </c>
      <c r="CN7" s="235">
        <v>13844500</v>
      </c>
      <c r="CO7" s="235">
        <v>0</v>
      </c>
      <c r="CP7" s="235">
        <v>0</v>
      </c>
      <c r="CQ7" s="235">
        <v>635283500</v>
      </c>
      <c r="CR7" s="235">
        <v>0</v>
      </c>
      <c r="CS7" s="235">
        <v>5773321100</v>
      </c>
      <c r="CT7" s="235">
        <v>1740101599.9999998</v>
      </c>
      <c r="CU7" s="235">
        <v>1404784700</v>
      </c>
      <c r="CV7" s="235">
        <v>2628434800</v>
      </c>
      <c r="CW7" s="235">
        <v>515027800</v>
      </c>
      <c r="CX7" s="235">
        <v>377080799.99999964</v>
      </c>
      <c r="CY7" s="235">
        <v>322162000</v>
      </c>
      <c r="CZ7" s="235">
        <v>62204700</v>
      </c>
      <c r="DA7" s="235">
        <v>-44480000</v>
      </c>
      <c r="DB7" s="235">
        <v>592558099.99999964</v>
      </c>
      <c r="DC7" s="235">
        <v>7803216199.999999</v>
      </c>
      <c r="DD7" s="235">
        <v>7562659399.999999</v>
      </c>
      <c r="DE7" s="235">
        <v>240556799.99999982</v>
      </c>
    </row>
    <row r="8" spans="1:109" ht="11.25" customHeight="1">
      <c r="A8" s="230">
        <v>2007</v>
      </c>
      <c r="B8" s="230">
        <v>1</v>
      </c>
      <c r="C8" s="238">
        <v>140</v>
      </c>
      <c r="D8" s="237"/>
      <c r="E8" s="230">
        <v>29</v>
      </c>
      <c r="F8" s="238">
        <v>32600</v>
      </c>
      <c r="G8" s="238"/>
      <c r="H8" s="239"/>
      <c r="I8" s="233">
        <v>58976327977.509995</v>
      </c>
      <c r="J8" s="234">
        <v>20494258346.470001</v>
      </c>
      <c r="K8" s="234">
        <v>13660106996.35</v>
      </c>
      <c r="L8" s="234">
        <v>6488394526.25</v>
      </c>
      <c r="M8" s="234">
        <v>6488394.5262500001</v>
      </c>
      <c r="N8" s="234">
        <v>345756.82386999996</v>
      </c>
      <c r="O8" s="234">
        <v>0</v>
      </c>
      <c r="P8" s="234">
        <v>0</v>
      </c>
      <c r="Q8" s="234">
        <v>0</v>
      </c>
      <c r="R8" s="234">
        <v>29803591038.349998</v>
      </c>
      <c r="S8" s="234">
        <v>30936778555.639996</v>
      </c>
      <c r="T8" s="234">
        <v>28344249543.219997</v>
      </c>
      <c r="U8" s="235">
        <v>1188297793.6199999</v>
      </c>
      <c r="V8" s="235">
        <v>1404231218.8</v>
      </c>
      <c r="W8" s="236">
        <v>4.5390350397165012E-2</v>
      </c>
      <c r="X8" s="235">
        <v>24570000880.369999</v>
      </c>
      <c r="Y8" s="235">
        <v>22570029808.150002</v>
      </c>
      <c r="Z8" s="235">
        <v>972313337.51999998</v>
      </c>
      <c r="AA8" s="235">
        <v>1027657734.6999999</v>
      </c>
      <c r="AB8" s="235">
        <v>6366777675.2699995</v>
      </c>
      <c r="AC8" s="235">
        <v>5774219735.0699997</v>
      </c>
      <c r="AD8" s="235">
        <v>215984456.09999999</v>
      </c>
      <c r="AE8" s="235">
        <v>376573484.10000002</v>
      </c>
      <c r="AF8" s="235">
        <v>0</v>
      </c>
      <c r="AG8" s="235">
        <v>0</v>
      </c>
      <c r="AH8" s="235">
        <v>0</v>
      </c>
      <c r="AI8" s="235">
        <v>0</v>
      </c>
      <c r="AJ8" s="235">
        <v>0</v>
      </c>
      <c r="AK8" s="235">
        <v>0</v>
      </c>
      <c r="AL8" s="235">
        <v>0</v>
      </c>
      <c r="AM8" s="235">
        <v>0</v>
      </c>
      <c r="AN8" s="235">
        <v>0</v>
      </c>
      <c r="AO8" s="235">
        <v>0</v>
      </c>
      <c r="AP8" s="235">
        <v>0</v>
      </c>
      <c r="AQ8" s="235">
        <v>0</v>
      </c>
      <c r="AR8" s="235">
        <v>0</v>
      </c>
      <c r="AS8" s="235">
        <v>0</v>
      </c>
      <c r="AT8" s="235">
        <v>0</v>
      </c>
      <c r="AU8" s="235">
        <v>0</v>
      </c>
      <c r="AV8" s="235">
        <v>0</v>
      </c>
      <c r="AW8" s="235">
        <v>70133132494.461655</v>
      </c>
      <c r="AX8" s="235">
        <v>23981779959.133331</v>
      </c>
      <c r="AY8" s="235">
        <v>3380480165.0699997</v>
      </c>
      <c r="AZ8" s="235">
        <v>12691102250.5</v>
      </c>
      <c r="BA8" s="235">
        <v>3096448974.4899998</v>
      </c>
      <c r="BB8" s="235">
        <v>41074483</v>
      </c>
      <c r="BC8" s="235">
        <v>3055374491.4899998</v>
      </c>
      <c r="BD8" s="235">
        <v>0</v>
      </c>
      <c r="BE8" s="235">
        <v>0</v>
      </c>
      <c r="BF8" s="235">
        <v>0</v>
      </c>
      <c r="BG8" s="235">
        <v>0</v>
      </c>
      <c r="BH8" s="235">
        <v>1727096223.7099998</v>
      </c>
      <c r="BI8" s="235">
        <v>130788907.26333332</v>
      </c>
      <c r="BJ8" s="235">
        <v>0</v>
      </c>
      <c r="BK8" s="235">
        <v>0</v>
      </c>
      <c r="BL8" s="235">
        <v>45926722573.144997</v>
      </c>
      <c r="BM8" s="235">
        <v>41400442332.230003</v>
      </c>
      <c r="BN8" s="235">
        <v>967029073.06999993</v>
      </c>
      <c r="BO8" s="235">
        <v>2373435853.1250005</v>
      </c>
      <c r="BP8" s="235">
        <v>723787302.25500035</v>
      </c>
      <c r="BQ8" s="235">
        <v>1185535314.72</v>
      </c>
      <c r="BR8" s="235">
        <v>1962004700</v>
      </c>
      <c r="BS8" s="235">
        <v>1917538300</v>
      </c>
      <c r="BT8" s="235">
        <v>44466400</v>
      </c>
      <c r="BU8" s="235">
        <v>4681938.83</v>
      </c>
      <c r="BV8" s="235">
        <v>0</v>
      </c>
      <c r="BW8" s="235">
        <v>87896000</v>
      </c>
      <c r="BX8" s="235">
        <v>0</v>
      </c>
      <c r="BY8" s="235">
        <v>119300</v>
      </c>
      <c r="BZ8" s="235">
        <v>4897900</v>
      </c>
      <c r="CA8" s="235">
        <v>8475800</v>
      </c>
      <c r="CB8" s="235">
        <v>4170100.0000000005</v>
      </c>
      <c r="CC8" s="235">
        <v>295274500</v>
      </c>
      <c r="CD8" s="235">
        <v>212547400</v>
      </c>
      <c r="CE8" s="235">
        <v>82727100</v>
      </c>
      <c r="CF8" s="235">
        <v>40187300</v>
      </c>
      <c r="CG8" s="235">
        <v>0</v>
      </c>
      <c r="CH8" s="235">
        <v>0</v>
      </c>
      <c r="CI8" s="235">
        <v>763276700</v>
      </c>
      <c r="CJ8" s="235">
        <v>471620400</v>
      </c>
      <c r="CK8" s="235">
        <v>0</v>
      </c>
      <c r="CL8" s="235">
        <v>0</v>
      </c>
      <c r="CM8" s="235">
        <v>0</v>
      </c>
      <c r="CN8" s="235">
        <v>4609500</v>
      </c>
      <c r="CO8" s="235">
        <v>0</v>
      </c>
      <c r="CP8" s="235">
        <v>190500</v>
      </c>
      <c r="CQ8" s="235">
        <v>180020500</v>
      </c>
      <c r="CR8" s="235">
        <v>0</v>
      </c>
      <c r="CS8" s="235">
        <v>1808256100</v>
      </c>
      <c r="CT8" s="235">
        <v>564646100</v>
      </c>
      <c r="CU8" s="235">
        <v>460107200</v>
      </c>
      <c r="CV8" s="235">
        <v>783502800</v>
      </c>
      <c r="CW8" s="235">
        <v>241839900</v>
      </c>
      <c r="CX8" s="235">
        <v>379910899.99999976</v>
      </c>
      <c r="CY8" s="235">
        <v>183634800</v>
      </c>
      <c r="CZ8" s="235">
        <v>18196600</v>
      </c>
      <c r="DA8" s="235">
        <v>-3208100.0000000005</v>
      </c>
      <c r="DB8" s="235">
        <v>542140999.99999976</v>
      </c>
      <c r="DC8" s="235">
        <v>2920375999.9999995</v>
      </c>
      <c r="DD8" s="235">
        <v>2466081200</v>
      </c>
      <c r="DE8" s="235">
        <v>454294799.99999934</v>
      </c>
    </row>
    <row r="9" spans="1:109" ht="11.25" customHeight="1">
      <c r="A9" s="230">
        <v>2007</v>
      </c>
      <c r="B9" s="230">
        <v>2</v>
      </c>
      <c r="C9" s="238">
        <v>141</v>
      </c>
      <c r="D9" s="237">
        <v>113</v>
      </c>
      <c r="E9" s="230">
        <v>36</v>
      </c>
      <c r="F9" s="238">
        <v>52700</v>
      </c>
      <c r="G9" s="238"/>
      <c r="H9" s="239"/>
      <c r="I9" s="233">
        <v>58186284557.37999</v>
      </c>
      <c r="J9" s="234">
        <v>17820936951.559998</v>
      </c>
      <c r="K9" s="234">
        <v>12254190542.780001</v>
      </c>
      <c r="L9" s="234">
        <v>4731802227.6400003</v>
      </c>
      <c r="M9" s="234">
        <v>4731802.2276400002</v>
      </c>
      <c r="N9" s="234">
        <v>834944.18114</v>
      </c>
      <c r="O9" s="234">
        <v>0</v>
      </c>
      <c r="P9" s="234">
        <v>0</v>
      </c>
      <c r="Q9" s="234">
        <v>0</v>
      </c>
      <c r="R9" s="234">
        <v>30472749835.579998</v>
      </c>
      <c r="S9" s="234">
        <v>31406208211.889996</v>
      </c>
      <c r="T9" s="234">
        <v>28843046270.939999</v>
      </c>
      <c r="U9" s="235">
        <v>1018682012.6799999</v>
      </c>
      <c r="V9" s="235">
        <v>1544479928.2699997</v>
      </c>
      <c r="W9" s="236">
        <v>4.9177535786866462E-2</v>
      </c>
      <c r="X9" s="235">
        <v>24943529346.249996</v>
      </c>
      <c r="Y9" s="235">
        <v>22859470371.349998</v>
      </c>
      <c r="Z9" s="235">
        <v>899609974.79999995</v>
      </c>
      <c r="AA9" s="235">
        <v>1184449000.0999999</v>
      </c>
      <c r="AB9" s="235">
        <v>6462678865.6400013</v>
      </c>
      <c r="AC9" s="235">
        <v>5983575899.5900011</v>
      </c>
      <c r="AD9" s="235">
        <v>119072037.88</v>
      </c>
      <c r="AE9" s="235">
        <v>360030928.17000002</v>
      </c>
      <c r="AF9" s="235">
        <v>0</v>
      </c>
      <c r="AG9" s="235">
        <v>0</v>
      </c>
      <c r="AH9" s="235">
        <v>0</v>
      </c>
      <c r="AI9" s="235">
        <v>0</v>
      </c>
      <c r="AJ9" s="235">
        <v>0</v>
      </c>
      <c r="AK9" s="235">
        <v>0</v>
      </c>
      <c r="AL9" s="235">
        <v>0</v>
      </c>
      <c r="AM9" s="235">
        <v>0</v>
      </c>
      <c r="AN9" s="235">
        <v>0</v>
      </c>
      <c r="AO9" s="235">
        <v>0</v>
      </c>
      <c r="AP9" s="235">
        <v>0</v>
      </c>
      <c r="AQ9" s="235">
        <v>0</v>
      </c>
      <c r="AR9" s="235">
        <v>0</v>
      </c>
      <c r="AS9" s="235">
        <v>0</v>
      </c>
      <c r="AT9" s="235">
        <v>0</v>
      </c>
      <c r="AU9" s="235">
        <v>0</v>
      </c>
      <c r="AV9" s="235">
        <v>0</v>
      </c>
      <c r="AW9" s="235">
        <v>70349271707.219986</v>
      </c>
      <c r="AX9" s="235">
        <v>22372183745.369999</v>
      </c>
      <c r="AY9" s="235">
        <v>2755066750.8600001</v>
      </c>
      <c r="AZ9" s="235">
        <v>12928314467.02</v>
      </c>
      <c r="BA9" s="235">
        <v>355012160.88999993</v>
      </c>
      <c r="BB9" s="235">
        <v>37075883</v>
      </c>
      <c r="BC9" s="235">
        <v>317936277.88999999</v>
      </c>
      <c r="BD9" s="235">
        <v>0</v>
      </c>
      <c r="BE9" s="235">
        <v>0</v>
      </c>
      <c r="BF9" s="235">
        <v>0</v>
      </c>
      <c r="BG9" s="235">
        <v>0</v>
      </c>
      <c r="BH9" s="235">
        <v>3172122343.04</v>
      </c>
      <c r="BI9" s="235">
        <v>138244344.46000001</v>
      </c>
      <c r="BJ9" s="235">
        <v>0</v>
      </c>
      <c r="BK9" s="235">
        <v>0</v>
      </c>
      <c r="BL9" s="235">
        <v>47595420248.439995</v>
      </c>
      <c r="BM9" s="235">
        <v>42875861106.839989</v>
      </c>
      <c r="BN9" s="235">
        <v>1077855985.8299999</v>
      </c>
      <c r="BO9" s="235">
        <v>2437356401.8200002</v>
      </c>
      <c r="BP9" s="235">
        <v>1052150956.7600002</v>
      </c>
      <c r="BQ9" s="235">
        <v>1204346753.95</v>
      </c>
      <c r="BR9" s="235">
        <v>3986630926.2000003</v>
      </c>
      <c r="BS9" s="235">
        <v>3914659761.8800001</v>
      </c>
      <c r="BT9" s="235">
        <v>71971164.320000008</v>
      </c>
      <c r="BU9" s="235">
        <v>7141938.8300000001</v>
      </c>
      <c r="BV9" s="235">
        <v>0</v>
      </c>
      <c r="BW9" s="235">
        <v>89956523.75</v>
      </c>
      <c r="BX9" s="235">
        <v>14564035</v>
      </c>
      <c r="BY9" s="235">
        <v>0</v>
      </c>
      <c r="BZ9" s="235">
        <v>13810224.060000001</v>
      </c>
      <c r="CA9" s="235">
        <v>13377348.75</v>
      </c>
      <c r="CB9" s="235">
        <v>15060565.800000001</v>
      </c>
      <c r="CC9" s="235">
        <v>497172035.09999996</v>
      </c>
      <c r="CD9" s="235">
        <v>317939753.39000005</v>
      </c>
      <c r="CE9" s="235">
        <v>179232281.70999998</v>
      </c>
      <c r="CF9" s="235">
        <v>62193060.509999998</v>
      </c>
      <c r="CG9" s="235">
        <v>0</v>
      </c>
      <c r="CH9" s="235">
        <v>500</v>
      </c>
      <c r="CI9" s="235">
        <v>964512046.56000018</v>
      </c>
      <c r="CJ9" s="235">
        <v>604393596.41000009</v>
      </c>
      <c r="CK9" s="235">
        <v>0</v>
      </c>
      <c r="CL9" s="235">
        <v>0</v>
      </c>
      <c r="CM9" s="235">
        <v>800000</v>
      </c>
      <c r="CN9" s="235">
        <v>22974499.289999999</v>
      </c>
      <c r="CO9" s="235">
        <v>0</v>
      </c>
      <c r="CP9" s="235">
        <v>1509904.59</v>
      </c>
      <c r="CQ9" s="235">
        <v>356564761.90999997</v>
      </c>
      <c r="CR9" s="235">
        <v>0</v>
      </c>
      <c r="CS9" s="235">
        <v>3281707786.3499999</v>
      </c>
      <c r="CT9" s="235">
        <v>744404063.25999999</v>
      </c>
      <c r="CU9" s="235">
        <v>906096242.86999989</v>
      </c>
      <c r="CV9" s="235">
        <v>1631207480.22</v>
      </c>
      <c r="CW9" s="235">
        <v>465351585.07000005</v>
      </c>
      <c r="CX9" s="235">
        <v>706911566.24000049</v>
      </c>
      <c r="CY9" s="235">
        <v>382555775.93999994</v>
      </c>
      <c r="CZ9" s="235">
        <v>34022410.759999998</v>
      </c>
      <c r="DA9" s="235">
        <v>-17161263.609999999</v>
      </c>
      <c r="DB9" s="235">
        <v>1038283667.8100007</v>
      </c>
      <c r="DC9" s="235">
        <v>5344830863.4900007</v>
      </c>
      <c r="DD9" s="235">
        <v>4486281807.8499994</v>
      </c>
      <c r="DE9" s="235">
        <v>858549055.64000082</v>
      </c>
    </row>
    <row r="10" spans="1:109" ht="11.25" customHeight="1">
      <c r="A10" s="230">
        <v>2007</v>
      </c>
      <c r="B10" s="230">
        <v>3</v>
      </c>
      <c r="C10" s="238">
        <v>141</v>
      </c>
      <c r="D10" s="237">
        <v>113</v>
      </c>
      <c r="E10" s="230">
        <v>37</v>
      </c>
      <c r="F10" s="238">
        <v>74796</v>
      </c>
      <c r="G10" s="238"/>
      <c r="H10" s="239"/>
      <c r="I10" s="233">
        <v>61345481524.009987</v>
      </c>
      <c r="J10" s="234">
        <v>17794718320.990002</v>
      </c>
      <c r="K10" s="234">
        <v>12641732804.369999</v>
      </c>
      <c r="L10" s="234">
        <v>4485108837.5200005</v>
      </c>
      <c r="M10" s="240">
        <v>4485108.8375200005</v>
      </c>
      <c r="N10" s="240">
        <v>667876.67909999995</v>
      </c>
      <c r="O10" s="234">
        <v>0</v>
      </c>
      <c r="P10" s="234">
        <v>0</v>
      </c>
      <c r="Q10" s="234">
        <v>0</v>
      </c>
      <c r="R10" s="234">
        <v>32734904268.320004</v>
      </c>
      <c r="S10" s="234">
        <v>34155887671.25</v>
      </c>
      <c r="T10" s="234">
        <v>31092711095.709995</v>
      </c>
      <c r="U10" s="235">
        <v>1282627190.8500001</v>
      </c>
      <c r="V10" s="235">
        <v>1780549384.6900001</v>
      </c>
      <c r="W10" s="236">
        <v>5.2130086672838541E-2</v>
      </c>
      <c r="X10" s="235">
        <v>26567328819.73</v>
      </c>
      <c r="Y10" s="235">
        <v>24294230284.379997</v>
      </c>
      <c r="Z10" s="235">
        <v>1041679657.85</v>
      </c>
      <c r="AA10" s="235">
        <v>1231418877.5</v>
      </c>
      <c r="AB10" s="235">
        <v>7588558851.5200005</v>
      </c>
      <c r="AC10" s="235">
        <v>6798480811.3299999</v>
      </c>
      <c r="AD10" s="235">
        <v>240947533</v>
      </c>
      <c r="AE10" s="235">
        <v>549130507.19000006</v>
      </c>
      <c r="AF10" s="235">
        <v>0</v>
      </c>
      <c r="AG10" s="235">
        <v>0</v>
      </c>
      <c r="AH10" s="235">
        <v>0</v>
      </c>
      <c r="AI10" s="235">
        <v>0</v>
      </c>
      <c r="AJ10" s="235">
        <v>0</v>
      </c>
      <c r="AK10" s="235">
        <v>0</v>
      </c>
      <c r="AL10" s="235">
        <v>0</v>
      </c>
      <c r="AM10" s="235">
        <v>0</v>
      </c>
      <c r="AN10" s="235">
        <v>0</v>
      </c>
      <c r="AO10" s="235">
        <v>0</v>
      </c>
      <c r="AP10" s="235">
        <v>0</v>
      </c>
      <c r="AQ10" s="235">
        <v>0</v>
      </c>
      <c r="AR10" s="235">
        <v>0</v>
      </c>
      <c r="AS10" s="235">
        <v>0</v>
      </c>
      <c r="AT10" s="235">
        <v>0</v>
      </c>
      <c r="AU10" s="235">
        <v>0</v>
      </c>
      <c r="AV10" s="235">
        <v>0</v>
      </c>
      <c r="AW10" s="235">
        <v>73983825079.179993</v>
      </c>
      <c r="AX10" s="235">
        <v>26430601196.993</v>
      </c>
      <c r="AY10" s="235">
        <v>2766626295.1599998</v>
      </c>
      <c r="AZ10" s="235">
        <v>12473757584.060001</v>
      </c>
      <c r="BA10" s="235">
        <v>680907166.93999994</v>
      </c>
      <c r="BB10" s="235">
        <v>33227114</v>
      </c>
      <c r="BC10" s="235">
        <v>647680052.93999994</v>
      </c>
      <c r="BD10" s="235">
        <v>0</v>
      </c>
      <c r="BE10" s="235">
        <v>0</v>
      </c>
      <c r="BF10" s="235">
        <v>0</v>
      </c>
      <c r="BG10" s="235">
        <v>0</v>
      </c>
      <c r="BH10" s="235">
        <v>6468149783.8829994</v>
      </c>
      <c r="BI10" s="235">
        <v>215887367.15000004</v>
      </c>
      <c r="BJ10" s="235">
        <v>0</v>
      </c>
      <c r="BK10" s="235">
        <v>0</v>
      </c>
      <c r="BL10" s="235">
        <v>47553223881.793999</v>
      </c>
      <c r="BM10" s="235">
        <v>40477598934.099998</v>
      </c>
      <c r="BN10" s="235">
        <v>1068472763.3299998</v>
      </c>
      <c r="BO10" s="235">
        <v>3557617222.1439977</v>
      </c>
      <c r="BP10" s="235">
        <v>1934793296.5099974</v>
      </c>
      <c r="BQ10" s="235">
        <v>1625021836.22</v>
      </c>
      <c r="BR10" s="235">
        <v>6075287328.2700005</v>
      </c>
      <c r="BS10" s="235">
        <v>5935103195.1000004</v>
      </c>
      <c r="BT10" s="235">
        <v>140184133.16999999</v>
      </c>
      <c r="BU10" s="235">
        <v>9601900</v>
      </c>
      <c r="BV10" s="235">
        <v>0</v>
      </c>
      <c r="BW10" s="235">
        <v>90858457.230000004</v>
      </c>
      <c r="BX10" s="235">
        <v>19512082.800000001</v>
      </c>
      <c r="BY10" s="235">
        <v>0</v>
      </c>
      <c r="BZ10" s="235">
        <v>19267043.629999999</v>
      </c>
      <c r="CA10" s="235">
        <v>17704129.039999999</v>
      </c>
      <c r="CB10" s="235">
        <v>41726384.859999999</v>
      </c>
      <c r="CC10" s="235">
        <v>673113920.80000007</v>
      </c>
      <c r="CD10" s="235">
        <v>380359438.69000006</v>
      </c>
      <c r="CE10" s="235">
        <v>292754482.11000001</v>
      </c>
      <c r="CF10" s="235">
        <v>118643089.7</v>
      </c>
      <c r="CG10" s="235">
        <v>0</v>
      </c>
      <c r="CH10" s="235">
        <v>0</v>
      </c>
      <c r="CI10" s="235">
        <v>2792985309.6799998</v>
      </c>
      <c r="CJ10" s="235">
        <v>2124018187.5800002</v>
      </c>
      <c r="CK10" s="235">
        <v>0</v>
      </c>
      <c r="CL10" s="235">
        <v>0</v>
      </c>
      <c r="CM10" s="235">
        <v>0</v>
      </c>
      <c r="CN10" s="235">
        <v>50363622.230000004</v>
      </c>
      <c r="CO10" s="235">
        <v>0</v>
      </c>
      <c r="CP10" s="235">
        <v>0</v>
      </c>
      <c r="CQ10" s="235">
        <v>593949943.87999988</v>
      </c>
      <c r="CR10" s="235">
        <v>0</v>
      </c>
      <c r="CS10" s="235">
        <v>5943691930.2300005</v>
      </c>
      <c r="CT10" s="235">
        <v>2306719889.6899996</v>
      </c>
      <c r="CU10" s="235">
        <v>1372718131.3499999</v>
      </c>
      <c r="CV10" s="235">
        <v>2264253909.1900005</v>
      </c>
      <c r="CW10" s="235">
        <v>793636054.48999989</v>
      </c>
      <c r="CX10" s="235">
        <v>1457830732.4299998</v>
      </c>
      <c r="CY10" s="235">
        <v>522095261.01000011</v>
      </c>
      <c r="CZ10" s="235">
        <v>52026566.43</v>
      </c>
      <c r="DA10" s="235">
        <v>-19446523.200000003</v>
      </c>
      <c r="DB10" s="235">
        <v>1908452903.8099999</v>
      </c>
      <c r="DC10" s="235">
        <v>9408256775.1599998</v>
      </c>
      <c r="DD10" s="235">
        <v>7760497409.8200006</v>
      </c>
      <c r="DE10" s="235">
        <v>1647759365.3399992</v>
      </c>
    </row>
    <row r="11" spans="1:109" ht="11.25" customHeight="1">
      <c r="A11" s="230">
        <v>2007</v>
      </c>
      <c r="B11" s="230">
        <v>4</v>
      </c>
      <c r="C11" s="238">
        <v>137</v>
      </c>
      <c r="D11" s="237">
        <v>112</v>
      </c>
      <c r="E11" s="230">
        <v>36</v>
      </c>
      <c r="F11" s="238">
        <v>120007</v>
      </c>
      <c r="G11" s="238"/>
      <c r="H11" s="239"/>
      <c r="I11" s="233">
        <v>61555559664.349998</v>
      </c>
      <c r="J11" s="234">
        <v>17907111213.590004</v>
      </c>
      <c r="K11" s="234">
        <v>12478054523.139999</v>
      </c>
      <c r="L11" s="234">
        <v>4892592432.3400002</v>
      </c>
      <c r="M11" s="234">
        <v>4892592.4323399998</v>
      </c>
      <c r="N11" s="234">
        <v>536464.25811000005</v>
      </c>
      <c r="O11" s="234">
        <v>0</v>
      </c>
      <c r="P11" s="234">
        <v>0</v>
      </c>
      <c r="Q11" s="234">
        <v>0</v>
      </c>
      <c r="R11" s="234">
        <v>34141791162.709995</v>
      </c>
      <c r="S11" s="234">
        <v>35394917284.080002</v>
      </c>
      <c r="T11" s="234">
        <v>32655206723.369995</v>
      </c>
      <c r="U11" s="235">
        <v>1194371504.6399999</v>
      </c>
      <c r="V11" s="235">
        <v>1545339056.0699999</v>
      </c>
      <c r="W11" s="236">
        <v>4.3659914322361361E-2</v>
      </c>
      <c r="X11" s="235">
        <v>28523805243.98</v>
      </c>
      <c r="Y11" s="235">
        <v>26400073178.129997</v>
      </c>
      <c r="Z11" s="235">
        <v>1039976916.89</v>
      </c>
      <c r="AA11" s="235">
        <v>1083755148.9599998</v>
      </c>
      <c r="AB11" s="235">
        <v>6871112040.0999994</v>
      </c>
      <c r="AC11" s="235">
        <v>6255133545.2399998</v>
      </c>
      <c r="AD11" s="235">
        <v>154394587.75</v>
      </c>
      <c r="AE11" s="235">
        <v>461583907.11000001</v>
      </c>
      <c r="AF11" s="235">
        <v>0</v>
      </c>
      <c r="AG11" s="235">
        <v>0</v>
      </c>
      <c r="AH11" s="235">
        <v>0</v>
      </c>
      <c r="AI11" s="235">
        <v>0</v>
      </c>
      <c r="AJ11" s="235">
        <v>0</v>
      </c>
      <c r="AK11" s="235">
        <v>0</v>
      </c>
      <c r="AL11" s="235">
        <v>0</v>
      </c>
      <c r="AM11" s="235">
        <v>0</v>
      </c>
      <c r="AN11" s="235">
        <v>0</v>
      </c>
      <c r="AO11" s="235">
        <v>0</v>
      </c>
      <c r="AP11" s="235">
        <v>0</v>
      </c>
      <c r="AQ11" s="235">
        <v>0</v>
      </c>
      <c r="AR11" s="235">
        <v>0</v>
      </c>
      <c r="AS11" s="235">
        <v>0</v>
      </c>
      <c r="AT11" s="235">
        <v>0</v>
      </c>
      <c r="AU11" s="235">
        <v>0</v>
      </c>
      <c r="AV11" s="235">
        <v>0</v>
      </c>
      <c r="AW11" s="235">
        <v>66442914908.869995</v>
      </c>
      <c r="AX11" s="235">
        <v>18369460829.190002</v>
      </c>
      <c r="AY11" s="235">
        <v>2557890843.6800003</v>
      </c>
      <c r="AZ11" s="235">
        <v>4161907527.0500002</v>
      </c>
      <c r="BA11" s="235">
        <v>1303417283.3300002</v>
      </c>
      <c r="BB11" s="235">
        <v>19045679</v>
      </c>
      <c r="BC11" s="235">
        <v>1284371604.3300002</v>
      </c>
      <c r="BD11" s="235">
        <v>0</v>
      </c>
      <c r="BE11" s="235">
        <v>0</v>
      </c>
      <c r="BF11" s="235">
        <v>0</v>
      </c>
      <c r="BG11" s="235">
        <v>0</v>
      </c>
      <c r="BH11" s="235">
        <v>6030127945.3800001</v>
      </c>
      <c r="BI11" s="235">
        <v>294705141.63999999</v>
      </c>
      <c r="BJ11" s="235">
        <v>0</v>
      </c>
      <c r="BK11" s="235">
        <v>0</v>
      </c>
      <c r="BL11" s="235">
        <v>48073454079.681488</v>
      </c>
      <c r="BM11" s="235">
        <v>41774709532.949997</v>
      </c>
      <c r="BN11" s="235">
        <v>1106918607.6099999</v>
      </c>
      <c r="BO11" s="235">
        <v>4035530857.8814993</v>
      </c>
      <c r="BP11" s="235">
        <v>2701675414.0914993</v>
      </c>
      <c r="BQ11" s="235">
        <v>454013846.24000001</v>
      </c>
      <c r="BR11" s="235">
        <v>8304923500</v>
      </c>
      <c r="BS11" s="235">
        <v>8100976100</v>
      </c>
      <c r="BT11" s="235">
        <v>203947400</v>
      </c>
      <c r="BU11" s="235">
        <v>0</v>
      </c>
      <c r="BV11" s="235">
        <v>0</v>
      </c>
      <c r="BW11" s="235">
        <v>5013500</v>
      </c>
      <c r="BX11" s="235">
        <v>28567300</v>
      </c>
      <c r="BY11" s="235">
        <v>0</v>
      </c>
      <c r="BZ11" s="235">
        <v>21944600</v>
      </c>
      <c r="CA11" s="235">
        <v>259299300</v>
      </c>
      <c r="CB11" s="235">
        <v>60956900</v>
      </c>
      <c r="CC11" s="235">
        <v>782265600</v>
      </c>
      <c r="CD11" s="235">
        <v>361830100</v>
      </c>
      <c r="CE11" s="235">
        <v>420435500</v>
      </c>
      <c r="CF11" s="235">
        <v>167011400</v>
      </c>
      <c r="CG11" s="235">
        <v>0</v>
      </c>
      <c r="CH11" s="235">
        <v>2932200</v>
      </c>
      <c r="CI11" s="235">
        <v>3798579800</v>
      </c>
      <c r="CJ11" s="235">
        <v>3139736000</v>
      </c>
      <c r="CK11" s="235">
        <v>0</v>
      </c>
      <c r="CL11" s="235">
        <v>0</v>
      </c>
      <c r="CM11" s="235">
        <v>0</v>
      </c>
      <c r="CN11" s="235">
        <v>40642100</v>
      </c>
      <c r="CO11" s="235">
        <v>0</v>
      </c>
      <c r="CP11" s="235">
        <v>5348000</v>
      </c>
      <c r="CQ11" s="235">
        <v>595518000</v>
      </c>
      <c r="CR11" s="235">
        <v>0</v>
      </c>
      <c r="CS11" s="235">
        <v>8419308100</v>
      </c>
      <c r="CT11" s="235">
        <v>3567874699.9999995</v>
      </c>
      <c r="CU11" s="235">
        <v>1814644400.0000002</v>
      </c>
      <c r="CV11" s="235">
        <v>3036789000</v>
      </c>
      <c r="CW11" s="235">
        <v>747205100.00000012</v>
      </c>
      <c r="CX11" s="235">
        <v>2154724500.0000005</v>
      </c>
      <c r="CY11" s="235">
        <v>795923200.00000012</v>
      </c>
      <c r="CZ11" s="235">
        <v>80249100</v>
      </c>
      <c r="DA11" s="235">
        <v>-15936400.000000002</v>
      </c>
      <c r="DB11" s="235">
        <v>2854462200.0000005</v>
      </c>
      <c r="DC11" s="235">
        <v>12907312000</v>
      </c>
      <c r="DD11" s="235">
        <v>10460959100</v>
      </c>
      <c r="DE11" s="235">
        <v>2446352900.0000005</v>
      </c>
    </row>
    <row r="12" spans="1:109" ht="11.25" customHeight="1">
      <c r="A12" s="230">
        <v>2008</v>
      </c>
      <c r="B12" s="230">
        <v>1</v>
      </c>
      <c r="C12" s="238">
        <v>131</v>
      </c>
      <c r="D12" s="237">
        <v>110</v>
      </c>
      <c r="E12" s="230">
        <v>39</v>
      </c>
      <c r="F12" s="238">
        <v>40223</v>
      </c>
      <c r="G12" s="238"/>
      <c r="H12" s="239"/>
      <c r="I12" s="233">
        <v>66225097765.990288</v>
      </c>
      <c r="J12" s="234">
        <v>19462358467.203194</v>
      </c>
      <c r="K12" s="234">
        <v>10809425169.119995</v>
      </c>
      <c r="L12" s="234">
        <v>7998823813.9332008</v>
      </c>
      <c r="M12" s="234">
        <v>7998823.8139332011</v>
      </c>
      <c r="N12" s="234">
        <v>654109.48414999992</v>
      </c>
      <c r="O12" s="234">
        <v>206696922.80000001</v>
      </c>
      <c r="P12" s="234">
        <v>4080000000</v>
      </c>
      <c r="Q12" s="234">
        <v>0</v>
      </c>
      <c r="R12" s="234">
        <v>34855902480.0812</v>
      </c>
      <c r="S12" s="234">
        <v>36138324430.999199</v>
      </c>
      <c r="T12" s="234">
        <v>33837894310.054302</v>
      </c>
      <c r="U12" s="235">
        <v>730475138.3578999</v>
      </c>
      <c r="V12" s="235">
        <v>1569954982.5869999</v>
      </c>
      <c r="W12" s="236">
        <v>4.344293785907527E-2</v>
      </c>
      <c r="X12" s="235">
        <v>32546445665.122101</v>
      </c>
      <c r="Y12" s="235">
        <v>30669048922.717197</v>
      </c>
      <c r="Z12" s="235">
        <v>633005325.49789989</v>
      </c>
      <c r="AA12" s="235">
        <v>1244391416.9069998</v>
      </c>
      <c r="AB12" s="235">
        <v>3591878765.8771</v>
      </c>
      <c r="AC12" s="235">
        <v>3168845387.3371</v>
      </c>
      <c r="AD12" s="235">
        <v>97469812.859999999</v>
      </c>
      <c r="AE12" s="235">
        <v>325563565.68000001</v>
      </c>
      <c r="AF12" s="235">
        <v>0</v>
      </c>
      <c r="AG12" s="235">
        <v>0</v>
      </c>
      <c r="AH12" s="235">
        <v>0</v>
      </c>
      <c r="AI12" s="235">
        <v>0</v>
      </c>
      <c r="AJ12" s="235">
        <v>0</v>
      </c>
      <c r="AK12" s="235">
        <v>0</v>
      </c>
      <c r="AL12" s="235">
        <v>0</v>
      </c>
      <c r="AM12" s="235">
        <v>0</v>
      </c>
      <c r="AN12" s="235">
        <v>0</v>
      </c>
      <c r="AO12" s="235">
        <v>0</v>
      </c>
      <c r="AP12" s="235">
        <v>0</v>
      </c>
      <c r="AQ12" s="235">
        <v>0</v>
      </c>
      <c r="AR12" s="235">
        <v>0</v>
      </c>
      <c r="AS12" s="235">
        <v>0</v>
      </c>
      <c r="AT12" s="235">
        <v>0</v>
      </c>
      <c r="AU12" s="235">
        <v>0</v>
      </c>
      <c r="AV12" s="235">
        <v>0</v>
      </c>
      <c r="AW12" s="235">
        <v>70588345630.944275</v>
      </c>
      <c r="AX12" s="235">
        <v>22170615011.95879</v>
      </c>
      <c r="AY12" s="235">
        <v>2369641365.7399998</v>
      </c>
      <c r="AZ12" s="235">
        <v>7844190510.25</v>
      </c>
      <c r="BA12" s="235">
        <v>2088026181.3</v>
      </c>
      <c r="BB12" s="235">
        <v>16199365</v>
      </c>
      <c r="BC12" s="235">
        <v>1963151215.3</v>
      </c>
      <c r="BD12" s="235">
        <v>54455511</v>
      </c>
      <c r="BE12" s="235">
        <v>0</v>
      </c>
      <c r="BF12" s="235">
        <v>54220090</v>
      </c>
      <c r="BG12" s="235">
        <v>0</v>
      </c>
      <c r="BH12" s="235">
        <v>6935296545.092392</v>
      </c>
      <c r="BI12" s="235">
        <v>221112421.98139897</v>
      </c>
      <c r="BJ12" s="235">
        <v>0</v>
      </c>
      <c r="BK12" s="235">
        <v>0</v>
      </c>
      <c r="BL12" s="235">
        <v>48417730619.215996</v>
      </c>
      <c r="BM12" s="235">
        <v>43082678795.860001</v>
      </c>
      <c r="BN12" s="235">
        <v>1142835768.1139998</v>
      </c>
      <c r="BO12" s="235">
        <v>2864393934.3319979</v>
      </c>
      <c r="BP12" s="235">
        <v>703776810.31699944</v>
      </c>
      <c r="BQ12" s="235">
        <v>737460115.63999999</v>
      </c>
      <c r="BR12" s="235">
        <v>2632596700</v>
      </c>
      <c r="BS12" s="235">
        <v>2553603822.3300004</v>
      </c>
      <c r="BT12" s="235">
        <v>55859028.620000012</v>
      </c>
      <c r="BU12" s="235">
        <v>218666</v>
      </c>
      <c r="BV12" s="235">
        <v>22915198.299999997</v>
      </c>
      <c r="BW12" s="235">
        <v>456027.58</v>
      </c>
      <c r="BX12" s="235">
        <v>0</v>
      </c>
      <c r="BY12" s="235">
        <v>0</v>
      </c>
      <c r="BZ12" s="235">
        <v>21239762.530000001</v>
      </c>
      <c r="CA12" s="235">
        <v>10745722.470000001</v>
      </c>
      <c r="CB12" s="235">
        <v>9542821.870000001</v>
      </c>
      <c r="CC12" s="235">
        <v>333982972.61000001</v>
      </c>
      <c r="CD12" s="235">
        <v>136959856.56</v>
      </c>
      <c r="CE12" s="235">
        <v>140320098.55000001</v>
      </c>
      <c r="CF12" s="235">
        <v>56694717.5</v>
      </c>
      <c r="CG12" s="235">
        <v>0</v>
      </c>
      <c r="CH12" s="235">
        <v>-8300</v>
      </c>
      <c r="CI12" s="235">
        <v>1381206425.1099997</v>
      </c>
      <c r="CJ12" s="235">
        <v>943769833.8499999</v>
      </c>
      <c r="CK12" s="235">
        <v>276890629.01999998</v>
      </c>
      <c r="CL12" s="235">
        <v>30991.13</v>
      </c>
      <c r="CM12" s="235">
        <v>0</v>
      </c>
      <c r="CN12" s="235">
        <v>92203760.25</v>
      </c>
      <c r="CO12" s="235">
        <v>0</v>
      </c>
      <c r="CP12" s="235">
        <v>9670754.1500000004</v>
      </c>
      <c r="CQ12" s="235">
        <v>95285171.319999993</v>
      </c>
      <c r="CR12" s="235">
        <v>79699952.170000002</v>
      </c>
      <c r="CS12" s="235">
        <v>2735393237.1430001</v>
      </c>
      <c r="CT12" s="235">
        <v>977506020.42000008</v>
      </c>
      <c r="CU12" s="235">
        <v>657231240.84000003</v>
      </c>
      <c r="CV12" s="235">
        <v>1100655975.8830001</v>
      </c>
      <c r="CW12" s="235">
        <v>253170342.81999996</v>
      </c>
      <c r="CX12" s="235">
        <v>691256572.53699982</v>
      </c>
      <c r="CY12" s="235">
        <v>134078660.75000001</v>
      </c>
      <c r="CZ12" s="235">
        <v>24384004.129999999</v>
      </c>
      <c r="DA12" s="235">
        <v>800951229.15699983</v>
      </c>
      <c r="DB12" s="235">
        <v>804220345.00699985</v>
      </c>
      <c r="DC12" s="235">
        <v>4151783835.8599997</v>
      </c>
      <c r="DD12" s="235">
        <v>3448007040.7929997</v>
      </c>
      <c r="DE12" s="235">
        <v>703776795.06699979</v>
      </c>
    </row>
    <row r="13" spans="1:109" ht="11.25" customHeight="1">
      <c r="A13" s="230">
        <v>2008</v>
      </c>
      <c r="B13" s="230">
        <v>2</v>
      </c>
      <c r="C13" s="238">
        <v>130</v>
      </c>
      <c r="D13" s="232">
        <v>108</v>
      </c>
      <c r="E13" s="230">
        <v>45</v>
      </c>
      <c r="F13" s="238">
        <v>48957</v>
      </c>
      <c r="G13" s="238"/>
      <c r="H13" s="239"/>
      <c r="I13" s="233">
        <v>67499607766.630013</v>
      </c>
      <c r="J13" s="234">
        <v>19281042125.220001</v>
      </c>
      <c r="K13" s="234">
        <v>10270460675.769999</v>
      </c>
      <c r="L13" s="234">
        <v>7193604936.3999996</v>
      </c>
      <c r="M13" s="234">
        <v>7193604.9364</v>
      </c>
      <c r="N13" s="234">
        <v>1816976.51305</v>
      </c>
      <c r="O13" s="234">
        <v>489923065.31</v>
      </c>
      <c r="P13" s="234">
        <v>0</v>
      </c>
      <c r="Q13" s="234">
        <v>0</v>
      </c>
      <c r="R13" s="234">
        <v>39026593065.080002</v>
      </c>
      <c r="S13" s="234">
        <v>40410133412.010002</v>
      </c>
      <c r="T13" s="234">
        <v>37489049479.910004</v>
      </c>
      <c r="U13" s="235">
        <v>1228410920.9500003</v>
      </c>
      <c r="V13" s="235">
        <v>1692673011.1500001</v>
      </c>
      <c r="W13" s="236">
        <v>4.1887340333475201E-2</v>
      </c>
      <c r="X13" s="235">
        <v>36183304129.510002</v>
      </c>
      <c r="Y13" s="235">
        <v>33829912541.400002</v>
      </c>
      <c r="Z13" s="235">
        <v>1114331076.49</v>
      </c>
      <c r="AA13" s="235">
        <v>1239060511.6199999</v>
      </c>
      <c r="AB13" s="235">
        <v>4226829282.4999995</v>
      </c>
      <c r="AC13" s="235">
        <v>3659136938.5100002</v>
      </c>
      <c r="AD13" s="235">
        <v>114079844.46000001</v>
      </c>
      <c r="AE13" s="235">
        <v>453612499.53000003</v>
      </c>
      <c r="AF13" s="235">
        <v>0</v>
      </c>
      <c r="AG13" s="235">
        <v>0</v>
      </c>
      <c r="AH13" s="235">
        <v>0</v>
      </c>
      <c r="AI13" s="235">
        <v>0</v>
      </c>
      <c r="AJ13" s="235">
        <v>0</v>
      </c>
      <c r="AK13" s="235">
        <v>0</v>
      </c>
      <c r="AL13" s="235">
        <v>0</v>
      </c>
      <c r="AM13" s="235">
        <v>0</v>
      </c>
      <c r="AN13" s="235">
        <v>0</v>
      </c>
      <c r="AO13" s="235">
        <v>0</v>
      </c>
      <c r="AP13" s="235">
        <v>0</v>
      </c>
      <c r="AQ13" s="235">
        <v>0</v>
      </c>
      <c r="AR13" s="235">
        <v>0</v>
      </c>
      <c r="AS13" s="235">
        <v>0</v>
      </c>
      <c r="AT13" s="235">
        <v>0</v>
      </c>
      <c r="AU13" s="235">
        <v>0</v>
      </c>
      <c r="AV13" s="235">
        <v>0</v>
      </c>
      <c r="AW13" s="235">
        <v>71966505672.320007</v>
      </c>
      <c r="AX13" s="235">
        <v>23015474113.16</v>
      </c>
      <c r="AY13" s="235">
        <v>2752254716.0600004</v>
      </c>
      <c r="AZ13" s="235">
        <v>8035162049.3600006</v>
      </c>
      <c r="BA13" s="235">
        <v>1706260007.1199999</v>
      </c>
      <c r="BB13" s="235">
        <v>58115228.149999999</v>
      </c>
      <c r="BC13" s="235">
        <v>1632175078.97</v>
      </c>
      <c r="BD13" s="235">
        <v>0</v>
      </c>
      <c r="BE13" s="235">
        <v>0</v>
      </c>
      <c r="BF13" s="235">
        <v>0</v>
      </c>
      <c r="BG13" s="235">
        <v>0</v>
      </c>
      <c r="BH13" s="235">
        <v>3843789948.73</v>
      </c>
      <c r="BI13" s="235">
        <v>200577725.46999997</v>
      </c>
      <c r="BJ13" s="235">
        <v>0</v>
      </c>
      <c r="BK13" s="235">
        <v>0</v>
      </c>
      <c r="BL13" s="235">
        <v>48951031558.973999</v>
      </c>
      <c r="BM13" s="235">
        <v>42734557961.419998</v>
      </c>
      <c r="BN13" s="235">
        <v>1123257666.8399999</v>
      </c>
      <c r="BO13" s="235">
        <v>3936638283.684001</v>
      </c>
      <c r="BP13" s="235">
        <v>1717316937.7140007</v>
      </c>
      <c r="BQ13" s="235">
        <v>445849631.04000002</v>
      </c>
      <c r="BR13" s="235">
        <v>5255349336.6499996</v>
      </c>
      <c r="BS13" s="235">
        <v>5059753989.4099998</v>
      </c>
      <c r="BT13" s="235">
        <v>68035381.370000005</v>
      </c>
      <c r="BU13" s="235">
        <v>218666</v>
      </c>
      <c r="BV13" s="235">
        <v>127341299.86999999</v>
      </c>
      <c r="BW13" s="235">
        <v>496992.14</v>
      </c>
      <c r="BX13" s="235">
        <v>29346179.100000001</v>
      </c>
      <c r="BY13" s="235">
        <v>0</v>
      </c>
      <c r="BZ13" s="235">
        <v>65819157.369999997</v>
      </c>
      <c r="CA13" s="235">
        <v>55292585.679999992</v>
      </c>
      <c r="CB13" s="235">
        <v>23662534.619999997</v>
      </c>
      <c r="CC13" s="235">
        <v>653342201.16000009</v>
      </c>
      <c r="CD13" s="235">
        <v>324068074.48000002</v>
      </c>
      <c r="CE13" s="235">
        <v>223980124.52000001</v>
      </c>
      <c r="CF13" s="235">
        <v>105294002.16000001</v>
      </c>
      <c r="CG13" s="235">
        <v>0</v>
      </c>
      <c r="CH13" s="235">
        <v>0</v>
      </c>
      <c r="CI13" s="235">
        <v>3224847046.8000007</v>
      </c>
      <c r="CJ13" s="235">
        <v>2241131764.3400002</v>
      </c>
      <c r="CK13" s="235">
        <v>637670520.81999993</v>
      </c>
      <c r="CL13" s="235">
        <v>1821877</v>
      </c>
      <c r="CM13" s="235">
        <v>0</v>
      </c>
      <c r="CN13" s="235">
        <v>251413646.03</v>
      </c>
      <c r="CO13" s="235">
        <v>0</v>
      </c>
      <c r="CP13" s="235">
        <v>21108258.800000001</v>
      </c>
      <c r="CQ13" s="235">
        <v>233549112.92000002</v>
      </c>
      <c r="CR13" s="235">
        <v>129777626.07000001</v>
      </c>
      <c r="CS13" s="235">
        <v>5569579413.8899994</v>
      </c>
      <c r="CT13" s="235">
        <v>2087154828.7999997</v>
      </c>
      <c r="CU13" s="235">
        <v>1412439595.6000004</v>
      </c>
      <c r="CV13" s="235">
        <v>2069984989.4899998</v>
      </c>
      <c r="CW13" s="235">
        <v>455591864.44</v>
      </c>
      <c r="CX13" s="235">
        <v>1801682903.9600015</v>
      </c>
      <c r="CY13" s="235">
        <v>192932118.53999999</v>
      </c>
      <c r="CZ13" s="235">
        <v>40063135.979999997</v>
      </c>
      <c r="DA13" s="235">
        <v>1954551886.5200014</v>
      </c>
      <c r="DB13" s="235">
        <v>1946259662.3200014</v>
      </c>
      <c r="DC13" s="235">
        <v>8673261954.3400021</v>
      </c>
      <c r="DD13" s="235">
        <v>6955945016.6259985</v>
      </c>
      <c r="DE13" s="235">
        <v>1717316937.7140031</v>
      </c>
    </row>
    <row r="14" spans="1:109" ht="11.25" customHeight="1">
      <c r="A14" s="230">
        <v>2008</v>
      </c>
      <c r="B14" s="230">
        <v>3</v>
      </c>
      <c r="C14" s="238">
        <v>131</v>
      </c>
      <c r="D14" s="237">
        <v>109</v>
      </c>
      <c r="E14" s="230">
        <v>45</v>
      </c>
      <c r="F14" s="238">
        <v>84484</v>
      </c>
      <c r="G14" s="238"/>
      <c r="H14" s="239"/>
      <c r="I14" s="233">
        <v>71655909708.600006</v>
      </c>
      <c r="J14" s="234">
        <v>17831052965.110001</v>
      </c>
      <c r="K14" s="234">
        <v>10305249240.969999</v>
      </c>
      <c r="L14" s="234">
        <v>6303322127.54</v>
      </c>
      <c r="M14" s="234">
        <v>6303322.1275399998</v>
      </c>
      <c r="N14" s="234">
        <v>1222481.5966</v>
      </c>
      <c r="O14" s="234">
        <v>29944052</v>
      </c>
      <c r="P14" s="234">
        <v>5751840</v>
      </c>
      <c r="Q14" s="234">
        <v>62041448.310000002</v>
      </c>
      <c r="R14" s="234">
        <v>43484867602.619995</v>
      </c>
      <c r="S14" s="234">
        <v>45033494712.069992</v>
      </c>
      <c r="T14" s="234">
        <v>41430629797.880005</v>
      </c>
      <c r="U14" s="235">
        <v>1606144017.4300001</v>
      </c>
      <c r="V14" s="235">
        <v>1996720896.76</v>
      </c>
      <c r="W14" s="236">
        <v>4.4338573089350616E-2</v>
      </c>
      <c r="X14" s="235">
        <v>36141300787.639999</v>
      </c>
      <c r="Y14" s="235">
        <v>33125990636.740002</v>
      </c>
      <c r="Z14" s="235">
        <v>1457758566.5</v>
      </c>
      <c r="AA14" s="235">
        <v>1557551584.4000001</v>
      </c>
      <c r="AB14" s="235">
        <v>8892193924.4300003</v>
      </c>
      <c r="AC14" s="235">
        <v>8304639161.1399994</v>
      </c>
      <c r="AD14" s="235">
        <v>148385450.93000001</v>
      </c>
      <c r="AE14" s="235">
        <v>439169312.35999995</v>
      </c>
      <c r="AF14" s="235">
        <v>0</v>
      </c>
      <c r="AG14" s="235">
        <v>0</v>
      </c>
      <c r="AH14" s="235">
        <v>0</v>
      </c>
      <c r="AI14" s="235">
        <v>0</v>
      </c>
      <c r="AJ14" s="235">
        <v>0</v>
      </c>
      <c r="AK14" s="235">
        <v>0</v>
      </c>
      <c r="AL14" s="235">
        <v>0</v>
      </c>
      <c r="AM14" s="235">
        <v>0</v>
      </c>
      <c r="AN14" s="235">
        <v>0</v>
      </c>
      <c r="AO14" s="235">
        <v>0</v>
      </c>
      <c r="AP14" s="235">
        <v>0</v>
      </c>
      <c r="AQ14" s="235">
        <v>0</v>
      </c>
      <c r="AR14" s="235">
        <v>0</v>
      </c>
      <c r="AS14" s="235">
        <v>0</v>
      </c>
      <c r="AT14" s="235">
        <v>0</v>
      </c>
      <c r="AU14" s="235">
        <v>0</v>
      </c>
      <c r="AV14" s="235">
        <v>0</v>
      </c>
      <c r="AW14" s="235">
        <v>76402128056.070007</v>
      </c>
      <c r="AX14" s="235">
        <v>25693410267.299999</v>
      </c>
      <c r="AY14" s="235">
        <v>2690240216.79</v>
      </c>
      <c r="AZ14" s="235">
        <v>9697868288.2700005</v>
      </c>
      <c r="BA14" s="235">
        <v>2642458504.4499998</v>
      </c>
      <c r="BB14" s="235">
        <v>9074540.0999999996</v>
      </c>
      <c r="BC14" s="235">
        <v>2203840019.5599999</v>
      </c>
      <c r="BD14" s="235">
        <v>0</v>
      </c>
      <c r="BE14" s="235">
        <v>19756299.420000002</v>
      </c>
      <c r="BF14" s="235">
        <v>409787645.37</v>
      </c>
      <c r="BG14" s="235">
        <v>0</v>
      </c>
      <c r="BH14" s="235">
        <v>4084619649.7599998</v>
      </c>
      <c r="BI14" s="235">
        <v>219101064.43000004</v>
      </c>
      <c r="BJ14" s="235">
        <v>0</v>
      </c>
      <c r="BK14" s="235">
        <v>0</v>
      </c>
      <c r="BL14" s="235">
        <v>50708717789.379997</v>
      </c>
      <c r="BM14" s="235">
        <v>43605767898.259995</v>
      </c>
      <c r="BN14" s="235">
        <v>1089223563.5599999</v>
      </c>
      <c r="BO14" s="235">
        <v>4865678506.4300013</v>
      </c>
      <c r="BP14" s="235">
        <v>2774997133.4400005</v>
      </c>
      <c r="BQ14" s="235">
        <v>413232588.27999997</v>
      </c>
      <c r="BR14" s="235">
        <v>8238540557.9499998</v>
      </c>
      <c r="BS14" s="235">
        <v>7922282905.2199993</v>
      </c>
      <c r="BT14" s="235">
        <v>120035439.92999999</v>
      </c>
      <c r="BU14" s="235">
        <v>218666</v>
      </c>
      <c r="BV14" s="235">
        <v>196003546.80000001</v>
      </c>
      <c r="BW14" s="235">
        <v>4378221.99</v>
      </c>
      <c r="BX14" s="235">
        <v>48705426.280000001</v>
      </c>
      <c r="BY14" s="235">
        <v>0</v>
      </c>
      <c r="BZ14" s="235">
        <v>91745182.700000018</v>
      </c>
      <c r="CA14" s="235">
        <v>96962910.859999999</v>
      </c>
      <c r="CB14" s="235">
        <v>45848025.230000004</v>
      </c>
      <c r="CC14" s="235">
        <v>1031338906.6000001</v>
      </c>
      <c r="CD14" s="235">
        <v>487445967.03000003</v>
      </c>
      <c r="CE14" s="235">
        <v>393606179.46000004</v>
      </c>
      <c r="CF14" s="235">
        <v>148306760.10999998</v>
      </c>
      <c r="CG14" s="235">
        <v>1980000</v>
      </c>
      <c r="CH14" s="235">
        <v>0</v>
      </c>
      <c r="CI14" s="235">
        <v>4313491501.6900005</v>
      </c>
      <c r="CJ14" s="235">
        <v>2713427202.1600003</v>
      </c>
      <c r="CK14" s="235">
        <v>1051299613.5799999</v>
      </c>
      <c r="CL14" s="235">
        <v>653989.4</v>
      </c>
      <c r="CM14" s="235">
        <v>20</v>
      </c>
      <c r="CN14" s="235">
        <v>414792707.63999999</v>
      </c>
      <c r="CO14" s="235">
        <v>0</v>
      </c>
      <c r="CP14" s="235">
        <v>49373659.369999997</v>
      </c>
      <c r="CQ14" s="235">
        <v>342478432.97000003</v>
      </c>
      <c r="CR14" s="235">
        <v>244000804.19999999</v>
      </c>
      <c r="CS14" s="235">
        <v>7935356891.5299997</v>
      </c>
      <c r="CT14" s="235">
        <v>2746570783.5400004</v>
      </c>
      <c r="CU14" s="235">
        <v>2175174985.2199998</v>
      </c>
      <c r="CV14" s="235">
        <v>3013611122.77</v>
      </c>
      <c r="CW14" s="235">
        <v>731483835.50999999</v>
      </c>
      <c r="CX14" s="235">
        <v>2853852425.9999995</v>
      </c>
      <c r="CY14" s="235">
        <v>392161290.47000003</v>
      </c>
      <c r="CZ14" s="235">
        <v>85290861.469999999</v>
      </c>
      <c r="DA14" s="235">
        <v>3160722854.9999995</v>
      </c>
      <c r="DB14" s="235">
        <v>3146342024.7099996</v>
      </c>
      <c r="DC14" s="235">
        <v>12944438782.460001</v>
      </c>
      <c r="DD14" s="235">
        <v>10169441649.02</v>
      </c>
      <c r="DE14" s="235">
        <v>2774997133.4399991</v>
      </c>
    </row>
    <row r="15" spans="1:109" ht="11.25" customHeight="1">
      <c r="A15" s="230">
        <v>2008</v>
      </c>
      <c r="B15" s="230">
        <v>4</v>
      </c>
      <c r="C15" s="238">
        <v>132</v>
      </c>
      <c r="D15" s="232">
        <v>109</v>
      </c>
      <c r="E15" s="230">
        <v>46</v>
      </c>
      <c r="F15" s="238">
        <v>108293</v>
      </c>
      <c r="G15" s="238"/>
      <c r="H15" s="239"/>
      <c r="I15" s="233">
        <v>74419446890.180908</v>
      </c>
      <c r="J15" s="234">
        <v>20050521116.7309</v>
      </c>
      <c r="K15" s="234">
        <v>13005952630.470898</v>
      </c>
      <c r="L15" s="234">
        <v>5819457481.8000002</v>
      </c>
      <c r="M15" s="234">
        <v>5819457.4818000002</v>
      </c>
      <c r="N15" s="234">
        <v>1225111.00446</v>
      </c>
      <c r="O15" s="234">
        <v>29829052</v>
      </c>
      <c r="P15" s="234">
        <v>2089718490.99</v>
      </c>
      <c r="Q15" s="234">
        <v>0</v>
      </c>
      <c r="R15" s="234">
        <v>44474232314.580002</v>
      </c>
      <c r="S15" s="234">
        <v>46446273976.230003</v>
      </c>
      <c r="T15" s="234">
        <v>41533022630.400002</v>
      </c>
      <c r="U15" s="235">
        <v>2270967187.0299997</v>
      </c>
      <c r="V15" s="235">
        <v>2642284158.7999997</v>
      </c>
      <c r="W15" s="236">
        <v>5.6889044752055938E-2</v>
      </c>
      <c r="X15" s="235">
        <v>39661897214.140007</v>
      </c>
      <c r="Y15" s="235">
        <v>35536350473.000008</v>
      </c>
      <c r="Z15" s="235">
        <v>1959819302.3</v>
      </c>
      <c r="AA15" s="235">
        <v>2165727438.8400002</v>
      </c>
      <c r="AB15" s="235">
        <v>6784376762.0900002</v>
      </c>
      <c r="AC15" s="235">
        <v>5996672157.3999996</v>
      </c>
      <c r="AD15" s="235">
        <v>311147884.73000002</v>
      </c>
      <c r="AE15" s="235">
        <v>476556719.96000004</v>
      </c>
      <c r="AF15" s="235">
        <v>0</v>
      </c>
      <c r="AG15" s="235">
        <v>0</v>
      </c>
      <c r="AH15" s="235">
        <v>0</v>
      </c>
      <c r="AI15" s="235">
        <v>0</v>
      </c>
      <c r="AJ15" s="235">
        <v>0</v>
      </c>
      <c r="AK15" s="235">
        <v>0</v>
      </c>
      <c r="AL15" s="235">
        <v>0</v>
      </c>
      <c r="AM15" s="235">
        <v>0</v>
      </c>
      <c r="AN15" s="235">
        <v>0</v>
      </c>
      <c r="AO15" s="235">
        <v>0</v>
      </c>
      <c r="AP15" s="235">
        <v>0</v>
      </c>
      <c r="AQ15" s="235">
        <v>0</v>
      </c>
      <c r="AR15" s="235">
        <v>0</v>
      </c>
      <c r="AS15" s="235">
        <v>0</v>
      </c>
      <c r="AT15" s="235">
        <v>0</v>
      </c>
      <c r="AU15" s="235">
        <v>0</v>
      </c>
      <c r="AV15" s="235">
        <v>0</v>
      </c>
      <c r="AW15" s="235">
        <v>78530740164.550903</v>
      </c>
      <c r="AX15" s="235">
        <v>23513084855.34</v>
      </c>
      <c r="AY15" s="235">
        <v>2846290303.0000005</v>
      </c>
      <c r="AZ15" s="235">
        <v>9646306621.3800011</v>
      </c>
      <c r="BA15" s="235">
        <v>1215690576.73</v>
      </c>
      <c r="BB15" s="235">
        <v>4584940.0999999996</v>
      </c>
      <c r="BC15" s="235">
        <v>1211105636.6300001</v>
      </c>
      <c r="BD15" s="235">
        <v>0</v>
      </c>
      <c r="BE15" s="235">
        <v>0</v>
      </c>
      <c r="BF15" s="235">
        <v>0</v>
      </c>
      <c r="BG15" s="235">
        <v>0</v>
      </c>
      <c r="BH15" s="235">
        <v>6787182614.6399994</v>
      </c>
      <c r="BI15" s="235">
        <v>263575426.48999998</v>
      </c>
      <c r="BJ15" s="235">
        <v>0</v>
      </c>
      <c r="BK15" s="235">
        <v>0</v>
      </c>
      <c r="BL15" s="235">
        <v>55017655309.093994</v>
      </c>
      <c r="BM15" s="235">
        <v>46737684476.489998</v>
      </c>
      <c r="BN15" s="235">
        <v>1108233660.1100001</v>
      </c>
      <c r="BO15" s="235">
        <v>6176033817.2740011</v>
      </c>
      <c r="BP15" s="235">
        <v>3937471878.2540016</v>
      </c>
      <c r="BQ15" s="235">
        <v>412763409.54000002</v>
      </c>
      <c r="BR15" s="235">
        <v>11596669082.610001</v>
      </c>
      <c r="BS15" s="235">
        <v>11204475043.350002</v>
      </c>
      <c r="BT15" s="235">
        <v>152512753.86999997</v>
      </c>
      <c r="BU15" s="235">
        <v>218666</v>
      </c>
      <c r="BV15" s="235">
        <v>239462619.39000005</v>
      </c>
      <c r="BW15" s="235">
        <v>8682659.7200000007</v>
      </c>
      <c r="BX15" s="235">
        <v>53525856.619999997</v>
      </c>
      <c r="BY15" s="235">
        <v>0</v>
      </c>
      <c r="BZ15" s="235">
        <v>116907326.01000001</v>
      </c>
      <c r="CA15" s="235">
        <v>138409409.80000001</v>
      </c>
      <c r="CB15" s="235">
        <v>78122462.960000008</v>
      </c>
      <c r="CC15" s="235">
        <v>1440294450.503</v>
      </c>
      <c r="CD15" s="235">
        <v>692946408.75</v>
      </c>
      <c r="CE15" s="235">
        <v>531710598.49300003</v>
      </c>
      <c r="CF15" s="235">
        <v>215637443.25999999</v>
      </c>
      <c r="CG15" s="235">
        <v>0</v>
      </c>
      <c r="CH15" s="235">
        <v>0</v>
      </c>
      <c r="CI15" s="235">
        <v>6845487243.6600008</v>
      </c>
      <c r="CJ15" s="235">
        <v>3986689726.21</v>
      </c>
      <c r="CK15" s="235">
        <v>1340386464.46</v>
      </c>
      <c r="CL15" s="235">
        <v>4820702.1999999993</v>
      </c>
      <c r="CM15" s="235">
        <v>20</v>
      </c>
      <c r="CN15" s="235">
        <v>530279940.76000005</v>
      </c>
      <c r="CO15" s="235">
        <v>0</v>
      </c>
      <c r="CP15" s="235">
        <v>49278518.799999997</v>
      </c>
      <c r="CQ15" s="235">
        <v>482971956.48000002</v>
      </c>
      <c r="CR15" s="235">
        <v>273035326.22000003</v>
      </c>
      <c r="CS15" s="235">
        <v>11461048914.823002</v>
      </c>
      <c r="CT15" s="235">
        <v>4367641213.9500008</v>
      </c>
      <c r="CU15" s="235">
        <v>3074635436.9900002</v>
      </c>
      <c r="CV15" s="235">
        <v>4018772263.8830009</v>
      </c>
      <c r="CW15" s="235">
        <v>1289014923.7</v>
      </c>
      <c r="CX15" s="235">
        <v>4251798037.2440004</v>
      </c>
      <c r="CY15" s="235">
        <v>430768030.90000004</v>
      </c>
      <c r="CZ15" s="235">
        <v>251208798.23999998</v>
      </c>
      <c r="DA15" s="235">
        <v>4431357269.9039993</v>
      </c>
      <c r="DB15" s="235">
        <v>4451152860.5739994</v>
      </c>
      <c r="DC15" s="235">
        <v>18896996849.52</v>
      </c>
      <c r="DD15" s="235">
        <v>14959524971.266003</v>
      </c>
      <c r="DE15" s="235">
        <v>3937471878.2539983</v>
      </c>
    </row>
    <row r="16" spans="1:109" ht="11.25" customHeight="1">
      <c r="A16" s="230">
        <v>2009</v>
      </c>
      <c r="B16" s="230">
        <v>1</v>
      </c>
      <c r="C16" s="238">
        <v>132</v>
      </c>
      <c r="D16" s="237">
        <v>109</v>
      </c>
      <c r="E16" s="230">
        <v>47</v>
      </c>
      <c r="F16" s="238">
        <v>46456</v>
      </c>
      <c r="G16" s="238"/>
      <c r="H16" s="239"/>
      <c r="I16" s="233">
        <v>75249362196.350006</v>
      </c>
      <c r="J16" s="234">
        <v>25066777911.860001</v>
      </c>
      <c r="K16" s="234">
        <v>14782319593.889999</v>
      </c>
      <c r="L16" s="234">
        <v>3992511215.6399994</v>
      </c>
      <c r="M16" s="240">
        <v>6291947102.3299999</v>
      </c>
      <c r="N16" s="240">
        <v>6291947.1023300001</v>
      </c>
      <c r="O16" s="234">
        <v>29829052</v>
      </c>
      <c r="P16" s="234">
        <v>115000</v>
      </c>
      <c r="Q16" s="234">
        <v>0</v>
      </c>
      <c r="R16" s="234">
        <v>43142810723.839996</v>
      </c>
      <c r="S16" s="234">
        <v>46029757366.659996</v>
      </c>
      <c r="T16" s="234">
        <v>39171680951.190002</v>
      </c>
      <c r="U16" s="235">
        <v>2120125465.55</v>
      </c>
      <c r="V16" s="235">
        <v>4737950949.9199991</v>
      </c>
      <c r="W16" s="236">
        <v>0.10293234683335012</v>
      </c>
      <c r="X16" s="235">
        <v>37846515635.660004</v>
      </c>
      <c r="Y16" s="235">
        <v>32616264928.700001</v>
      </c>
      <c r="Z16" s="235">
        <v>1739289778.9899998</v>
      </c>
      <c r="AA16" s="235">
        <v>3490960927.9699998</v>
      </c>
      <c r="AB16" s="235">
        <v>8183241731</v>
      </c>
      <c r="AC16" s="235">
        <v>6555416022.4899998</v>
      </c>
      <c r="AD16" s="235">
        <v>380835686.56</v>
      </c>
      <c r="AE16" s="235">
        <v>1246990021.95</v>
      </c>
      <c r="AF16" s="235">
        <v>0</v>
      </c>
      <c r="AG16" s="235">
        <v>0</v>
      </c>
      <c r="AH16" s="235">
        <v>0</v>
      </c>
      <c r="AI16" s="235">
        <v>0</v>
      </c>
      <c r="AJ16" s="235">
        <v>0</v>
      </c>
      <c r="AK16" s="235">
        <v>0</v>
      </c>
      <c r="AL16" s="235">
        <v>0</v>
      </c>
      <c r="AM16" s="235">
        <v>0</v>
      </c>
      <c r="AN16" s="235">
        <v>0</v>
      </c>
      <c r="AO16" s="235">
        <v>0</v>
      </c>
      <c r="AP16" s="235">
        <v>0</v>
      </c>
      <c r="AQ16" s="235">
        <v>0</v>
      </c>
      <c r="AR16" s="235">
        <v>0</v>
      </c>
      <c r="AS16" s="235">
        <v>0</v>
      </c>
      <c r="AT16" s="235">
        <v>0</v>
      </c>
      <c r="AU16" s="235">
        <v>0</v>
      </c>
      <c r="AV16" s="235">
        <v>0</v>
      </c>
      <c r="AW16" s="235">
        <v>79142638621.479996</v>
      </c>
      <c r="AX16" s="235">
        <v>19847892047.038998</v>
      </c>
      <c r="AY16" s="235">
        <v>3404143059.9800005</v>
      </c>
      <c r="AZ16" s="235">
        <v>8763501954.4899998</v>
      </c>
      <c r="BA16" s="235">
        <v>2563686109.77</v>
      </c>
      <c r="BB16" s="235">
        <v>42.1</v>
      </c>
      <c r="BC16" s="235">
        <v>2264104417.6700001</v>
      </c>
      <c r="BD16" s="235">
        <v>2388000</v>
      </c>
      <c r="BE16" s="235">
        <v>0</v>
      </c>
      <c r="BF16" s="235">
        <v>297193650</v>
      </c>
      <c r="BG16" s="235">
        <v>0</v>
      </c>
      <c r="BH16" s="235">
        <v>2531617514.1989999</v>
      </c>
      <c r="BI16" s="235">
        <v>258507116.21999997</v>
      </c>
      <c r="BJ16" s="235">
        <v>0</v>
      </c>
      <c r="BK16" s="235">
        <v>0</v>
      </c>
      <c r="BL16" s="235">
        <v>59294746574.444</v>
      </c>
      <c r="BM16" s="235">
        <v>50953034957.87001</v>
      </c>
      <c r="BN16" s="235">
        <v>1167396956.1099999</v>
      </c>
      <c r="BO16" s="235">
        <v>6230103306.7639999</v>
      </c>
      <c r="BP16" s="235">
        <v>1530049176.0129995</v>
      </c>
      <c r="BQ16" s="235">
        <v>398133893.39999998</v>
      </c>
      <c r="BR16" s="235">
        <v>3507697517.7730002</v>
      </c>
      <c r="BS16" s="235">
        <v>3422051207.1329999</v>
      </c>
      <c r="BT16" s="235">
        <v>73919154.48999998</v>
      </c>
      <c r="BU16" s="235">
        <v>0</v>
      </c>
      <c r="BV16" s="235">
        <v>11727156.150000002</v>
      </c>
      <c r="BW16" s="235">
        <v>535865.59000000008</v>
      </c>
      <c r="BX16" s="235">
        <v>0</v>
      </c>
      <c r="BY16" s="235">
        <v>0</v>
      </c>
      <c r="BZ16" s="235">
        <v>13597924.560000001</v>
      </c>
      <c r="CA16" s="235">
        <v>59504657.640000001</v>
      </c>
      <c r="CB16" s="235">
        <v>61911291.640000001</v>
      </c>
      <c r="CC16" s="235">
        <v>377525418.5</v>
      </c>
      <c r="CD16" s="235">
        <v>161784135.78999999</v>
      </c>
      <c r="CE16" s="235">
        <v>133381376.14999999</v>
      </c>
      <c r="CF16" s="235">
        <v>82359906.560000002</v>
      </c>
      <c r="CG16" s="235">
        <v>0</v>
      </c>
      <c r="CH16" s="235">
        <v>0</v>
      </c>
      <c r="CI16" s="235">
        <v>4738684292.4800005</v>
      </c>
      <c r="CJ16" s="235">
        <v>1691271295.6699998</v>
      </c>
      <c r="CK16" s="235">
        <v>240664230.15000001</v>
      </c>
      <c r="CL16" s="235">
        <v>377205.3</v>
      </c>
      <c r="CM16" s="235">
        <v>147338</v>
      </c>
      <c r="CN16" s="235">
        <v>50431500</v>
      </c>
      <c r="CO16" s="235">
        <v>0</v>
      </c>
      <c r="CP16" s="235">
        <v>20874671.649999999</v>
      </c>
      <c r="CQ16" s="235">
        <v>93744098.150000006</v>
      </c>
      <c r="CR16" s="235">
        <v>75089417.049999997</v>
      </c>
      <c r="CS16" s="235">
        <v>5030833146.9700003</v>
      </c>
      <c r="CT16" s="235">
        <v>2992153982.0999999</v>
      </c>
      <c r="CU16" s="235">
        <v>915765810.45000005</v>
      </c>
      <c r="CV16" s="235">
        <v>1122913354.4200001</v>
      </c>
      <c r="CW16" s="235">
        <v>1200782989.1800001</v>
      </c>
      <c r="CX16" s="235">
        <v>1637240255.6030002</v>
      </c>
      <c r="CY16" s="235">
        <v>109794556.72000001</v>
      </c>
      <c r="CZ16" s="235">
        <v>35577719.639999993</v>
      </c>
      <c r="DA16" s="235">
        <v>1711457092.6830001</v>
      </c>
      <c r="DB16" s="235">
        <v>1706057925.8830001</v>
      </c>
      <c r="DC16" s="235">
        <v>8356435200.1730003</v>
      </c>
      <c r="DD16" s="235">
        <v>6826386024.1599998</v>
      </c>
      <c r="DE16" s="235">
        <v>1530049176.0130002</v>
      </c>
    </row>
    <row r="17" spans="1:109" ht="11.25" customHeight="1">
      <c r="A17" s="230">
        <v>2009</v>
      </c>
      <c r="B17" s="230">
        <v>2</v>
      </c>
      <c r="C17" s="238">
        <v>173</v>
      </c>
      <c r="D17" s="232">
        <v>147</v>
      </c>
      <c r="E17" s="230">
        <v>48</v>
      </c>
      <c r="F17" s="238">
        <v>76300</v>
      </c>
      <c r="G17" s="238"/>
      <c r="H17" s="239"/>
      <c r="I17" s="233">
        <v>81177671111.126678</v>
      </c>
      <c r="J17" s="234">
        <v>27179657088.780003</v>
      </c>
      <c r="K17" s="234">
        <v>18160960231.439999</v>
      </c>
      <c r="L17" s="234">
        <v>4343921230.1099997</v>
      </c>
      <c r="M17" s="240">
        <v>4674775627.2299995</v>
      </c>
      <c r="N17" s="234">
        <v>4674775.6272299998</v>
      </c>
      <c r="O17" s="234">
        <v>2396000</v>
      </c>
      <c r="P17" s="234">
        <v>2960262971</v>
      </c>
      <c r="Q17" s="234">
        <v>0</v>
      </c>
      <c r="R17" s="234">
        <v>45179470969.820007</v>
      </c>
      <c r="S17" s="234">
        <v>48085208843.51001</v>
      </c>
      <c r="T17" s="234">
        <v>41173168368.390007</v>
      </c>
      <c r="U17" s="235">
        <v>2475692510.5499997</v>
      </c>
      <c r="V17" s="235">
        <v>4436347964.5699997</v>
      </c>
      <c r="W17" s="236">
        <v>9.226013718704619E-2</v>
      </c>
      <c r="X17" s="235">
        <v>38716924729.51001</v>
      </c>
      <c r="Y17" s="235">
        <v>33430074317.220005</v>
      </c>
      <c r="Z17" s="235">
        <v>2021180301.0799999</v>
      </c>
      <c r="AA17" s="235">
        <v>3265670111.2099996</v>
      </c>
      <c r="AB17" s="235">
        <v>9368284114</v>
      </c>
      <c r="AC17" s="235">
        <v>7743094051.170001</v>
      </c>
      <c r="AD17" s="235">
        <v>454512209.47000003</v>
      </c>
      <c r="AE17" s="235">
        <v>1170677853.3599999</v>
      </c>
      <c r="AF17" s="235">
        <v>0</v>
      </c>
      <c r="AG17" s="235">
        <v>0</v>
      </c>
      <c r="AH17" s="235">
        <v>0</v>
      </c>
      <c r="AI17" s="235">
        <v>0</v>
      </c>
      <c r="AJ17" s="235">
        <v>0</v>
      </c>
      <c r="AK17" s="235">
        <v>0</v>
      </c>
      <c r="AL17" s="235">
        <v>0</v>
      </c>
      <c r="AM17" s="235">
        <v>0</v>
      </c>
      <c r="AN17" s="235">
        <v>0</v>
      </c>
      <c r="AO17" s="235">
        <v>0</v>
      </c>
      <c r="AP17" s="235">
        <v>0</v>
      </c>
      <c r="AQ17" s="235">
        <v>0</v>
      </c>
      <c r="AR17" s="235">
        <v>0</v>
      </c>
      <c r="AS17" s="235">
        <v>0</v>
      </c>
      <c r="AT17" s="235">
        <v>0</v>
      </c>
      <c r="AU17" s="235">
        <v>0</v>
      </c>
      <c r="AV17" s="235">
        <v>0</v>
      </c>
      <c r="AW17" s="235">
        <v>85291455314.386688</v>
      </c>
      <c r="AX17" s="235">
        <v>19557269293.562004</v>
      </c>
      <c r="AY17" s="235">
        <v>3528570459.8800001</v>
      </c>
      <c r="AZ17" s="235">
        <v>7984429213.6700001</v>
      </c>
      <c r="BA17" s="235">
        <v>1710229836.7400002</v>
      </c>
      <c r="BB17" s="235">
        <v>1241801.3</v>
      </c>
      <c r="BC17" s="235">
        <v>1429400935.4400001</v>
      </c>
      <c r="BD17" s="235">
        <v>0</v>
      </c>
      <c r="BE17" s="235">
        <v>0</v>
      </c>
      <c r="BF17" s="235">
        <v>279587100</v>
      </c>
      <c r="BG17" s="235">
        <v>0</v>
      </c>
      <c r="BH17" s="235">
        <v>3227204056.3719997</v>
      </c>
      <c r="BI17" s="235">
        <v>265064262.02999997</v>
      </c>
      <c r="BJ17" s="235">
        <v>0</v>
      </c>
      <c r="BK17" s="235">
        <v>0</v>
      </c>
      <c r="BL17" s="235">
        <v>65734186020.824654</v>
      </c>
      <c r="BM17" s="235">
        <v>58857930594.30999</v>
      </c>
      <c r="BN17" s="235">
        <v>1137562386.7499998</v>
      </c>
      <c r="BO17" s="235">
        <v>4783571688.8446674</v>
      </c>
      <c r="BP17" s="235">
        <v>2500410778.5436668</v>
      </c>
      <c r="BQ17" s="235">
        <v>398133893.39999998</v>
      </c>
      <c r="BR17" s="235">
        <v>6855222772.7766657</v>
      </c>
      <c r="BS17" s="235">
        <v>6569576221.6266661</v>
      </c>
      <c r="BT17" s="235">
        <v>210605204.74000001</v>
      </c>
      <c r="BU17" s="235">
        <v>2070947.9999999998</v>
      </c>
      <c r="BV17" s="235">
        <v>72970398.409999996</v>
      </c>
      <c r="BW17" s="235">
        <v>769128.58</v>
      </c>
      <c r="BX17" s="235">
        <v>0</v>
      </c>
      <c r="BY17" s="235">
        <v>0</v>
      </c>
      <c r="BZ17" s="235">
        <v>30806980.68</v>
      </c>
      <c r="CA17" s="235">
        <v>138329741.95999998</v>
      </c>
      <c r="CB17" s="235">
        <v>96967217.810000002</v>
      </c>
      <c r="CC17" s="235">
        <v>830510439.77999985</v>
      </c>
      <c r="CD17" s="235">
        <v>281714179.00999999</v>
      </c>
      <c r="CE17" s="235">
        <v>396932079.69</v>
      </c>
      <c r="CF17" s="235">
        <v>151864181.07999998</v>
      </c>
      <c r="CG17" s="235">
        <v>0</v>
      </c>
      <c r="CH17" s="235">
        <v>0</v>
      </c>
      <c r="CI17" s="235">
        <v>6292710468.2099991</v>
      </c>
      <c r="CJ17" s="235">
        <v>2378334613.1099992</v>
      </c>
      <c r="CK17" s="235">
        <v>563202017.63</v>
      </c>
      <c r="CL17" s="235">
        <v>2215180</v>
      </c>
      <c r="CM17" s="235">
        <v>62838</v>
      </c>
      <c r="CN17" s="235">
        <v>166374000</v>
      </c>
      <c r="CO17" s="235">
        <v>0</v>
      </c>
      <c r="CP17" s="235">
        <v>35780290.100000001</v>
      </c>
      <c r="CQ17" s="235">
        <v>206199710.30000001</v>
      </c>
      <c r="CR17" s="235">
        <v>152569999.22999999</v>
      </c>
      <c r="CS17" s="235">
        <v>8301072228.6699991</v>
      </c>
      <c r="CT17" s="235">
        <v>4717381218.6099997</v>
      </c>
      <c r="CU17" s="235">
        <v>1545071814.8799999</v>
      </c>
      <c r="CV17" s="235">
        <v>2038619195.1799994</v>
      </c>
      <c r="CW17" s="235">
        <v>1302072995.9300001</v>
      </c>
      <c r="CX17" s="235">
        <v>2714277576.6066656</v>
      </c>
      <c r="CY17" s="235">
        <v>224292776.47999999</v>
      </c>
      <c r="CZ17" s="235">
        <v>119617440.99000002</v>
      </c>
      <c r="DA17" s="235">
        <v>2818952912.0966659</v>
      </c>
      <c r="DB17" s="235">
        <v>2820107091.8266659</v>
      </c>
      <c r="DC17" s="235">
        <v>13379966263.056664</v>
      </c>
      <c r="DD17" s="235">
        <v>10879555484.512999</v>
      </c>
      <c r="DE17" s="235">
        <v>2500410778.5436659</v>
      </c>
    </row>
    <row r="18" spans="1:109" ht="11.25" customHeight="1">
      <c r="A18" s="230">
        <v>2009</v>
      </c>
      <c r="B18" s="230">
        <v>3</v>
      </c>
      <c r="C18" s="238">
        <v>172</v>
      </c>
      <c r="D18" s="232">
        <v>146</v>
      </c>
      <c r="E18" s="230">
        <v>52</v>
      </c>
      <c r="F18" s="238">
        <v>110399</v>
      </c>
      <c r="G18" s="238"/>
      <c r="H18" s="239"/>
      <c r="I18" s="233">
        <v>85125841490.342987</v>
      </c>
      <c r="J18" s="234">
        <v>29653256425.719997</v>
      </c>
      <c r="K18" s="234">
        <v>20236738803.09</v>
      </c>
      <c r="L18" s="234">
        <v>4945083700.7800007</v>
      </c>
      <c r="M18" s="240">
        <v>4471433921.8500004</v>
      </c>
      <c r="N18" s="234">
        <v>4471433.9218500005</v>
      </c>
      <c r="O18" s="234">
        <v>2396000</v>
      </c>
      <c r="P18" s="234">
        <v>3174568176.3200002</v>
      </c>
      <c r="Q18" s="234">
        <v>0</v>
      </c>
      <c r="R18" s="234">
        <v>46697900611.645996</v>
      </c>
      <c r="S18" s="234">
        <v>49954945934.945999</v>
      </c>
      <c r="T18" s="234">
        <v>42116130273.245995</v>
      </c>
      <c r="U18" s="235">
        <v>2896667904.2699995</v>
      </c>
      <c r="V18" s="235">
        <v>4942147757.4300003</v>
      </c>
      <c r="W18" s="236">
        <v>9.8932101014901089E-2</v>
      </c>
      <c r="X18" s="235">
        <v>40504589374.779999</v>
      </c>
      <c r="Y18" s="235">
        <v>34398837215.379997</v>
      </c>
      <c r="Z18" s="235">
        <v>2499541440.3599997</v>
      </c>
      <c r="AA18" s="235">
        <v>3606210719.04</v>
      </c>
      <c r="AB18" s="235">
        <v>9450356560.1660004</v>
      </c>
      <c r="AC18" s="235">
        <v>7717293057.8660011</v>
      </c>
      <c r="AD18" s="235">
        <v>397126463.91000003</v>
      </c>
      <c r="AE18" s="235">
        <v>1335937038.3899999</v>
      </c>
      <c r="AF18" s="235">
        <v>0</v>
      </c>
      <c r="AG18" s="235">
        <v>0</v>
      </c>
      <c r="AH18" s="235">
        <v>0</v>
      </c>
      <c r="AI18" s="235">
        <v>0</v>
      </c>
      <c r="AJ18" s="235">
        <v>0</v>
      </c>
      <c r="AK18" s="235">
        <v>0</v>
      </c>
      <c r="AL18" s="235">
        <v>0</v>
      </c>
      <c r="AM18" s="235">
        <v>0</v>
      </c>
      <c r="AN18" s="235">
        <v>0</v>
      </c>
      <c r="AO18" s="235">
        <v>0</v>
      </c>
      <c r="AP18" s="235">
        <v>0</v>
      </c>
      <c r="AQ18" s="235">
        <v>0</v>
      </c>
      <c r="AR18" s="235">
        <v>0</v>
      </c>
      <c r="AS18" s="235">
        <v>0</v>
      </c>
      <c r="AT18" s="235">
        <v>0</v>
      </c>
      <c r="AU18" s="235">
        <v>0</v>
      </c>
      <c r="AV18" s="235">
        <v>0</v>
      </c>
      <c r="AW18" s="235">
        <v>89320627409.12999</v>
      </c>
      <c r="AX18" s="235">
        <v>20432533266.810001</v>
      </c>
      <c r="AY18" s="235">
        <v>3225052260.0799999</v>
      </c>
      <c r="AZ18" s="235">
        <v>8890588343.4500008</v>
      </c>
      <c r="BA18" s="235">
        <v>1072896206.1999999</v>
      </c>
      <c r="BB18" s="235">
        <v>1059269.3</v>
      </c>
      <c r="BC18" s="235">
        <v>602393261.30999994</v>
      </c>
      <c r="BD18" s="235">
        <v>4480566.1999999993</v>
      </c>
      <c r="BE18" s="235">
        <v>0</v>
      </c>
      <c r="BF18" s="235">
        <v>464963109.38999999</v>
      </c>
      <c r="BG18" s="235">
        <v>0</v>
      </c>
      <c r="BH18" s="235">
        <v>4163315963.9300008</v>
      </c>
      <c r="BI18" s="235">
        <v>206568859.97</v>
      </c>
      <c r="BJ18" s="235">
        <v>0</v>
      </c>
      <c r="BK18" s="235">
        <v>0</v>
      </c>
      <c r="BL18" s="235">
        <v>68888094142.320007</v>
      </c>
      <c r="BM18" s="235">
        <v>61421490827.309998</v>
      </c>
      <c r="BN18" s="235">
        <v>1136877432.75</v>
      </c>
      <c r="BO18" s="235">
        <v>5021265891.3399992</v>
      </c>
      <c r="BP18" s="235">
        <v>3752103055.5499992</v>
      </c>
      <c r="BQ18" s="235">
        <v>798137853.39999998</v>
      </c>
      <c r="BR18" s="235">
        <v>10336174176.439999</v>
      </c>
      <c r="BS18" s="235">
        <v>9880894710.7799988</v>
      </c>
      <c r="BT18" s="235">
        <v>275168577.94000006</v>
      </c>
      <c r="BU18" s="235">
        <v>2236035.73</v>
      </c>
      <c r="BV18" s="235">
        <v>177874851.99000001</v>
      </c>
      <c r="BW18" s="235">
        <v>186396</v>
      </c>
      <c r="BX18" s="235">
        <v>0</v>
      </c>
      <c r="BY18" s="235">
        <v>0</v>
      </c>
      <c r="BZ18" s="235">
        <v>47543127.810000002</v>
      </c>
      <c r="CA18" s="235">
        <v>264612449.5</v>
      </c>
      <c r="CB18" s="235">
        <v>134498886.31999999</v>
      </c>
      <c r="CC18" s="235">
        <v>1014516746.1999999</v>
      </c>
      <c r="CD18" s="235">
        <v>404319347.79000008</v>
      </c>
      <c r="CE18" s="235">
        <v>385673917.5</v>
      </c>
      <c r="CF18" s="235">
        <v>224523480.91</v>
      </c>
      <c r="CG18" s="235">
        <v>0</v>
      </c>
      <c r="CH18" s="235">
        <v>0</v>
      </c>
      <c r="CI18" s="235">
        <v>8973480372.8699989</v>
      </c>
      <c r="CJ18" s="235">
        <v>4451805395.5699997</v>
      </c>
      <c r="CK18" s="235">
        <v>825207919.34000003</v>
      </c>
      <c r="CL18" s="235">
        <v>3115180</v>
      </c>
      <c r="CM18" s="235">
        <v>132138</v>
      </c>
      <c r="CN18" s="235">
        <v>293538500</v>
      </c>
      <c r="CO18" s="235">
        <v>0</v>
      </c>
      <c r="CP18" s="235">
        <v>51136749.850000001</v>
      </c>
      <c r="CQ18" s="235">
        <v>313573076.21999997</v>
      </c>
      <c r="CR18" s="235">
        <v>163712275.27000001</v>
      </c>
      <c r="CS18" s="235">
        <v>12374578483.120001</v>
      </c>
      <c r="CT18" s="235">
        <v>7013091983.0900002</v>
      </c>
      <c r="CU18" s="235">
        <v>2320985942.3800006</v>
      </c>
      <c r="CV18" s="235">
        <v>3040500557.6499996</v>
      </c>
      <c r="CW18" s="235">
        <v>1782565052.3</v>
      </c>
      <c r="CX18" s="235">
        <v>4137994267.6899962</v>
      </c>
      <c r="CY18" s="235">
        <v>282157227.40000004</v>
      </c>
      <c r="CZ18" s="235">
        <v>180224107.37</v>
      </c>
      <c r="DA18" s="235">
        <v>4239927387.7199965</v>
      </c>
      <c r="DB18" s="235">
        <v>4235283856.3499961</v>
      </c>
      <c r="DC18" s="235">
        <v>19596686451.889999</v>
      </c>
      <c r="DD18" s="235">
        <v>15844583396.340002</v>
      </c>
      <c r="DE18" s="235">
        <v>3752103055.5499978</v>
      </c>
    </row>
    <row r="19" spans="1:109" ht="11.25" customHeight="1">
      <c r="A19" s="230">
        <v>2009</v>
      </c>
      <c r="B19" s="230">
        <v>4</v>
      </c>
      <c r="C19" s="238">
        <v>177</v>
      </c>
      <c r="D19" s="232">
        <v>150</v>
      </c>
      <c r="E19" s="230">
        <v>54</v>
      </c>
      <c r="F19" s="238">
        <v>158510</v>
      </c>
      <c r="G19" s="238"/>
      <c r="H19" s="239"/>
      <c r="I19" s="233">
        <v>92326922195.288666</v>
      </c>
      <c r="J19" s="234">
        <v>31019401977.380005</v>
      </c>
      <c r="K19" s="234">
        <v>22689641041.780003</v>
      </c>
      <c r="L19" s="234">
        <v>4250460435.8500009</v>
      </c>
      <c r="M19" s="240">
        <v>4079300499.7500005</v>
      </c>
      <c r="N19" s="234">
        <v>4079300.4997500004</v>
      </c>
      <c r="O19" s="234">
        <v>200350170</v>
      </c>
      <c r="P19" s="234">
        <v>1747767477.0799999</v>
      </c>
      <c r="Q19" s="234">
        <v>0</v>
      </c>
      <c r="R19" s="234">
        <v>52247182571.529999</v>
      </c>
      <c r="S19" s="234">
        <v>55504753883.690002</v>
      </c>
      <c r="T19" s="234">
        <v>47399071580.400002</v>
      </c>
      <c r="U19" s="235">
        <v>3192871591.2800002</v>
      </c>
      <c r="V19" s="235">
        <v>4912810712.0100002</v>
      </c>
      <c r="W19" s="236">
        <v>8.8511530423227819E-2</v>
      </c>
      <c r="X19" s="235">
        <v>45011382503.07</v>
      </c>
      <c r="Y19" s="235">
        <v>38933225455.150002</v>
      </c>
      <c r="Z19" s="235">
        <v>2497360963.0500002</v>
      </c>
      <c r="AA19" s="235">
        <v>3580796084.8699994</v>
      </c>
      <c r="AB19" s="235">
        <v>10493371380.620001</v>
      </c>
      <c r="AC19" s="235">
        <v>8465846125.250001</v>
      </c>
      <c r="AD19" s="235">
        <v>695510628.23000002</v>
      </c>
      <c r="AE19" s="235">
        <v>1332014627.1400001</v>
      </c>
      <c r="AF19" s="235">
        <v>0</v>
      </c>
      <c r="AG19" s="235">
        <v>0</v>
      </c>
      <c r="AH19" s="235">
        <v>0</v>
      </c>
      <c r="AI19" s="235">
        <v>0</v>
      </c>
      <c r="AJ19" s="235">
        <v>0</v>
      </c>
      <c r="AK19" s="235">
        <v>0</v>
      </c>
      <c r="AL19" s="235">
        <v>0</v>
      </c>
      <c r="AM19" s="235">
        <v>0</v>
      </c>
      <c r="AN19" s="235">
        <v>0</v>
      </c>
      <c r="AO19" s="235">
        <v>0</v>
      </c>
      <c r="AP19" s="235">
        <v>0</v>
      </c>
      <c r="AQ19" s="235">
        <v>0</v>
      </c>
      <c r="AR19" s="235">
        <v>0</v>
      </c>
      <c r="AS19" s="235">
        <v>0</v>
      </c>
      <c r="AT19" s="235">
        <v>0</v>
      </c>
      <c r="AU19" s="235">
        <v>0</v>
      </c>
      <c r="AV19" s="235">
        <v>0</v>
      </c>
      <c r="AW19" s="235">
        <v>96480115679.975662</v>
      </c>
      <c r="AX19" s="235">
        <v>21639613633.64687</v>
      </c>
      <c r="AY19" s="235">
        <v>3653513121.7199998</v>
      </c>
      <c r="AZ19" s="235">
        <v>10689685084.710003</v>
      </c>
      <c r="BA19" s="235">
        <v>757561474.3599999</v>
      </c>
      <c r="BB19" s="235">
        <v>1059269.3</v>
      </c>
      <c r="BC19" s="235">
        <v>665873537.05999994</v>
      </c>
      <c r="BD19" s="235">
        <v>0</v>
      </c>
      <c r="BE19" s="235">
        <v>0</v>
      </c>
      <c r="BF19" s="235">
        <v>90628668</v>
      </c>
      <c r="BG19" s="235">
        <v>0</v>
      </c>
      <c r="BH19" s="235">
        <v>3792151713.886867</v>
      </c>
      <c r="BI19" s="235">
        <v>284060527.93000001</v>
      </c>
      <c r="BJ19" s="235">
        <v>0</v>
      </c>
      <c r="BK19" s="235">
        <v>0</v>
      </c>
      <c r="BL19" s="235">
        <v>74840502046.331787</v>
      </c>
      <c r="BM19" s="235">
        <v>66367214454.869995</v>
      </c>
      <c r="BN19" s="235">
        <v>1100072952.75</v>
      </c>
      <c r="BO19" s="235">
        <v>6088662789.1917973</v>
      </c>
      <c r="BP19" s="235">
        <v>4986027744.7507973</v>
      </c>
      <c r="BQ19" s="235">
        <v>787710030</v>
      </c>
      <c r="BR19" s="235">
        <v>15239694558.538666</v>
      </c>
      <c r="BS19" s="235">
        <v>14570271122.258665</v>
      </c>
      <c r="BT19" s="235">
        <v>315156707.46999997</v>
      </c>
      <c r="BU19" s="235">
        <v>24551538</v>
      </c>
      <c r="BV19" s="235">
        <v>329715190.81</v>
      </c>
      <c r="BW19" s="235">
        <v>9686396</v>
      </c>
      <c r="BX19" s="235">
        <v>0</v>
      </c>
      <c r="BY19" s="235">
        <v>0</v>
      </c>
      <c r="BZ19" s="235">
        <v>61230644.939999998</v>
      </c>
      <c r="CA19" s="235">
        <v>379919569.48000002</v>
      </c>
      <c r="CB19" s="235">
        <v>121153184.61</v>
      </c>
      <c r="CC19" s="235">
        <v>2458124092.71</v>
      </c>
      <c r="CD19" s="235">
        <v>1512016640.9100001</v>
      </c>
      <c r="CE19" s="235">
        <v>596728939.98000002</v>
      </c>
      <c r="CF19" s="235">
        <v>349378511.81999999</v>
      </c>
      <c r="CG19" s="235">
        <v>0</v>
      </c>
      <c r="CH19" s="235">
        <v>0</v>
      </c>
      <c r="CI19" s="235">
        <v>11132600814.149996</v>
      </c>
      <c r="CJ19" s="235">
        <v>5694847778.6599989</v>
      </c>
      <c r="CK19" s="235">
        <v>1086088243.0799999</v>
      </c>
      <c r="CL19" s="235">
        <v>3715180</v>
      </c>
      <c r="CM19" s="235">
        <v>217338</v>
      </c>
      <c r="CN19" s="235">
        <v>427626500</v>
      </c>
      <c r="CO19" s="235">
        <v>0</v>
      </c>
      <c r="CP19" s="235">
        <v>64969617.399999999</v>
      </c>
      <c r="CQ19" s="235">
        <v>433633518.89999992</v>
      </c>
      <c r="CR19" s="235">
        <v>155926088.78</v>
      </c>
      <c r="CS19" s="235">
        <v>16510765150.9</v>
      </c>
      <c r="CT19" s="235">
        <v>8578823358.3100014</v>
      </c>
      <c r="CU19" s="235">
        <v>3292509947.7299991</v>
      </c>
      <c r="CV19" s="235">
        <v>4639431844.8599987</v>
      </c>
      <c r="CW19" s="235">
        <v>1799739642.6400001</v>
      </c>
      <c r="CX19" s="235">
        <v>5603666486.4386635</v>
      </c>
      <c r="CY19" s="235">
        <v>292516444.18000001</v>
      </c>
      <c r="CZ19" s="235">
        <v>288038215.17000002</v>
      </c>
      <c r="DA19" s="235">
        <v>5608144715.4486637</v>
      </c>
      <c r="DB19" s="235">
        <v>5611604731.2986641</v>
      </c>
      <c r="DC19" s="235">
        <v>26680675144.718662</v>
      </c>
      <c r="DD19" s="235">
        <v>21694647399.967861</v>
      </c>
      <c r="DE19" s="235">
        <v>4986027744.7508011</v>
      </c>
    </row>
    <row r="20" spans="1:109" ht="11.25" customHeight="1">
      <c r="A20" s="230">
        <v>2010</v>
      </c>
      <c r="B20" s="230">
        <v>1</v>
      </c>
      <c r="C20" s="238">
        <v>184</v>
      </c>
      <c r="D20" s="237">
        <v>156</v>
      </c>
      <c r="E20" s="230">
        <v>56</v>
      </c>
      <c r="F20" s="238">
        <v>73314</v>
      </c>
      <c r="G20" s="238"/>
      <c r="H20" s="239">
        <v>106943599600</v>
      </c>
      <c r="I20" s="233">
        <v>102538526201.80299</v>
      </c>
      <c r="J20" s="234">
        <v>34395691468.019997</v>
      </c>
      <c r="K20" s="234">
        <v>24245613267.880001</v>
      </c>
      <c r="L20" s="234">
        <v>5563032688.7099991</v>
      </c>
      <c r="M20" s="240">
        <v>4587045511.4299994</v>
      </c>
      <c r="N20" s="234">
        <v>4587045.511429999</v>
      </c>
      <c r="O20" s="234">
        <v>179636092.24000001</v>
      </c>
      <c r="P20" s="234">
        <v>1824856292.8399999</v>
      </c>
      <c r="Q20" s="234">
        <v>0</v>
      </c>
      <c r="R20" s="234">
        <v>58884487384.233002</v>
      </c>
      <c r="S20" s="234">
        <v>62421241134.463005</v>
      </c>
      <c r="T20" s="234">
        <v>54764824680.330009</v>
      </c>
      <c r="U20" s="235">
        <v>2484781027.8099999</v>
      </c>
      <c r="V20" s="235">
        <v>5171635426.323</v>
      </c>
      <c r="W20" s="236">
        <v>8.2850570291972625E-2</v>
      </c>
      <c r="X20" s="235">
        <v>50881252757.110008</v>
      </c>
      <c r="Y20" s="235">
        <v>45162946960.990005</v>
      </c>
      <c r="Z20" s="235">
        <v>2037485111.1799998</v>
      </c>
      <c r="AA20" s="235">
        <v>3680820684.9400001</v>
      </c>
      <c r="AB20" s="235">
        <v>11539988377.352999</v>
      </c>
      <c r="AC20" s="235">
        <v>9601877719.3400002</v>
      </c>
      <c r="AD20" s="235">
        <v>447295916.63</v>
      </c>
      <c r="AE20" s="235">
        <v>1490814741.3830001</v>
      </c>
      <c r="AF20" s="235">
        <v>416751600</v>
      </c>
      <c r="AG20" s="235">
        <v>0</v>
      </c>
      <c r="AH20" s="235">
        <v>0</v>
      </c>
      <c r="AI20" s="235">
        <v>0</v>
      </c>
      <c r="AJ20" s="235">
        <v>0</v>
      </c>
      <c r="AK20" s="235">
        <v>0</v>
      </c>
      <c r="AL20" s="235">
        <v>0</v>
      </c>
      <c r="AM20" s="235">
        <v>0</v>
      </c>
      <c r="AN20" s="235">
        <v>0</v>
      </c>
      <c r="AO20" s="235">
        <v>0</v>
      </c>
      <c r="AP20" s="235">
        <v>0</v>
      </c>
      <c r="AQ20" s="235">
        <v>0</v>
      </c>
      <c r="AR20" s="235">
        <v>0</v>
      </c>
      <c r="AS20" s="235">
        <v>0</v>
      </c>
      <c r="AT20" s="235">
        <v>0</v>
      </c>
      <c r="AU20" s="235">
        <v>0</v>
      </c>
      <c r="AV20" s="235">
        <v>0</v>
      </c>
      <c r="AW20" s="235">
        <v>106943599603.69299</v>
      </c>
      <c r="AX20" s="235">
        <v>27725901600.167</v>
      </c>
      <c r="AY20" s="235">
        <v>5395174647.8000002</v>
      </c>
      <c r="AZ20" s="235">
        <v>14449819564.970001</v>
      </c>
      <c r="BA20" s="235">
        <v>1213845311.8</v>
      </c>
      <c r="BB20" s="235">
        <v>1059269.3</v>
      </c>
      <c r="BC20" s="235">
        <v>1208885445.7</v>
      </c>
      <c r="BD20" s="235">
        <v>0</v>
      </c>
      <c r="BE20" s="235">
        <v>0</v>
      </c>
      <c r="BF20" s="235">
        <v>3900596.8</v>
      </c>
      <c r="BG20" s="235">
        <v>0</v>
      </c>
      <c r="BH20" s="235">
        <v>2822321648.9469995</v>
      </c>
      <c r="BI20" s="235">
        <v>369682885.75</v>
      </c>
      <c r="BJ20" s="235">
        <v>0</v>
      </c>
      <c r="BK20" s="235">
        <v>0</v>
      </c>
      <c r="BL20" s="235">
        <v>79217698003.522995</v>
      </c>
      <c r="BM20" s="235">
        <v>72011587662.039978</v>
      </c>
      <c r="BN20" s="235">
        <v>1123616846.8600001</v>
      </c>
      <c r="BO20" s="235">
        <v>4723557794.8529978</v>
      </c>
      <c r="BP20" s="235">
        <v>968937409.3399992</v>
      </c>
      <c r="BQ20" s="235">
        <v>861713880.25</v>
      </c>
      <c r="BR20" s="235">
        <v>4470837903.7600002</v>
      </c>
      <c r="BS20" s="235">
        <v>4240198801.9099998</v>
      </c>
      <c r="BT20" s="235">
        <v>151342254.66999999</v>
      </c>
      <c r="BU20" s="235">
        <v>12121425.42</v>
      </c>
      <c r="BV20" s="235">
        <v>67175421.759999976</v>
      </c>
      <c r="BW20" s="235">
        <v>3044431.82</v>
      </c>
      <c r="BX20" s="235">
        <v>0</v>
      </c>
      <c r="BY20" s="235">
        <v>0</v>
      </c>
      <c r="BZ20" s="235">
        <v>25235557.409999989</v>
      </c>
      <c r="CA20" s="235">
        <v>88553887.829999998</v>
      </c>
      <c r="CB20" s="235">
        <v>49658455.300000004</v>
      </c>
      <c r="CC20" s="235">
        <v>541591078.32999992</v>
      </c>
      <c r="CD20" s="235">
        <v>193109875.31</v>
      </c>
      <c r="CE20" s="235">
        <v>177758404.26999998</v>
      </c>
      <c r="CF20" s="235">
        <v>170722798.75</v>
      </c>
      <c r="CG20" s="235">
        <v>0</v>
      </c>
      <c r="CH20" s="235">
        <v>0</v>
      </c>
      <c r="CI20" s="235">
        <v>1725481642.8599999</v>
      </c>
      <c r="CJ20" s="235">
        <v>580560440.11999989</v>
      </c>
      <c r="CK20" s="235">
        <v>375277171.27000004</v>
      </c>
      <c r="CL20" s="235">
        <v>168597.43</v>
      </c>
      <c r="CM20" s="235">
        <v>19696</v>
      </c>
      <c r="CN20" s="235">
        <v>102490000</v>
      </c>
      <c r="CO20" s="235">
        <v>0</v>
      </c>
      <c r="CP20" s="235">
        <v>18740014.5</v>
      </c>
      <c r="CQ20" s="235">
        <v>128521953.68000004</v>
      </c>
      <c r="CR20" s="235">
        <v>125336909.65999998</v>
      </c>
      <c r="CS20" s="235">
        <v>3893429830.0100002</v>
      </c>
      <c r="CT20" s="235">
        <v>1472566986.8600001</v>
      </c>
      <c r="CU20" s="235">
        <v>971445707.55000007</v>
      </c>
      <c r="CV20" s="235">
        <v>1449417135.6000001</v>
      </c>
      <c r="CW20" s="235">
        <v>689198161.30000019</v>
      </c>
      <c r="CX20" s="235">
        <v>1072100476.9799993</v>
      </c>
      <c r="CY20" s="235">
        <v>122656853.52999999</v>
      </c>
      <c r="CZ20" s="235">
        <v>38633239.060000002</v>
      </c>
      <c r="DA20" s="235">
        <v>1156124091.4499993</v>
      </c>
      <c r="DB20" s="235">
        <v>1139310408.4499993</v>
      </c>
      <c r="DC20" s="235">
        <v>6326944414.1500006</v>
      </c>
      <c r="DD20" s="235">
        <v>5358007004.8099985</v>
      </c>
      <c r="DE20" s="235">
        <v>968937409.34000158</v>
      </c>
    </row>
    <row r="21" spans="1:109" ht="11.25" customHeight="1">
      <c r="A21" s="230">
        <v>2010</v>
      </c>
      <c r="B21" s="230">
        <v>2</v>
      </c>
      <c r="C21" s="238">
        <v>188</v>
      </c>
      <c r="D21" s="237">
        <v>161</v>
      </c>
      <c r="E21" s="230">
        <v>59</v>
      </c>
      <c r="F21" s="238">
        <v>97033</v>
      </c>
      <c r="G21" s="238"/>
      <c r="H21" s="239">
        <v>115539684700.00002</v>
      </c>
      <c r="I21" s="233">
        <v>110793997530.36702</v>
      </c>
      <c r="J21" s="234">
        <v>35949875901.329994</v>
      </c>
      <c r="K21" s="234">
        <v>23074395812.179996</v>
      </c>
      <c r="L21" s="234">
        <v>8453175931.4799995</v>
      </c>
      <c r="M21" s="240">
        <v>4422304157.670001</v>
      </c>
      <c r="N21" s="234">
        <v>4422304.1576700006</v>
      </c>
      <c r="O21" s="234">
        <v>75999996.049999997</v>
      </c>
      <c r="P21" s="234">
        <v>1849390174.55</v>
      </c>
      <c r="Q21" s="234">
        <v>0</v>
      </c>
      <c r="R21" s="234">
        <v>63899703653.397026</v>
      </c>
      <c r="S21" s="234">
        <v>67754807034.550026</v>
      </c>
      <c r="T21" s="234">
        <v>59799535108.050018</v>
      </c>
      <c r="U21" s="235">
        <v>2866070094.7700005</v>
      </c>
      <c r="V21" s="235">
        <v>5089201831.7300005</v>
      </c>
      <c r="W21" s="236">
        <v>7.5112040819994924E-2</v>
      </c>
      <c r="X21" s="235">
        <v>57746751173.930023</v>
      </c>
      <c r="Y21" s="235">
        <v>51527174090.140022</v>
      </c>
      <c r="Z21" s="235">
        <v>2260846621.71</v>
      </c>
      <c r="AA21" s="235">
        <v>3958730462.0800004</v>
      </c>
      <c r="AB21" s="235">
        <v>10008055860.620001</v>
      </c>
      <c r="AC21" s="235">
        <v>8272361017.9099998</v>
      </c>
      <c r="AD21" s="235">
        <v>605223473.06000006</v>
      </c>
      <c r="AE21" s="235">
        <v>1130471369.6500001</v>
      </c>
      <c r="AF21" s="235">
        <v>134469862.5</v>
      </c>
      <c r="AG21" s="235">
        <v>0</v>
      </c>
      <c r="AH21" s="235">
        <v>0</v>
      </c>
      <c r="AI21" s="235">
        <v>0</v>
      </c>
      <c r="AJ21" s="235">
        <v>0</v>
      </c>
      <c r="AK21" s="235">
        <v>0</v>
      </c>
      <c r="AL21" s="235">
        <v>0</v>
      </c>
      <c r="AM21" s="235">
        <v>0</v>
      </c>
      <c r="AN21" s="235">
        <v>0</v>
      </c>
      <c r="AO21" s="235">
        <v>0</v>
      </c>
      <c r="AP21" s="235">
        <v>0</v>
      </c>
      <c r="AQ21" s="235">
        <v>0</v>
      </c>
      <c r="AR21" s="235">
        <v>0</v>
      </c>
      <c r="AS21" s="235">
        <v>0</v>
      </c>
      <c r="AT21" s="235">
        <v>0</v>
      </c>
      <c r="AU21" s="235">
        <v>0</v>
      </c>
      <c r="AV21" s="235">
        <v>0</v>
      </c>
      <c r="AW21" s="235">
        <v>115539684675.15701</v>
      </c>
      <c r="AX21" s="235">
        <v>29790390691.904999</v>
      </c>
      <c r="AY21" s="235">
        <v>5406108150.25</v>
      </c>
      <c r="AZ21" s="235">
        <v>15431118641.070002</v>
      </c>
      <c r="BA21" s="235">
        <v>599714460.67000008</v>
      </c>
      <c r="BB21" s="235">
        <v>1059269.3</v>
      </c>
      <c r="BC21" s="235">
        <v>591299243.96000004</v>
      </c>
      <c r="BD21" s="235">
        <v>3656564.01</v>
      </c>
      <c r="BE21" s="235">
        <v>0</v>
      </c>
      <c r="BF21" s="235">
        <v>3699383.4</v>
      </c>
      <c r="BG21" s="235">
        <v>0</v>
      </c>
      <c r="BH21" s="235">
        <v>4332130455.7049999</v>
      </c>
      <c r="BI21" s="235">
        <v>685000277.66999996</v>
      </c>
      <c r="BJ21" s="235">
        <v>0</v>
      </c>
      <c r="BK21" s="235">
        <v>0</v>
      </c>
      <c r="BL21" s="235">
        <v>85749293983.25499</v>
      </c>
      <c r="BM21" s="235">
        <v>77179517362.88298</v>
      </c>
      <c r="BN21" s="235">
        <v>1136670790.8600001</v>
      </c>
      <c r="BO21" s="235">
        <v>5954328782.4219971</v>
      </c>
      <c r="BP21" s="235">
        <v>3062240188.8919983</v>
      </c>
      <c r="BQ21" s="235">
        <v>878362486</v>
      </c>
      <c r="BR21" s="235">
        <v>9613120864.7199974</v>
      </c>
      <c r="BS21" s="235">
        <v>9045146437.8299999</v>
      </c>
      <c r="BT21" s="235">
        <v>390822395.75000006</v>
      </c>
      <c r="BU21" s="235">
        <v>28574217.849999998</v>
      </c>
      <c r="BV21" s="235">
        <v>148577813.28999996</v>
      </c>
      <c r="BW21" s="235">
        <v>17440821.550000001</v>
      </c>
      <c r="BX21" s="235">
        <v>0</v>
      </c>
      <c r="BY21" s="235">
        <v>0</v>
      </c>
      <c r="BZ21" s="235">
        <v>61839693.459999986</v>
      </c>
      <c r="CA21" s="235">
        <v>222641454.84999996</v>
      </c>
      <c r="CB21" s="235">
        <v>153344156.56999999</v>
      </c>
      <c r="CC21" s="235">
        <v>1064322802.9399998</v>
      </c>
      <c r="CD21" s="235">
        <v>455184514.33999997</v>
      </c>
      <c r="CE21" s="235">
        <v>258714471.25</v>
      </c>
      <c r="CF21" s="235">
        <v>350423817.35000002</v>
      </c>
      <c r="CG21" s="235">
        <v>0</v>
      </c>
      <c r="CH21" s="235">
        <v>0</v>
      </c>
      <c r="CI21" s="235">
        <v>3693814754.5099998</v>
      </c>
      <c r="CJ21" s="235">
        <v>932997103.53999984</v>
      </c>
      <c r="CK21" s="235">
        <v>779924652.29000008</v>
      </c>
      <c r="CL21" s="235">
        <v>423040</v>
      </c>
      <c r="CM21" s="235">
        <v>106896</v>
      </c>
      <c r="CN21" s="235">
        <v>281370715</v>
      </c>
      <c r="CO21" s="235">
        <v>0</v>
      </c>
      <c r="CP21" s="235">
        <v>32726091.75</v>
      </c>
      <c r="CQ21" s="235">
        <v>278522229.96000004</v>
      </c>
      <c r="CR21" s="235">
        <v>186775679.58000001</v>
      </c>
      <c r="CS21" s="235">
        <v>7685591944.9999971</v>
      </c>
      <c r="CT21" s="235">
        <v>2722079518.9599986</v>
      </c>
      <c r="CU21" s="235">
        <v>2069537199.3099999</v>
      </c>
      <c r="CV21" s="235">
        <v>2893975226.7299991</v>
      </c>
      <c r="CW21" s="235">
        <v>1101740315.1300001</v>
      </c>
      <c r="CX21" s="235">
        <v>3455280556.1600003</v>
      </c>
      <c r="CY21" s="235">
        <v>201537598.06</v>
      </c>
      <c r="CZ21" s="235">
        <v>165560873.41999999</v>
      </c>
      <c r="DA21" s="235">
        <v>3491257280.7999997</v>
      </c>
      <c r="DB21" s="235">
        <v>3471710585.3899999</v>
      </c>
      <c r="DC21" s="235">
        <v>13516457441.219999</v>
      </c>
      <c r="DD21" s="235">
        <v>10454217252.327995</v>
      </c>
      <c r="DE21" s="235">
        <v>3062240188.8920031</v>
      </c>
    </row>
    <row r="22" spans="1:109" ht="11.25" customHeight="1">
      <c r="A22" s="230">
        <v>2010</v>
      </c>
      <c r="B22" s="230">
        <v>3</v>
      </c>
      <c r="C22" s="238">
        <v>187</v>
      </c>
      <c r="D22" s="237">
        <v>160</v>
      </c>
      <c r="E22" s="230">
        <v>60</v>
      </c>
      <c r="F22" s="238">
        <v>137376</v>
      </c>
      <c r="G22" s="238"/>
      <c r="H22" s="239">
        <v>0</v>
      </c>
      <c r="I22" s="233">
        <v>116896770629.53801</v>
      </c>
      <c r="J22" s="234">
        <v>34772760312.223</v>
      </c>
      <c r="K22" s="234">
        <v>22508727620.062996</v>
      </c>
      <c r="L22" s="234">
        <v>7016223265.420001</v>
      </c>
      <c r="M22" s="240">
        <v>5247809426.7399998</v>
      </c>
      <c r="N22" s="234">
        <v>1824089995.8499999</v>
      </c>
      <c r="O22" s="234">
        <v>76999996.049999997</v>
      </c>
      <c r="P22" s="234">
        <v>1747089999.8</v>
      </c>
      <c r="Q22" s="234">
        <v>0</v>
      </c>
      <c r="R22" s="234">
        <v>69842961081.160004</v>
      </c>
      <c r="S22" s="234">
        <v>73760183549.850006</v>
      </c>
      <c r="T22" s="234">
        <v>66293185219.510002</v>
      </c>
      <c r="U22" s="235">
        <v>1958797122.5499997</v>
      </c>
      <c r="V22" s="235">
        <v>5508201207.79</v>
      </c>
      <c r="W22" s="236">
        <v>7.4677162429610061E-2</v>
      </c>
      <c r="X22" s="235">
        <v>64485112125.970009</v>
      </c>
      <c r="Y22" s="235">
        <v>58680388093.090004</v>
      </c>
      <c r="Z22" s="235">
        <v>1633612469.9099998</v>
      </c>
      <c r="AA22" s="235">
        <v>4171111562.9700003</v>
      </c>
      <c r="AB22" s="235">
        <v>9275071423.8799992</v>
      </c>
      <c r="AC22" s="235">
        <v>7612797126.4200001</v>
      </c>
      <c r="AD22" s="235">
        <v>325184652.63999999</v>
      </c>
      <c r="AE22" s="235">
        <v>1337089644.8199999</v>
      </c>
      <c r="AF22" s="235">
        <v>0</v>
      </c>
      <c r="AG22" s="235">
        <v>0</v>
      </c>
      <c r="AH22" s="235">
        <v>0</v>
      </c>
      <c r="AI22" s="235">
        <v>0</v>
      </c>
      <c r="AJ22" s="235">
        <v>0</v>
      </c>
      <c r="AK22" s="235">
        <v>0</v>
      </c>
      <c r="AL22" s="235">
        <v>0</v>
      </c>
      <c r="AM22" s="235">
        <v>0</v>
      </c>
      <c r="AN22" s="235">
        <v>0</v>
      </c>
      <c r="AO22" s="235">
        <v>0</v>
      </c>
      <c r="AP22" s="235">
        <v>0</v>
      </c>
      <c r="AQ22" s="235">
        <v>0</v>
      </c>
      <c r="AR22" s="235">
        <v>0</v>
      </c>
      <c r="AS22" s="235">
        <v>0</v>
      </c>
      <c r="AT22" s="235">
        <v>0</v>
      </c>
      <c r="AU22" s="235">
        <v>0</v>
      </c>
      <c r="AV22" s="235">
        <v>0</v>
      </c>
      <c r="AW22" s="235">
        <v>121755609273.53801</v>
      </c>
      <c r="AX22" s="235">
        <v>32318069385.990002</v>
      </c>
      <c r="AY22" s="235">
        <v>5635054954.1700001</v>
      </c>
      <c r="AZ22" s="235">
        <v>16021662455.800001</v>
      </c>
      <c r="BA22" s="235">
        <v>953247702.79000008</v>
      </c>
      <c r="BB22" s="235">
        <v>1059269.3</v>
      </c>
      <c r="BC22" s="235">
        <v>910235836.24000001</v>
      </c>
      <c r="BD22" s="235">
        <v>3006963.85</v>
      </c>
      <c r="BE22" s="235">
        <v>35246250</v>
      </c>
      <c r="BF22" s="235">
        <v>3699383.4</v>
      </c>
      <c r="BG22" s="235">
        <v>0</v>
      </c>
      <c r="BH22" s="235">
        <v>5267781862.0199995</v>
      </c>
      <c r="BI22" s="235">
        <v>801874110.50999999</v>
      </c>
      <c r="BJ22" s="235">
        <v>0</v>
      </c>
      <c r="BK22" s="235">
        <v>0</v>
      </c>
      <c r="BL22" s="235">
        <v>89437539887.544983</v>
      </c>
      <c r="BM22" s="235">
        <v>78212683298.342987</v>
      </c>
      <c r="BN22" s="235">
        <v>1134629850.8600001</v>
      </c>
      <c r="BO22" s="235">
        <v>8223408652.2620001</v>
      </c>
      <c r="BP22" s="235">
        <v>5380740140.382</v>
      </c>
      <c r="BQ22" s="235">
        <v>924136280</v>
      </c>
      <c r="BR22" s="235">
        <v>14828780414.5</v>
      </c>
      <c r="BS22" s="235">
        <v>13936455472</v>
      </c>
      <c r="BT22" s="235">
        <v>530469724.0200001</v>
      </c>
      <c r="BU22" s="235">
        <v>44250832.710000001</v>
      </c>
      <c r="BV22" s="235">
        <v>317604385.76999992</v>
      </c>
      <c r="BW22" s="235">
        <v>21475291.450000003</v>
      </c>
      <c r="BX22" s="235">
        <v>26431619.260000002</v>
      </c>
      <c r="BY22" s="235">
        <v>0</v>
      </c>
      <c r="BZ22" s="235">
        <v>100930100.73999999</v>
      </c>
      <c r="CA22" s="235">
        <v>359405324.31</v>
      </c>
      <c r="CB22" s="235">
        <v>190637949.99000001</v>
      </c>
      <c r="CC22" s="235">
        <v>1720105231.9000003</v>
      </c>
      <c r="CD22" s="235">
        <v>783422147.1400001</v>
      </c>
      <c r="CE22" s="235">
        <v>612535239.41000009</v>
      </c>
      <c r="CF22" s="235">
        <v>324147845.35000002</v>
      </c>
      <c r="CG22" s="235">
        <v>0</v>
      </c>
      <c r="CH22" s="235">
        <v>0</v>
      </c>
      <c r="CI22" s="235">
        <v>5872744322.2700005</v>
      </c>
      <c r="CJ22" s="235">
        <v>1512518150.5499995</v>
      </c>
      <c r="CK22" s="235">
        <v>1342455583.72</v>
      </c>
      <c r="CL22" s="235">
        <v>24127</v>
      </c>
      <c r="CM22" s="235">
        <v>1115950.22</v>
      </c>
      <c r="CN22" s="235">
        <v>469251000</v>
      </c>
      <c r="CO22" s="235">
        <v>0</v>
      </c>
      <c r="CP22" s="235">
        <v>50805534.100000001</v>
      </c>
      <c r="CQ22" s="235">
        <v>488706227.25</v>
      </c>
      <c r="CR22" s="235">
        <v>332552745.15000004</v>
      </c>
      <c r="CS22" s="235">
        <v>11646126233.809999</v>
      </c>
      <c r="CT22" s="235">
        <v>4082090361.0300002</v>
      </c>
      <c r="CU22" s="235">
        <v>3329235436.2300005</v>
      </c>
      <c r="CV22" s="235">
        <v>4234800436.5499997</v>
      </c>
      <c r="CW22" s="235">
        <v>1601622903.47</v>
      </c>
      <c r="CX22" s="235">
        <v>5733670367.5899992</v>
      </c>
      <c r="CY22" s="235">
        <v>512656967.54999995</v>
      </c>
      <c r="CZ22" s="235">
        <v>213976390.26000002</v>
      </c>
      <c r="DA22" s="235">
        <v>6032350944.8799992</v>
      </c>
      <c r="DB22" s="235">
        <v>6062896886.4699993</v>
      </c>
      <c r="DC22" s="235">
        <v>21275480979.25</v>
      </c>
      <c r="DD22" s="235">
        <v>15894740838.868002</v>
      </c>
      <c r="DE22" s="235">
        <v>5380740140.3819971</v>
      </c>
    </row>
    <row r="23" spans="1:109" ht="11.25" customHeight="1">
      <c r="A23" s="230">
        <v>2010</v>
      </c>
      <c r="B23" s="230">
        <v>4</v>
      </c>
      <c r="C23" s="238">
        <v>182</v>
      </c>
      <c r="D23" s="237">
        <v>156</v>
      </c>
      <c r="E23" s="230">
        <v>60</v>
      </c>
      <c r="F23" s="238">
        <v>192577</v>
      </c>
      <c r="G23" s="238"/>
      <c r="H23" s="239">
        <v>0</v>
      </c>
      <c r="I23" s="233">
        <v>123376635186.76996</v>
      </c>
      <c r="J23" s="234">
        <v>38234867571.939995</v>
      </c>
      <c r="K23" s="234">
        <v>22801246498.799995</v>
      </c>
      <c r="L23" s="234">
        <v>8729926255.0100002</v>
      </c>
      <c r="M23" s="240">
        <v>6703694818.1299992</v>
      </c>
      <c r="N23" s="234">
        <v>1766523844.9400001</v>
      </c>
      <c r="O23" s="234">
        <v>72603996.049999997</v>
      </c>
      <c r="P23" s="234">
        <v>1693919848.8900001</v>
      </c>
      <c r="Q23" s="234">
        <v>0</v>
      </c>
      <c r="R23" s="234">
        <v>74398508072.689987</v>
      </c>
      <c r="S23" s="234">
        <v>78085816612.609985</v>
      </c>
      <c r="T23" s="234">
        <v>70700950608.349991</v>
      </c>
      <c r="U23" s="235">
        <v>2647890191.9900002</v>
      </c>
      <c r="V23" s="235">
        <v>4736975812.2700005</v>
      </c>
      <c r="W23" s="236">
        <v>6.0663716123640209E-2</v>
      </c>
      <c r="X23" s="235">
        <v>69259017009.059982</v>
      </c>
      <c r="Y23" s="235">
        <v>63599040570.709991</v>
      </c>
      <c r="Z23" s="235">
        <v>2035279329</v>
      </c>
      <c r="AA23" s="235">
        <v>3624697109.3499999</v>
      </c>
      <c r="AB23" s="235">
        <v>8826799603.5500011</v>
      </c>
      <c r="AC23" s="235">
        <v>7101910037.6400003</v>
      </c>
      <c r="AD23" s="235">
        <v>612610862.99000001</v>
      </c>
      <c r="AE23" s="235">
        <v>1112278702.9200001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0</v>
      </c>
      <c r="AM23" s="235">
        <v>0</v>
      </c>
      <c r="AN23" s="235">
        <v>0</v>
      </c>
      <c r="AO23" s="235">
        <v>0</v>
      </c>
      <c r="AP23" s="235">
        <v>0</v>
      </c>
      <c r="AQ23" s="235">
        <v>0</v>
      </c>
      <c r="AR23" s="235">
        <v>0</v>
      </c>
      <c r="AS23" s="235">
        <v>0</v>
      </c>
      <c r="AT23" s="235">
        <v>0</v>
      </c>
      <c r="AU23" s="235">
        <v>4405073401.8900013</v>
      </c>
      <c r="AV23" s="235">
        <v>0</v>
      </c>
      <c r="AW23" s="235">
        <v>128606250319.89996</v>
      </c>
      <c r="AX23" s="235">
        <v>36644704094.535004</v>
      </c>
      <c r="AY23" s="235">
        <v>6211906053.46</v>
      </c>
      <c r="AZ23" s="235">
        <v>19585495656.82</v>
      </c>
      <c r="BA23" s="235">
        <v>435232519.18000001</v>
      </c>
      <c r="BB23" s="235">
        <v>0</v>
      </c>
      <c r="BC23" s="235">
        <v>428526171.93000001</v>
      </c>
      <c r="BD23" s="235">
        <v>3006963.85</v>
      </c>
      <c r="BE23" s="235">
        <v>0</v>
      </c>
      <c r="BF23" s="235">
        <v>3699383.4</v>
      </c>
      <c r="BG23" s="235">
        <v>0</v>
      </c>
      <c r="BH23" s="235">
        <v>6217173759.1750011</v>
      </c>
      <c r="BI23" s="235">
        <v>1058993528.5899998</v>
      </c>
      <c r="BJ23" s="235">
        <v>5158180230.585001</v>
      </c>
      <c r="BK23" s="235">
        <v>0</v>
      </c>
      <c r="BL23" s="235">
        <v>91961546225.36499</v>
      </c>
      <c r="BM23" s="235">
        <v>80014795576.842987</v>
      </c>
      <c r="BN23" s="235">
        <v>1122224678.8500001</v>
      </c>
      <c r="BO23" s="235">
        <v>9381384159.5820026</v>
      </c>
      <c r="BP23" s="235">
        <v>7132436209.302002</v>
      </c>
      <c r="BQ23" s="235">
        <v>923233380</v>
      </c>
      <c r="BR23" s="235">
        <v>20676621221.490002</v>
      </c>
      <c r="BS23" s="235">
        <v>19018221860.380001</v>
      </c>
      <c r="BT23" s="235">
        <v>1065450464.9499999</v>
      </c>
      <c r="BU23" s="235">
        <v>61156023.119999997</v>
      </c>
      <c r="BV23" s="235">
        <v>531792873.03999996</v>
      </c>
      <c r="BW23" s="235">
        <v>2618663.2400000002</v>
      </c>
      <c r="BX23" s="235">
        <v>47310597.200000003</v>
      </c>
      <c r="BY23" s="235">
        <v>0</v>
      </c>
      <c r="BZ23" s="235">
        <v>167787475.94</v>
      </c>
      <c r="CA23" s="235">
        <v>530335119.02999997</v>
      </c>
      <c r="CB23" s="235">
        <v>216258982.37</v>
      </c>
      <c r="CC23" s="235">
        <v>2394449887.1999998</v>
      </c>
      <c r="CD23" s="235">
        <v>1125534302.71</v>
      </c>
      <c r="CE23" s="235">
        <v>935253088.00000012</v>
      </c>
      <c r="CF23" s="235">
        <v>333662496.49000001</v>
      </c>
      <c r="CG23" s="235">
        <v>0</v>
      </c>
      <c r="CH23" s="235">
        <v>0</v>
      </c>
      <c r="CI23" s="235">
        <v>8416589600.1400013</v>
      </c>
      <c r="CJ23" s="235">
        <v>2594686213.3500004</v>
      </c>
      <c r="CK23" s="235">
        <v>1760139272.6399999</v>
      </c>
      <c r="CL23" s="235">
        <v>351040</v>
      </c>
      <c r="CM23" s="235">
        <v>1115949.8</v>
      </c>
      <c r="CN23" s="235">
        <v>645627470</v>
      </c>
      <c r="CO23" s="235">
        <v>0</v>
      </c>
      <c r="CP23" s="235">
        <v>68358736.549999997</v>
      </c>
      <c r="CQ23" s="235">
        <v>739640699.16999972</v>
      </c>
      <c r="CR23" s="235">
        <v>305045377.12</v>
      </c>
      <c r="CS23" s="235">
        <v>16984728197.860003</v>
      </c>
      <c r="CT23" s="235">
        <v>6209109985.920001</v>
      </c>
      <c r="CU23" s="235">
        <v>4701376821.6600008</v>
      </c>
      <c r="CV23" s="235">
        <v>6074241390.2799997</v>
      </c>
      <c r="CW23" s="235">
        <v>2247029433.8299999</v>
      </c>
      <c r="CX23" s="235">
        <v>7467003302.7400036</v>
      </c>
      <c r="CY23" s="235">
        <v>986638743.5400002</v>
      </c>
      <c r="CZ23" s="235">
        <v>387168777.49999994</v>
      </c>
      <c r="DA23" s="235">
        <v>8066473268.7800045</v>
      </c>
      <c r="DB23" s="235">
        <v>8076536562.4100037</v>
      </c>
      <c r="DC23" s="235">
        <v>30102545638.150005</v>
      </c>
      <c r="DD23" s="235">
        <v>22970109428.848003</v>
      </c>
      <c r="DE23" s="235">
        <v>7132436209.3020048</v>
      </c>
    </row>
    <row r="24" spans="1:109" ht="11.25" customHeight="1">
      <c r="A24" s="230">
        <v>2011</v>
      </c>
      <c r="B24" s="230">
        <v>1</v>
      </c>
      <c r="C24" s="238">
        <v>183</v>
      </c>
      <c r="D24" s="237">
        <v>158</v>
      </c>
      <c r="E24" s="230">
        <v>64</v>
      </c>
      <c r="F24" s="238">
        <v>94256</v>
      </c>
      <c r="G24" s="238"/>
      <c r="H24" s="239">
        <v>142175513100</v>
      </c>
      <c r="I24" s="233">
        <v>136952517392.72403</v>
      </c>
      <c r="J24" s="234">
        <v>42989295239.433014</v>
      </c>
      <c r="K24" s="234">
        <v>28089386052.883015</v>
      </c>
      <c r="L24" s="234">
        <v>9254419237.3799973</v>
      </c>
      <c r="M24" s="240">
        <v>5645489949.1700001</v>
      </c>
      <c r="N24" s="234">
        <v>1787459489.27</v>
      </c>
      <c r="O24" s="234">
        <v>74603996.049999997</v>
      </c>
      <c r="P24" s="234">
        <v>1712855493.22</v>
      </c>
      <c r="Q24" s="234">
        <v>0</v>
      </c>
      <c r="R24" s="234">
        <v>81093439818.231018</v>
      </c>
      <c r="S24" s="234">
        <v>85169831458.035019</v>
      </c>
      <c r="T24" s="234">
        <v>76513763244.030014</v>
      </c>
      <c r="U24" s="235">
        <v>2639116576.4899998</v>
      </c>
      <c r="V24" s="235">
        <v>6016951637.5149994</v>
      </c>
      <c r="W24" s="236">
        <v>7.0646513378151726E-2</v>
      </c>
      <c r="X24" s="235">
        <v>76351265643.970016</v>
      </c>
      <c r="Y24" s="235">
        <v>69404839502.180008</v>
      </c>
      <c r="Z24" s="235">
        <v>2189286313.4900002</v>
      </c>
      <c r="AA24" s="235">
        <v>4757139828.2999992</v>
      </c>
      <c r="AB24" s="235">
        <v>8818565814.0650024</v>
      </c>
      <c r="AC24" s="235">
        <v>7108923741.8500004</v>
      </c>
      <c r="AD24" s="235">
        <v>449830263</v>
      </c>
      <c r="AE24" s="235">
        <v>1259811809.2149999</v>
      </c>
      <c r="AF24" s="235">
        <v>175840300</v>
      </c>
      <c r="AG24" s="235">
        <v>0</v>
      </c>
      <c r="AH24" s="235">
        <v>0</v>
      </c>
      <c r="AI24" s="235">
        <v>0</v>
      </c>
      <c r="AJ24" s="235">
        <v>0</v>
      </c>
      <c r="AK24" s="235">
        <v>0</v>
      </c>
      <c r="AL24" s="235">
        <v>0</v>
      </c>
      <c r="AM24" s="235">
        <v>0</v>
      </c>
      <c r="AN24" s="235">
        <v>0</v>
      </c>
      <c r="AO24" s="235">
        <v>0</v>
      </c>
      <c r="AP24" s="235">
        <v>0</v>
      </c>
      <c r="AQ24" s="235">
        <v>0</v>
      </c>
      <c r="AR24" s="235">
        <v>0</v>
      </c>
      <c r="AS24" s="235">
        <v>0</v>
      </c>
      <c r="AT24" s="235">
        <v>0</v>
      </c>
      <c r="AU24" s="235">
        <v>0</v>
      </c>
      <c r="AV24" s="235">
        <v>0</v>
      </c>
      <c r="AW24" s="235">
        <v>142175513137.29404</v>
      </c>
      <c r="AX24" s="235">
        <v>40470925111.635002</v>
      </c>
      <c r="AY24" s="235">
        <v>6936372352.9300003</v>
      </c>
      <c r="AZ24" s="235">
        <v>21088484526.310001</v>
      </c>
      <c r="BA24" s="235">
        <v>2320296832.6900001</v>
      </c>
      <c r="BB24" s="235">
        <v>0</v>
      </c>
      <c r="BC24" s="235">
        <v>2248226199.29</v>
      </c>
      <c r="BD24" s="235">
        <v>0</v>
      </c>
      <c r="BE24" s="235">
        <v>8607750</v>
      </c>
      <c r="BF24" s="235">
        <v>63462883.399999999</v>
      </c>
      <c r="BG24" s="235">
        <v>0</v>
      </c>
      <c r="BH24" s="235">
        <v>5964102692.8049994</v>
      </c>
      <c r="BI24" s="235">
        <v>1386890626.46</v>
      </c>
      <c r="BJ24" s="235">
        <v>4577212066.3449993</v>
      </c>
      <c r="BK24" s="235">
        <v>0</v>
      </c>
      <c r="BL24" s="235">
        <v>101704588025.65402</v>
      </c>
      <c r="BM24" s="235">
        <v>90179919144.712997</v>
      </c>
      <c r="BN24" s="235">
        <v>1146948691.6300004</v>
      </c>
      <c r="BO24" s="235">
        <v>6493973388.7310047</v>
      </c>
      <c r="BP24" s="235">
        <v>1128423459.7909985</v>
      </c>
      <c r="BQ24" s="235">
        <v>1660447430</v>
      </c>
      <c r="BR24" s="235">
        <v>6034898136.3899984</v>
      </c>
      <c r="BS24" s="235">
        <v>5580895563.2799997</v>
      </c>
      <c r="BT24" s="235">
        <v>254124846.15000001</v>
      </c>
      <c r="BU24" s="235">
        <v>0</v>
      </c>
      <c r="BV24" s="235">
        <v>199877726.95999998</v>
      </c>
      <c r="BW24" s="235">
        <v>23583019.309999999</v>
      </c>
      <c r="BX24" s="235">
        <v>9807978.0600000005</v>
      </c>
      <c r="BY24" s="235">
        <v>0</v>
      </c>
      <c r="BZ24" s="235">
        <v>34491452.410000004</v>
      </c>
      <c r="CA24" s="235">
        <v>181851661.75999999</v>
      </c>
      <c r="CB24" s="235">
        <v>49856384.580000006</v>
      </c>
      <c r="CC24" s="235">
        <v>813029479.30000007</v>
      </c>
      <c r="CD24" s="235">
        <v>413180296.75000012</v>
      </c>
      <c r="CE24" s="235">
        <v>292668740.25000006</v>
      </c>
      <c r="CF24" s="235">
        <v>107180442.3</v>
      </c>
      <c r="CG24" s="235">
        <v>0</v>
      </c>
      <c r="CH24" s="235">
        <v>0</v>
      </c>
      <c r="CI24" s="235">
        <v>2354467569.5100007</v>
      </c>
      <c r="CJ24" s="235">
        <v>764056754.98000026</v>
      </c>
      <c r="CK24" s="235">
        <v>526667526.95999992</v>
      </c>
      <c r="CL24" s="235">
        <v>0</v>
      </c>
      <c r="CM24" s="235">
        <v>0</v>
      </c>
      <c r="CN24" s="235">
        <v>131729970.99999999</v>
      </c>
      <c r="CO24" s="235">
        <v>0</v>
      </c>
      <c r="CP24" s="235">
        <v>21237249.350000001</v>
      </c>
      <c r="CQ24" s="235">
        <v>288180974.94</v>
      </c>
      <c r="CR24" s="235">
        <v>85519331.670000017</v>
      </c>
      <c r="CS24" s="235">
        <v>5108825613.6050014</v>
      </c>
      <c r="CT24" s="235">
        <v>1565638641.3600001</v>
      </c>
      <c r="CU24" s="235">
        <v>1655854959.0300004</v>
      </c>
      <c r="CV24" s="235">
        <v>1887332013.2150004</v>
      </c>
      <c r="CW24" s="235">
        <v>1246256018.2950001</v>
      </c>
      <c r="CX24" s="235">
        <v>1221254594.6999986</v>
      </c>
      <c r="CY24" s="235">
        <v>277920205.18999994</v>
      </c>
      <c r="CZ24" s="235">
        <v>148556125.92000002</v>
      </c>
      <c r="DA24" s="235">
        <v>1350618673.9699986</v>
      </c>
      <c r="DB24" s="235">
        <v>1349254500.0099986</v>
      </c>
      <c r="DC24" s="235">
        <v>8670626671.0899982</v>
      </c>
      <c r="DD24" s="235">
        <v>7542203211.2990007</v>
      </c>
      <c r="DE24" s="235">
        <v>1128423459.7909973</v>
      </c>
    </row>
    <row r="25" spans="1:109" ht="11.25" customHeight="1">
      <c r="A25" s="230">
        <v>2011</v>
      </c>
      <c r="B25" s="230">
        <v>2</v>
      </c>
      <c r="C25" s="238">
        <v>190</v>
      </c>
      <c r="D25" s="237">
        <v>166</v>
      </c>
      <c r="E25" s="230">
        <v>64</v>
      </c>
      <c r="F25" s="238">
        <v>133981</v>
      </c>
      <c r="G25" s="238"/>
      <c r="H25" s="239">
        <v>167715818200</v>
      </c>
      <c r="I25" s="233">
        <v>161487262725.78702</v>
      </c>
      <c r="J25" s="234">
        <v>49039660157.727005</v>
      </c>
      <c r="K25" s="234">
        <v>26965271467.737</v>
      </c>
      <c r="L25" s="234">
        <v>16670807548.000004</v>
      </c>
      <c r="M25" s="240">
        <v>5403581141.9899988</v>
      </c>
      <c r="N25" s="234">
        <v>1867552367.7</v>
      </c>
      <c r="O25" s="234">
        <v>72718996.049999997</v>
      </c>
      <c r="P25" s="234">
        <v>1794772041.6500001</v>
      </c>
      <c r="Q25" s="234">
        <v>61330</v>
      </c>
      <c r="R25" s="234">
        <v>97407117039.280014</v>
      </c>
      <c r="S25" s="234">
        <v>100926240936.3</v>
      </c>
      <c r="T25" s="234">
        <v>93759363004.340012</v>
      </c>
      <c r="U25" s="235">
        <v>2219675899.6500001</v>
      </c>
      <c r="V25" s="235">
        <v>4947202032.3099995</v>
      </c>
      <c r="W25" s="236">
        <v>4.9017995581867015E-2</v>
      </c>
      <c r="X25" s="235">
        <v>91346371979.530014</v>
      </c>
      <c r="Y25" s="235">
        <v>85630521294.850006</v>
      </c>
      <c r="Z25" s="235">
        <v>2139510869.0900002</v>
      </c>
      <c r="AA25" s="235">
        <v>3576339815.5899992</v>
      </c>
      <c r="AB25" s="235">
        <v>9579868956.7699986</v>
      </c>
      <c r="AC25" s="235">
        <v>8128841709.4899998</v>
      </c>
      <c r="AD25" s="235">
        <v>80165030.560000002</v>
      </c>
      <c r="AE25" s="235">
        <v>1370862216.7199998</v>
      </c>
      <c r="AF25" s="235">
        <v>1929780000</v>
      </c>
      <c r="AG25" s="235">
        <v>0</v>
      </c>
      <c r="AH25" s="235">
        <v>0</v>
      </c>
      <c r="AI25" s="235">
        <v>0</v>
      </c>
      <c r="AJ25" s="235">
        <v>0</v>
      </c>
      <c r="AK25" s="235">
        <v>0</v>
      </c>
      <c r="AL25" s="235">
        <v>0</v>
      </c>
      <c r="AM25" s="235">
        <v>0</v>
      </c>
      <c r="AN25" s="235">
        <v>0</v>
      </c>
      <c r="AO25" s="235">
        <v>0</v>
      </c>
      <c r="AP25" s="235">
        <v>0</v>
      </c>
      <c r="AQ25" s="235">
        <v>0</v>
      </c>
      <c r="AR25" s="235">
        <v>0</v>
      </c>
      <c r="AS25" s="235">
        <v>0</v>
      </c>
      <c r="AT25" s="235">
        <v>0</v>
      </c>
      <c r="AU25" s="235">
        <v>0</v>
      </c>
      <c r="AV25" s="235">
        <v>0</v>
      </c>
      <c r="AW25" s="235">
        <v>167715818238.74701</v>
      </c>
      <c r="AX25" s="235">
        <v>47782807249.489998</v>
      </c>
      <c r="AY25" s="235">
        <v>8726211556.75</v>
      </c>
      <c r="AZ25" s="235">
        <v>25567969922.82</v>
      </c>
      <c r="BA25" s="235">
        <v>2179671791.7399998</v>
      </c>
      <c r="BB25" s="235">
        <v>0</v>
      </c>
      <c r="BC25" s="235">
        <v>1998514408.3399999</v>
      </c>
      <c r="BD25" s="235">
        <v>26231500</v>
      </c>
      <c r="BE25" s="235">
        <v>0</v>
      </c>
      <c r="BF25" s="235">
        <v>154925883.40000001</v>
      </c>
      <c r="BG25" s="235">
        <v>0</v>
      </c>
      <c r="BH25" s="235">
        <v>5878242673.5200005</v>
      </c>
      <c r="BI25" s="235">
        <v>2052223968.9499998</v>
      </c>
      <c r="BJ25" s="235">
        <v>3826018704.5700011</v>
      </c>
      <c r="BK25" s="235">
        <v>0</v>
      </c>
      <c r="BL25" s="235">
        <v>119933010989.26001</v>
      </c>
      <c r="BM25" s="235">
        <v>105336294009.84</v>
      </c>
      <c r="BN25" s="235">
        <v>1140548012.79</v>
      </c>
      <c r="BO25" s="235">
        <v>8391022131.3800106</v>
      </c>
      <c r="BP25" s="235">
        <v>4378304245.6100063</v>
      </c>
      <c r="BQ25" s="235">
        <v>2663299080</v>
      </c>
      <c r="BR25" s="235">
        <v>13182842239.790003</v>
      </c>
      <c r="BS25" s="235">
        <v>12434023178.830004</v>
      </c>
      <c r="BT25" s="235">
        <v>272702815.40000004</v>
      </c>
      <c r="BU25" s="235">
        <v>0</v>
      </c>
      <c r="BV25" s="235">
        <v>476116245.56000006</v>
      </c>
      <c r="BW25" s="235">
        <v>130811792.93000001</v>
      </c>
      <c r="BX25" s="235">
        <v>12915909.060000001</v>
      </c>
      <c r="BY25" s="235">
        <v>0</v>
      </c>
      <c r="BZ25" s="235">
        <v>105501738.81999999</v>
      </c>
      <c r="CA25" s="235">
        <v>318190294.51999998</v>
      </c>
      <c r="CB25" s="235">
        <v>91303489.770000011</v>
      </c>
      <c r="CC25" s="235">
        <v>2205500806.7399998</v>
      </c>
      <c r="CD25" s="235">
        <v>1268481922.77</v>
      </c>
      <c r="CE25" s="235">
        <v>696397392.24000001</v>
      </c>
      <c r="CF25" s="235">
        <v>240621491.72999999</v>
      </c>
      <c r="CG25" s="235">
        <v>0</v>
      </c>
      <c r="CH25" s="235">
        <v>0</v>
      </c>
      <c r="CI25" s="235">
        <v>5701177808.4699993</v>
      </c>
      <c r="CJ25" s="235">
        <v>1939532785.72</v>
      </c>
      <c r="CK25" s="235">
        <v>1194750636.98</v>
      </c>
      <c r="CL25" s="235">
        <v>0</v>
      </c>
      <c r="CM25" s="235">
        <v>0</v>
      </c>
      <c r="CN25" s="235">
        <v>334529822</v>
      </c>
      <c r="CO25" s="235">
        <v>0</v>
      </c>
      <c r="CP25" s="235">
        <v>41970589.350000001</v>
      </c>
      <c r="CQ25" s="235">
        <v>631618257.6099999</v>
      </c>
      <c r="CR25" s="235">
        <v>186631968.02000001</v>
      </c>
      <c r="CS25" s="235">
        <v>11017466677.199999</v>
      </c>
      <c r="CT25" s="235">
        <v>3526894587.54</v>
      </c>
      <c r="CU25" s="235">
        <v>3348103104.0799994</v>
      </c>
      <c r="CV25" s="235">
        <v>4142468985.5799994</v>
      </c>
      <c r="CW25" s="235">
        <v>941431540.44999993</v>
      </c>
      <c r="CX25" s="235">
        <v>4719621023.8700037</v>
      </c>
      <c r="CY25" s="235">
        <v>455858574.63000005</v>
      </c>
      <c r="CZ25" s="235">
        <v>223654703.63</v>
      </c>
      <c r="DA25" s="235">
        <v>4951824894.8700027</v>
      </c>
      <c r="DB25" s="235">
        <v>4952172184.3600025</v>
      </c>
      <c r="DC25" s="235">
        <v>19347435040.890003</v>
      </c>
      <c r="DD25" s="235">
        <v>14969130795.279999</v>
      </c>
      <c r="DE25" s="235">
        <v>4378304245.6100063</v>
      </c>
    </row>
    <row r="26" spans="1:109" ht="11.25" customHeight="1">
      <c r="A26" s="230">
        <v>2011</v>
      </c>
      <c r="B26" s="230">
        <v>3</v>
      </c>
      <c r="C26" s="238">
        <v>192</v>
      </c>
      <c r="D26" s="237">
        <v>169</v>
      </c>
      <c r="E26" s="230">
        <v>67</v>
      </c>
      <c r="F26" s="238">
        <v>209590</v>
      </c>
      <c r="G26" s="238"/>
      <c r="H26" s="239">
        <v>0</v>
      </c>
      <c r="I26" s="233">
        <v>182450640009.33997</v>
      </c>
      <c r="J26" s="234">
        <v>61257952906.909988</v>
      </c>
      <c r="K26" s="234">
        <v>29487531407.549995</v>
      </c>
      <c r="L26" s="234">
        <v>12587752474.909998</v>
      </c>
      <c r="M26" s="240">
        <v>19182669024.449997</v>
      </c>
      <c r="N26" s="234">
        <v>3264416900.5100007</v>
      </c>
      <c r="O26" s="234">
        <v>72718996.049999997</v>
      </c>
      <c r="P26" s="234">
        <v>3191636574.46</v>
      </c>
      <c r="Q26" s="234">
        <v>61330</v>
      </c>
      <c r="R26" s="234">
        <v>103724301205.89999</v>
      </c>
      <c r="S26" s="234">
        <v>107940478251.55</v>
      </c>
      <c r="T26" s="234">
        <v>98800459121.670013</v>
      </c>
      <c r="U26" s="235">
        <v>2889025400.2300005</v>
      </c>
      <c r="V26" s="235">
        <v>6250993729.6500006</v>
      </c>
      <c r="W26" s="236">
        <v>5.7911488172975895E-2</v>
      </c>
      <c r="X26" s="235">
        <v>97708474075.180008</v>
      </c>
      <c r="Y26" s="235">
        <v>90095228921.030014</v>
      </c>
      <c r="Z26" s="235">
        <v>2841015327.5100002</v>
      </c>
      <c r="AA26" s="235">
        <v>4772229826.6399994</v>
      </c>
      <c r="AB26" s="235">
        <v>10232004176.369999</v>
      </c>
      <c r="AC26" s="235">
        <v>8705230200.6399994</v>
      </c>
      <c r="AD26" s="235">
        <v>48010072.719999999</v>
      </c>
      <c r="AE26" s="235">
        <v>1478763903.0100002</v>
      </c>
      <c r="AF26" s="235">
        <v>0</v>
      </c>
      <c r="AG26" s="235">
        <v>0</v>
      </c>
      <c r="AH26" s="235">
        <v>0</v>
      </c>
      <c r="AI26" s="235">
        <v>0</v>
      </c>
      <c r="AJ26" s="235">
        <v>0</v>
      </c>
      <c r="AK26" s="235">
        <v>0</v>
      </c>
      <c r="AL26" s="235">
        <v>0</v>
      </c>
      <c r="AM26" s="235">
        <v>0</v>
      </c>
      <c r="AN26" s="235">
        <v>0</v>
      </c>
      <c r="AO26" s="235">
        <v>0</v>
      </c>
      <c r="AP26" s="235">
        <v>0</v>
      </c>
      <c r="AQ26" s="235">
        <v>0</v>
      </c>
      <c r="AR26" s="235">
        <v>0</v>
      </c>
      <c r="AS26" s="235">
        <v>0</v>
      </c>
      <c r="AT26" s="235">
        <v>0</v>
      </c>
      <c r="AU26" s="235">
        <v>0</v>
      </c>
      <c r="AV26" s="235">
        <v>0</v>
      </c>
      <c r="AW26" s="235">
        <v>189103738152.56995</v>
      </c>
      <c r="AX26" s="235">
        <v>65619468952.440002</v>
      </c>
      <c r="AY26" s="235">
        <v>9220540609.5000019</v>
      </c>
      <c r="AZ26" s="235">
        <v>33910198527.419998</v>
      </c>
      <c r="BA26" s="235">
        <v>2814332586.750001</v>
      </c>
      <c r="BB26" s="235">
        <v>0</v>
      </c>
      <c r="BC26" s="235">
        <v>2730754183.3500004</v>
      </c>
      <c r="BD26" s="235">
        <v>79879020</v>
      </c>
      <c r="BE26" s="235">
        <v>0</v>
      </c>
      <c r="BF26" s="235">
        <v>3699383.4</v>
      </c>
      <c r="BG26" s="235">
        <v>0</v>
      </c>
      <c r="BH26" s="235">
        <v>14549352415.969997</v>
      </c>
      <c r="BI26" s="235">
        <v>2533822596.1800003</v>
      </c>
      <c r="BJ26" s="235">
        <v>11311073319.789999</v>
      </c>
      <c r="BK26" s="235">
        <v>704456500</v>
      </c>
      <c r="BL26" s="235">
        <v>123484269200.129</v>
      </c>
      <c r="BM26" s="235">
        <v>105730915009.84</v>
      </c>
      <c r="BN26" s="235">
        <v>1130538623.6300001</v>
      </c>
      <c r="BO26" s="235">
        <v>11216135142.469004</v>
      </c>
      <c r="BP26" s="235">
        <v>7378539988.2890015</v>
      </c>
      <c r="BQ26" s="235">
        <v>2664514080</v>
      </c>
      <c r="BR26" s="235">
        <v>21311060522.570007</v>
      </c>
      <c r="BS26" s="235">
        <v>19744428641.800007</v>
      </c>
      <c r="BT26" s="235">
        <v>428326748.66000003</v>
      </c>
      <c r="BU26" s="235">
        <v>0</v>
      </c>
      <c r="BV26" s="235">
        <v>1138305132.1100001</v>
      </c>
      <c r="BW26" s="235">
        <v>201292774.82999998</v>
      </c>
      <c r="BX26" s="235">
        <v>12915909.060000001</v>
      </c>
      <c r="BY26" s="235">
        <v>0</v>
      </c>
      <c r="BZ26" s="235">
        <v>149847798.65000001</v>
      </c>
      <c r="CA26" s="235">
        <v>926361240.18999994</v>
      </c>
      <c r="CB26" s="235">
        <v>152112590.62</v>
      </c>
      <c r="CC26" s="235">
        <v>3634308267.7199998</v>
      </c>
      <c r="CD26" s="235">
        <v>2040220681.0699999</v>
      </c>
      <c r="CE26" s="235">
        <v>1198691688.96</v>
      </c>
      <c r="CF26" s="235">
        <v>395395897.69</v>
      </c>
      <c r="CG26" s="235">
        <v>0</v>
      </c>
      <c r="CH26" s="235">
        <v>0</v>
      </c>
      <c r="CI26" s="235">
        <v>9766565940.5099983</v>
      </c>
      <c r="CJ26" s="235">
        <v>4108054992.8699999</v>
      </c>
      <c r="CK26" s="235">
        <v>2004252680.2099998</v>
      </c>
      <c r="CL26" s="235">
        <v>4364368.5999999996</v>
      </c>
      <c r="CM26" s="235">
        <v>2032089.25</v>
      </c>
      <c r="CN26" s="235">
        <v>546861277</v>
      </c>
      <c r="CO26" s="235">
        <v>0</v>
      </c>
      <c r="CP26" s="235">
        <v>66100484.549999997</v>
      </c>
      <c r="CQ26" s="235">
        <v>967486313.58999991</v>
      </c>
      <c r="CR26" s="235">
        <v>417408147.21999997</v>
      </c>
      <c r="CS26" s="235">
        <v>17350960046.231003</v>
      </c>
      <c r="CT26" s="235">
        <v>5951443206.4299994</v>
      </c>
      <c r="CU26" s="235">
        <v>5299897558.3299999</v>
      </c>
      <c r="CV26" s="235">
        <v>6099619281.4710007</v>
      </c>
      <c r="CW26" s="235">
        <v>1918631186.5300002</v>
      </c>
      <c r="CX26" s="235">
        <v>8173726962.5990047</v>
      </c>
      <c r="CY26" s="235">
        <v>606765559.43999994</v>
      </c>
      <c r="CZ26" s="235">
        <v>429200691.17000002</v>
      </c>
      <c r="DA26" s="235">
        <v>8351291830.8690042</v>
      </c>
      <c r="DB26" s="235">
        <v>8357696803.8190041</v>
      </c>
      <c r="DC26" s="235">
        <v>31690990187.470005</v>
      </c>
      <c r="DD26" s="235">
        <v>24312450199.181</v>
      </c>
      <c r="DE26" s="235">
        <v>7378539988.2890024</v>
      </c>
    </row>
    <row r="27" spans="1:109" ht="11.25" customHeight="1">
      <c r="A27" s="230">
        <v>2011</v>
      </c>
      <c r="B27" s="230">
        <v>4</v>
      </c>
      <c r="C27" s="238">
        <v>195</v>
      </c>
      <c r="D27" s="237">
        <v>172</v>
      </c>
      <c r="E27" s="230">
        <v>67</v>
      </c>
      <c r="F27" s="238">
        <v>483015</v>
      </c>
      <c r="G27" s="238"/>
      <c r="H27" s="239">
        <v>0</v>
      </c>
      <c r="I27" s="233">
        <v>197694120327.87543</v>
      </c>
      <c r="J27" s="234">
        <v>64219136722.148453</v>
      </c>
      <c r="K27" s="234">
        <v>31748170968.675259</v>
      </c>
      <c r="L27" s="234">
        <v>25522034603.263199</v>
      </c>
      <c r="M27" s="240">
        <v>6948931150.210001</v>
      </c>
      <c r="N27" s="234">
        <v>3264637898.1500001</v>
      </c>
      <c r="O27" s="234">
        <v>72718996.049999997</v>
      </c>
      <c r="P27" s="234">
        <v>3208272523.5</v>
      </c>
      <c r="Q27" s="234">
        <v>-16353621.4</v>
      </c>
      <c r="R27" s="234">
        <v>115212484561.21999</v>
      </c>
      <c r="S27" s="234">
        <v>119004471897.48</v>
      </c>
      <c r="T27" s="234">
        <v>111368770440.66998</v>
      </c>
      <c r="U27" s="235">
        <v>1509662073.2200003</v>
      </c>
      <c r="V27" s="235">
        <v>6126039383.5900011</v>
      </c>
      <c r="W27" s="236">
        <v>5.1477388083932367E-2</v>
      </c>
      <c r="X27" s="235">
        <v>108228407299.59999</v>
      </c>
      <c r="Y27" s="235">
        <v>102090296499.52998</v>
      </c>
      <c r="Z27" s="235">
        <v>1495711848.1400003</v>
      </c>
      <c r="AA27" s="235">
        <v>4642398951.9300003</v>
      </c>
      <c r="AB27" s="235">
        <v>10776064597.880001</v>
      </c>
      <c r="AC27" s="235">
        <v>9278473941.1399994</v>
      </c>
      <c r="AD27" s="235">
        <v>13950225.08</v>
      </c>
      <c r="AE27" s="235">
        <v>1483640431.6600003</v>
      </c>
      <c r="AF27" s="235">
        <v>0</v>
      </c>
      <c r="AG27" s="235">
        <v>0</v>
      </c>
      <c r="AH27" s="235">
        <v>0</v>
      </c>
      <c r="AI27" s="235">
        <v>0</v>
      </c>
      <c r="AJ27" s="235">
        <v>0</v>
      </c>
      <c r="AK27" s="235">
        <v>0</v>
      </c>
      <c r="AL27" s="235">
        <v>0</v>
      </c>
      <c r="AM27" s="235">
        <v>0</v>
      </c>
      <c r="AN27" s="235">
        <v>0</v>
      </c>
      <c r="AO27" s="235">
        <v>0</v>
      </c>
      <c r="AP27" s="235">
        <v>0</v>
      </c>
      <c r="AQ27" s="235">
        <v>0</v>
      </c>
      <c r="AR27" s="235">
        <v>0</v>
      </c>
      <c r="AS27" s="235">
        <v>0</v>
      </c>
      <c r="AT27" s="235">
        <v>0</v>
      </c>
      <c r="AU27" s="235">
        <v>5222995744.5699997</v>
      </c>
      <c r="AV27" s="235">
        <v>0</v>
      </c>
      <c r="AW27" s="235">
        <v>205409535124.67545</v>
      </c>
      <c r="AX27" s="235">
        <v>67227175522.491989</v>
      </c>
      <c r="AY27" s="235">
        <v>14844608622.969999</v>
      </c>
      <c r="AZ27" s="235">
        <v>33030104935.380001</v>
      </c>
      <c r="BA27" s="235">
        <v>1973783507.77</v>
      </c>
      <c r="BB27" s="235">
        <v>0</v>
      </c>
      <c r="BC27" s="235">
        <v>1973783507.77</v>
      </c>
      <c r="BD27" s="235">
        <v>0</v>
      </c>
      <c r="BE27" s="235">
        <v>0</v>
      </c>
      <c r="BF27" s="235">
        <v>0</v>
      </c>
      <c r="BG27" s="235">
        <v>0</v>
      </c>
      <c r="BH27" s="235">
        <v>13009492199.552</v>
      </c>
      <c r="BI27" s="235">
        <v>2095721755.8899999</v>
      </c>
      <c r="BJ27" s="235">
        <v>6868125443.6619987</v>
      </c>
      <c r="BK27" s="235">
        <v>4045645000</v>
      </c>
      <c r="BL27" s="235">
        <v>138182359602.1846</v>
      </c>
      <c r="BM27" s="235">
        <v>116519924009.84</v>
      </c>
      <c r="BN27" s="235">
        <v>1122754723.5</v>
      </c>
      <c r="BO27" s="235">
        <v>14681605581.654606</v>
      </c>
      <c r="BP27" s="235">
        <v>11381210569.623505</v>
      </c>
      <c r="BQ27" s="235">
        <v>2668675130</v>
      </c>
      <c r="BR27" s="235">
        <v>30331494071.848701</v>
      </c>
      <c r="BS27" s="235">
        <v>28066043229.0144</v>
      </c>
      <c r="BT27" s="235">
        <v>662009634.53000021</v>
      </c>
      <c r="BU27" s="235">
        <v>0</v>
      </c>
      <c r="BV27" s="235">
        <v>1603441208.3042998</v>
      </c>
      <c r="BW27" s="235">
        <v>236102554.71000001</v>
      </c>
      <c r="BX27" s="235">
        <v>23710066.059999999</v>
      </c>
      <c r="BY27" s="235">
        <v>0</v>
      </c>
      <c r="BZ27" s="235">
        <v>300544655.917</v>
      </c>
      <c r="CA27" s="235">
        <v>1231504691.4672999</v>
      </c>
      <c r="CB27" s="235">
        <v>188420759.84999999</v>
      </c>
      <c r="CC27" s="235">
        <v>5098832734.3000002</v>
      </c>
      <c r="CD27" s="235">
        <v>2342955529.4200001</v>
      </c>
      <c r="CE27" s="235">
        <v>2030232194.5599997</v>
      </c>
      <c r="CF27" s="235">
        <v>527705876.64000005</v>
      </c>
      <c r="CG27" s="235">
        <v>194827933.68000001</v>
      </c>
      <c r="CH27" s="235">
        <v>-3111200</v>
      </c>
      <c r="CI27" s="235">
        <v>15233947393.241274</v>
      </c>
      <c r="CJ27" s="235">
        <v>5848252036.0889635</v>
      </c>
      <c r="CK27" s="235">
        <v>2808469372.9379997</v>
      </c>
      <c r="CL27" s="235">
        <v>6890577.6979999989</v>
      </c>
      <c r="CM27" s="235">
        <v>2032089.25</v>
      </c>
      <c r="CN27" s="235">
        <v>738727212</v>
      </c>
      <c r="CO27" s="235">
        <v>0</v>
      </c>
      <c r="CP27" s="235">
        <v>91555362.150000006</v>
      </c>
      <c r="CQ27" s="235">
        <v>1425885449.5</v>
      </c>
      <c r="CR27" s="235">
        <v>543378682.34000003</v>
      </c>
      <c r="CS27" s="235">
        <v>25603893329.636471</v>
      </c>
      <c r="CT27" s="235">
        <v>9102159109.3224564</v>
      </c>
      <c r="CU27" s="235">
        <v>7581229640.2662249</v>
      </c>
      <c r="CV27" s="235">
        <v>8920504580.0477886</v>
      </c>
      <c r="CW27" s="235">
        <v>2114666705.1400001</v>
      </c>
      <c r="CX27" s="235">
        <v>12748048696.013506</v>
      </c>
      <c r="CY27" s="235">
        <v>776368343.08999991</v>
      </c>
      <c r="CZ27" s="235">
        <v>636884999.11000013</v>
      </c>
      <c r="DA27" s="235">
        <v>12887532039.993505</v>
      </c>
      <c r="DB27" s="235">
        <v>12876006962.673506</v>
      </c>
      <c r="DC27" s="235">
        <v>46348113106.079971</v>
      </c>
      <c r="DD27" s="235">
        <v>34966902536.456474</v>
      </c>
      <c r="DE27" s="235">
        <v>11381210569.623501</v>
      </c>
    </row>
    <row r="28" spans="1:109" ht="11.25" customHeight="1">
      <c r="A28" s="230">
        <v>2012</v>
      </c>
      <c r="B28" s="230">
        <v>1</v>
      </c>
      <c r="C28" s="238">
        <v>194</v>
      </c>
      <c r="D28" s="237">
        <v>172</v>
      </c>
      <c r="E28" s="230">
        <v>67</v>
      </c>
      <c r="F28" s="238">
        <v>278686</v>
      </c>
      <c r="G28" s="238"/>
      <c r="H28" s="239">
        <v>0</v>
      </c>
      <c r="I28" s="233">
        <v>206056135541.396</v>
      </c>
      <c r="J28" s="234">
        <v>61763225773.250008</v>
      </c>
      <c r="K28" s="234">
        <v>26237415218.920006</v>
      </c>
      <c r="L28" s="234">
        <v>27595822436.050003</v>
      </c>
      <c r="M28" s="240">
        <v>7929988118.2799997</v>
      </c>
      <c r="N28" s="234">
        <v>3265667321.8499999</v>
      </c>
      <c r="O28" s="234">
        <v>56267996.049999997</v>
      </c>
      <c r="P28" s="234">
        <v>3225752947.1999998</v>
      </c>
      <c r="Q28" s="234">
        <v>-16353621.4</v>
      </c>
      <c r="R28" s="234">
        <v>125534443105.68599</v>
      </c>
      <c r="S28" s="234">
        <v>129297256108.41</v>
      </c>
      <c r="T28" s="234">
        <v>121504543453.37999</v>
      </c>
      <c r="U28" s="235">
        <v>2700813275.9500003</v>
      </c>
      <c r="V28" s="235">
        <v>5091899379.0799999</v>
      </c>
      <c r="W28" s="236">
        <v>3.9381341355076156E-2</v>
      </c>
      <c r="X28" s="235">
        <v>115997441199.47</v>
      </c>
      <c r="Y28" s="235">
        <v>109763158400.42999</v>
      </c>
      <c r="Z28" s="235">
        <v>1990934331.52</v>
      </c>
      <c r="AA28" s="235">
        <v>4243348467.5200005</v>
      </c>
      <c r="AB28" s="235">
        <v>13299814908.939999</v>
      </c>
      <c r="AC28" s="235">
        <v>11741385052.950001</v>
      </c>
      <c r="AD28" s="235">
        <v>709878944.43000007</v>
      </c>
      <c r="AE28" s="235">
        <v>848550911.55999994</v>
      </c>
      <c r="AF28" s="235">
        <v>943535000</v>
      </c>
      <c r="AG28" s="235">
        <v>943535000</v>
      </c>
      <c r="AH28" s="235">
        <v>943535000</v>
      </c>
      <c r="AI28" s="235">
        <v>0</v>
      </c>
      <c r="AJ28" s="235">
        <v>853340897.99000001</v>
      </c>
      <c r="AK28" s="235">
        <v>898430439.99000001</v>
      </c>
      <c r="AL28" s="235">
        <v>127531604.70999999</v>
      </c>
      <c r="AM28" s="235">
        <v>12620376433.061001</v>
      </c>
      <c r="AN28" s="235">
        <v>3757200900.5306697</v>
      </c>
      <c r="AO28" s="235">
        <v>7415186063.0900002</v>
      </c>
      <c r="AP28" s="235">
        <v>7394991526.71</v>
      </c>
      <c r="AQ28" s="235">
        <v>5591668993.3500004</v>
      </c>
      <c r="AR28" s="235">
        <v>1823517069.74</v>
      </c>
      <c r="AS28" s="235">
        <v>1468184005.82038</v>
      </c>
      <c r="AT28" s="235">
        <v>282950000</v>
      </c>
      <c r="AU28" s="235">
        <v>7181554805.5384903</v>
      </c>
      <c r="AV28" s="235">
        <v>7181554805.5384903</v>
      </c>
      <c r="AW28" s="235">
        <v>213238426188.06299</v>
      </c>
      <c r="AX28" s="235">
        <v>70515552913.849991</v>
      </c>
      <c r="AY28" s="235">
        <v>13228332195.640001</v>
      </c>
      <c r="AZ28" s="235">
        <v>41996269399.949997</v>
      </c>
      <c r="BA28" s="235">
        <v>2594604270.3800001</v>
      </c>
      <c r="BB28" s="235">
        <v>0</v>
      </c>
      <c r="BC28" s="235">
        <v>2588476270.3800001</v>
      </c>
      <c r="BD28" s="235">
        <v>6128000</v>
      </c>
      <c r="BE28" s="235">
        <v>0</v>
      </c>
      <c r="BF28" s="235">
        <v>0</v>
      </c>
      <c r="BG28" s="235">
        <v>0</v>
      </c>
      <c r="BH28" s="235">
        <v>8744624038.0499992</v>
      </c>
      <c r="BI28" s="235">
        <v>2285330020.54</v>
      </c>
      <c r="BJ28" s="235">
        <v>6195534017.5100002</v>
      </c>
      <c r="BK28" s="235">
        <v>263760000</v>
      </c>
      <c r="BL28" s="235">
        <v>142722873274.21399</v>
      </c>
      <c r="BM28" s="235">
        <v>121072993118.84</v>
      </c>
      <c r="BN28" s="235">
        <v>1249891317.53</v>
      </c>
      <c r="BO28" s="235">
        <v>14474726943.804003</v>
      </c>
      <c r="BP28" s="235">
        <v>4129502155.2740002</v>
      </c>
      <c r="BQ28" s="235">
        <v>2658997280</v>
      </c>
      <c r="BR28" s="235">
        <v>9519801659.6199989</v>
      </c>
      <c r="BS28" s="235">
        <v>8858782993.8099976</v>
      </c>
      <c r="BT28" s="235">
        <v>237059002.01000002</v>
      </c>
      <c r="BU28" s="235">
        <v>0</v>
      </c>
      <c r="BV28" s="235">
        <v>423959663.80000001</v>
      </c>
      <c r="BW28" s="235">
        <v>125301090.25</v>
      </c>
      <c r="BX28" s="235">
        <v>65181254.18</v>
      </c>
      <c r="BY28" s="235">
        <v>0</v>
      </c>
      <c r="BZ28" s="235">
        <v>107615942.77000001</v>
      </c>
      <c r="CA28" s="235">
        <v>179556275.93000001</v>
      </c>
      <c r="CB28" s="235">
        <v>53694899.329999998</v>
      </c>
      <c r="CC28" s="235">
        <v>1387764251.9899998</v>
      </c>
      <c r="CD28" s="235">
        <v>719302062.42999995</v>
      </c>
      <c r="CE28" s="235">
        <v>522938536.73999995</v>
      </c>
      <c r="CF28" s="235">
        <v>88123652.820000008</v>
      </c>
      <c r="CG28" s="235">
        <v>57400000</v>
      </c>
      <c r="CH28" s="235">
        <v>0</v>
      </c>
      <c r="CI28" s="235">
        <v>4952819745.6350002</v>
      </c>
      <c r="CJ28" s="235">
        <v>1149991299.3200002</v>
      </c>
      <c r="CK28" s="235">
        <v>1087603906.9350002</v>
      </c>
      <c r="CL28" s="235">
        <v>0</v>
      </c>
      <c r="CM28" s="235">
        <v>0</v>
      </c>
      <c r="CN28" s="235">
        <v>124554900</v>
      </c>
      <c r="CO28" s="235">
        <v>0</v>
      </c>
      <c r="CP28" s="235">
        <v>23509500</v>
      </c>
      <c r="CQ28" s="235">
        <v>432253015.23500001</v>
      </c>
      <c r="CR28" s="235">
        <v>507286491.70000005</v>
      </c>
      <c r="CS28" s="235">
        <v>7980878232.0769978</v>
      </c>
      <c r="CT28" s="235">
        <v>3152688959.079999</v>
      </c>
      <c r="CU28" s="235">
        <v>2226415973.2400002</v>
      </c>
      <c r="CV28" s="235">
        <v>2601773299.756999</v>
      </c>
      <c r="CW28" s="235">
        <v>611682382.96700001</v>
      </c>
      <c r="CX28" s="235">
        <v>4492296538.2210007</v>
      </c>
      <c r="CY28" s="235">
        <v>520318448.54999995</v>
      </c>
      <c r="CZ28" s="235">
        <v>401477142.40000004</v>
      </c>
      <c r="DA28" s="235">
        <v>4611137844.3710003</v>
      </c>
      <c r="DB28" s="235">
        <v>4619123143.8810005</v>
      </c>
      <c r="DC28" s="235">
        <v>15000955366.804998</v>
      </c>
      <c r="DD28" s="235">
        <v>10871453211.530998</v>
      </c>
      <c r="DE28" s="235">
        <v>4129502155.2740002</v>
      </c>
    </row>
    <row r="29" spans="1:109" ht="11.25" customHeight="1">
      <c r="A29" s="230">
        <v>2012</v>
      </c>
      <c r="B29" s="230">
        <v>2</v>
      </c>
      <c r="C29" s="238">
        <v>198</v>
      </c>
      <c r="D29" s="237"/>
      <c r="E29" s="230">
        <v>68</v>
      </c>
      <c r="F29" s="238">
        <v>394666</v>
      </c>
      <c r="G29" s="238"/>
      <c r="H29" s="239">
        <v>0</v>
      </c>
      <c r="I29" s="233">
        <v>221252605246.62299</v>
      </c>
      <c r="J29" s="234">
        <v>69456006119.750015</v>
      </c>
      <c r="K29" s="234">
        <v>33657988670.829998</v>
      </c>
      <c r="L29" s="234">
        <v>28177491851.240002</v>
      </c>
      <c r="M29" s="240">
        <v>7620525597.6799994</v>
      </c>
      <c r="N29" s="234">
        <v>2160430866.9700003</v>
      </c>
      <c r="O29" s="234">
        <v>56267996.049999997</v>
      </c>
      <c r="P29" s="234">
        <v>2120516492.3200002</v>
      </c>
      <c r="Q29" s="234">
        <v>-16353621.4</v>
      </c>
      <c r="R29" s="234">
        <v>135013756259.84999</v>
      </c>
      <c r="S29" s="234">
        <v>139158864544.35001</v>
      </c>
      <c r="T29" s="234">
        <v>129907793371.81</v>
      </c>
      <c r="U29" s="235">
        <v>3754086322.5499997</v>
      </c>
      <c r="V29" s="235">
        <v>5496984849.9900007</v>
      </c>
      <c r="W29" s="236">
        <v>3.9501506914337528E-2</v>
      </c>
      <c r="X29" s="235">
        <v>127104783376.20001</v>
      </c>
      <c r="Y29" s="235">
        <v>119637209161.94</v>
      </c>
      <c r="Z29" s="235">
        <v>2787087958.3699999</v>
      </c>
      <c r="AA29" s="235">
        <v>4680486255.8900003</v>
      </c>
      <c r="AB29" s="235">
        <v>12054081168.15</v>
      </c>
      <c r="AC29" s="235">
        <v>10270584209.869999</v>
      </c>
      <c r="AD29" s="235">
        <v>966998364.18000007</v>
      </c>
      <c r="AE29" s="235">
        <v>816498594.0999999</v>
      </c>
      <c r="AF29" s="235">
        <v>940035000</v>
      </c>
      <c r="AG29" s="235">
        <v>940035000</v>
      </c>
      <c r="AH29" s="235">
        <v>940035000</v>
      </c>
      <c r="AI29" s="235">
        <v>0</v>
      </c>
      <c r="AJ29" s="235">
        <v>896331194.99000013</v>
      </c>
      <c r="AK29" s="235">
        <v>928270558.99000001</v>
      </c>
      <c r="AL29" s="235">
        <v>86486604.709999993</v>
      </c>
      <c r="AM29" s="235">
        <v>12166472569.553001</v>
      </c>
      <c r="AN29" s="235">
        <v>3950866644.1730018</v>
      </c>
      <c r="AO29" s="235">
        <v>5791625222.6900005</v>
      </c>
      <c r="AP29" s="235">
        <v>5855886935.1599998</v>
      </c>
      <c r="AQ29" s="235">
        <v>4775179933.3299999</v>
      </c>
      <c r="AR29" s="235">
        <v>1080707001.8299999</v>
      </c>
      <c r="AS29" s="235">
        <v>2423980702.6899996</v>
      </c>
      <c r="AT29" s="235">
        <v>0</v>
      </c>
      <c r="AU29" s="235">
        <v>7569657566.3300009</v>
      </c>
      <c r="AV29" s="235">
        <v>7569657566.3300009</v>
      </c>
      <c r="AW29" s="235">
        <v>228822262812.953</v>
      </c>
      <c r="AX29" s="235">
        <v>76246299994.559998</v>
      </c>
      <c r="AY29" s="235">
        <v>13626666699.4</v>
      </c>
      <c r="AZ29" s="235">
        <v>45278429393.479996</v>
      </c>
      <c r="BA29" s="235">
        <v>3347979582.8000002</v>
      </c>
      <c r="BB29" s="235">
        <v>0</v>
      </c>
      <c r="BC29" s="235">
        <v>3347979582.8000002</v>
      </c>
      <c r="BD29" s="235">
        <v>0</v>
      </c>
      <c r="BE29" s="235">
        <v>0</v>
      </c>
      <c r="BF29" s="235">
        <v>0</v>
      </c>
      <c r="BG29" s="235">
        <v>0</v>
      </c>
      <c r="BH29" s="235">
        <v>8489934146.0599995</v>
      </c>
      <c r="BI29" s="235">
        <v>2253697283.4799995</v>
      </c>
      <c r="BJ29" s="235">
        <v>6236236862.5799999</v>
      </c>
      <c r="BK29" s="235">
        <v>0</v>
      </c>
      <c r="BL29" s="235">
        <v>152575962818.39001</v>
      </c>
      <c r="BM29" s="235">
        <v>129215227070.41</v>
      </c>
      <c r="BN29" s="235">
        <v>1245771511.2</v>
      </c>
      <c r="BO29" s="235">
        <v>16352011293.410004</v>
      </c>
      <c r="BP29" s="235">
        <v>8316646143.3100052</v>
      </c>
      <c r="BQ29" s="235">
        <v>2560051630</v>
      </c>
      <c r="BR29" s="235">
        <v>20205815153.079998</v>
      </c>
      <c r="BS29" s="235">
        <v>18769351816.059998</v>
      </c>
      <c r="BT29" s="235">
        <v>479228035.88</v>
      </c>
      <c r="BU29" s="235">
        <v>0</v>
      </c>
      <c r="BV29" s="235">
        <v>957235301.13999987</v>
      </c>
      <c r="BW29" s="235">
        <v>346196736.10000002</v>
      </c>
      <c r="BX29" s="235">
        <v>125011451.51000001</v>
      </c>
      <c r="BY29" s="235">
        <v>40711600</v>
      </c>
      <c r="BZ29" s="235">
        <v>240618458.84999996</v>
      </c>
      <c r="CA29" s="235">
        <v>367093907.81999993</v>
      </c>
      <c r="CB29" s="235">
        <v>162396853.14000002</v>
      </c>
      <c r="CC29" s="235">
        <v>2961672091.3900003</v>
      </c>
      <c r="CD29" s="235">
        <v>1559313837.5</v>
      </c>
      <c r="CE29" s="235">
        <v>1123328165.51</v>
      </c>
      <c r="CF29" s="235">
        <v>190527199.37000003</v>
      </c>
      <c r="CG29" s="235">
        <v>87640000</v>
      </c>
      <c r="CH29" s="235">
        <v>-862889.01</v>
      </c>
      <c r="CI29" s="235">
        <v>8790415141.8799973</v>
      </c>
      <c r="CJ29" s="235">
        <v>2600222431.48</v>
      </c>
      <c r="CK29" s="235">
        <v>2034936202.9399998</v>
      </c>
      <c r="CL29" s="235">
        <v>0</v>
      </c>
      <c r="CM29" s="235">
        <v>0</v>
      </c>
      <c r="CN29" s="235">
        <v>438866270</v>
      </c>
      <c r="CO29" s="235">
        <v>0</v>
      </c>
      <c r="CP29" s="235">
        <v>48430182</v>
      </c>
      <c r="CQ29" s="235">
        <v>945880244.97999966</v>
      </c>
      <c r="CR29" s="235">
        <v>601759505.96000028</v>
      </c>
      <c r="CS29" s="235">
        <v>15711409074.809996</v>
      </c>
      <c r="CT29" s="235">
        <v>5558954753.6699982</v>
      </c>
      <c r="CU29" s="235">
        <v>4718594577.7700005</v>
      </c>
      <c r="CV29" s="235">
        <v>5433859743.369998</v>
      </c>
      <c r="CW29" s="235">
        <v>1245727904.2699995</v>
      </c>
      <c r="CX29" s="235">
        <v>9077421224.4900017</v>
      </c>
      <c r="CY29" s="235">
        <v>843026734.53999996</v>
      </c>
      <c r="CZ29" s="235">
        <v>556047523.13999999</v>
      </c>
      <c r="DA29" s="235">
        <v>9364400435.8900013</v>
      </c>
      <c r="DB29" s="235">
        <v>9363763832.4800014</v>
      </c>
      <c r="DC29" s="235">
        <v>29842728113.179996</v>
      </c>
      <c r="DD29" s="235">
        <v>21526081969.869995</v>
      </c>
      <c r="DE29" s="235">
        <v>8316646143.3100033</v>
      </c>
    </row>
    <row r="30" spans="1:109" ht="11.25" customHeight="1">
      <c r="A30" s="230">
        <v>2012</v>
      </c>
      <c r="B30" s="230">
        <v>3</v>
      </c>
      <c r="C30" s="238">
        <v>205</v>
      </c>
      <c r="D30" s="232">
        <v>183</v>
      </c>
      <c r="E30" s="230">
        <v>70</v>
      </c>
      <c r="F30" s="238">
        <v>533016</v>
      </c>
      <c r="G30" s="238"/>
      <c r="H30" s="239">
        <v>0</v>
      </c>
      <c r="I30" s="233">
        <v>236516334466.18329</v>
      </c>
      <c r="J30" s="234">
        <v>70909105115.000504</v>
      </c>
      <c r="K30" s="234">
        <v>34538096966.453094</v>
      </c>
      <c r="L30" s="234">
        <v>27879136181.437397</v>
      </c>
      <c r="M30" s="240">
        <v>8491871967.1099987</v>
      </c>
      <c r="N30" s="234">
        <v>2196615721.6599998</v>
      </c>
      <c r="O30" s="234">
        <v>169224412.29999998</v>
      </c>
      <c r="P30" s="234">
        <v>2036653229.5599999</v>
      </c>
      <c r="Q30" s="234">
        <v>-9261920.1999999993</v>
      </c>
      <c r="R30" s="234">
        <v>149990489027.39999</v>
      </c>
      <c r="S30" s="234">
        <v>154406025669.91998</v>
      </c>
      <c r="T30" s="234">
        <v>144250247225.31</v>
      </c>
      <c r="U30" s="235">
        <v>4163519733.73</v>
      </c>
      <c r="V30" s="235">
        <v>5992258710.8799992</v>
      </c>
      <c r="W30" s="236">
        <v>3.8808451191470292E-2</v>
      </c>
      <c r="X30" s="235">
        <v>140458353781.82001</v>
      </c>
      <c r="Y30" s="235">
        <v>131951163203.00002</v>
      </c>
      <c r="Z30" s="235">
        <v>3399156585.8099999</v>
      </c>
      <c r="AA30" s="235">
        <v>5108033993.0099993</v>
      </c>
      <c r="AB30" s="235">
        <v>13947671888.100002</v>
      </c>
      <c r="AC30" s="235">
        <v>12299084022.310001</v>
      </c>
      <c r="AD30" s="235">
        <v>764363147.91999996</v>
      </c>
      <c r="AE30" s="235">
        <v>884224717.86999989</v>
      </c>
      <c r="AF30" s="235">
        <v>939120000</v>
      </c>
      <c r="AG30" s="235">
        <v>939120000</v>
      </c>
      <c r="AH30" s="235">
        <v>939120000</v>
      </c>
      <c r="AI30" s="235">
        <v>0</v>
      </c>
      <c r="AJ30" s="235">
        <v>870316191.99000001</v>
      </c>
      <c r="AK30" s="235">
        <v>982372694.02999997</v>
      </c>
      <c r="AL30" s="235">
        <v>525000</v>
      </c>
      <c r="AM30" s="235">
        <v>10997598462.112789</v>
      </c>
      <c r="AN30" s="235">
        <v>4159990046.8081908</v>
      </c>
      <c r="AO30" s="235">
        <v>3865690634.5500002</v>
      </c>
      <c r="AP30" s="235">
        <v>3933811591.29</v>
      </c>
      <c r="AQ30" s="235">
        <v>3122469924.8199997</v>
      </c>
      <c r="AR30" s="235">
        <v>811341666.47000003</v>
      </c>
      <c r="AS30" s="235">
        <v>2971917780.7545996</v>
      </c>
      <c r="AT30" s="235">
        <v>0</v>
      </c>
      <c r="AU30" s="235">
        <v>8869964367.0261021</v>
      </c>
      <c r="AV30" s="235">
        <v>8869964367.0261021</v>
      </c>
      <c r="AW30" s="235">
        <v>245386298833.20935</v>
      </c>
      <c r="AX30" s="235">
        <v>83146177516.213943</v>
      </c>
      <c r="AY30" s="235">
        <v>15726070912.310001</v>
      </c>
      <c r="AZ30" s="235">
        <v>48891638095.850006</v>
      </c>
      <c r="BA30" s="235">
        <v>3002943289.1900001</v>
      </c>
      <c r="BB30" s="235">
        <v>600000</v>
      </c>
      <c r="BC30" s="235">
        <v>2968531489.1900001</v>
      </c>
      <c r="BD30" s="235">
        <v>33811800</v>
      </c>
      <c r="BE30" s="235">
        <v>0</v>
      </c>
      <c r="BF30" s="235">
        <v>0</v>
      </c>
      <c r="BG30" s="235">
        <v>0</v>
      </c>
      <c r="BH30" s="235">
        <v>10105323285.773937</v>
      </c>
      <c r="BI30" s="235">
        <v>2460434012.3577704</v>
      </c>
      <c r="BJ30" s="235">
        <v>7644889273.4161663</v>
      </c>
      <c r="BK30" s="235">
        <v>0</v>
      </c>
      <c r="BL30" s="235">
        <v>162240121316.99243</v>
      </c>
      <c r="BM30" s="235">
        <v>133289227070.41</v>
      </c>
      <c r="BN30" s="235">
        <v>1180841604.6300001</v>
      </c>
      <c r="BO30" s="235">
        <v>21199030229.662457</v>
      </c>
      <c r="BP30" s="235">
        <v>13453266368.968452</v>
      </c>
      <c r="BQ30" s="235">
        <v>2568306430</v>
      </c>
      <c r="BR30" s="235">
        <v>31634081388.426395</v>
      </c>
      <c r="BS30" s="235">
        <v>29953746547.474102</v>
      </c>
      <c r="BT30" s="235">
        <v>747658972.31000006</v>
      </c>
      <c r="BU30" s="235">
        <v>0</v>
      </c>
      <c r="BV30" s="235">
        <v>932675868.64229822</v>
      </c>
      <c r="BW30" s="235">
        <v>367032966.96000004</v>
      </c>
      <c r="BX30" s="235">
        <v>175079952.63</v>
      </c>
      <c r="BY30" s="235">
        <v>40711600</v>
      </c>
      <c r="BZ30" s="235">
        <v>356499430.75229806</v>
      </c>
      <c r="CA30" s="235">
        <v>541911481.99000013</v>
      </c>
      <c r="CB30" s="235">
        <v>548559563.68999994</v>
      </c>
      <c r="CC30" s="235">
        <v>4772361797.4507246</v>
      </c>
      <c r="CD30" s="235">
        <v>2472118701.4999995</v>
      </c>
      <c r="CE30" s="235">
        <v>1754400698.0400002</v>
      </c>
      <c r="CF30" s="235">
        <v>301485929.52687502</v>
      </c>
      <c r="CG30" s="235">
        <v>243462914.49384999</v>
      </c>
      <c r="CH30" s="235">
        <v>-893553.89</v>
      </c>
      <c r="CI30" s="235">
        <v>13298345976.234299</v>
      </c>
      <c r="CJ30" s="235">
        <v>4499768386.2999992</v>
      </c>
      <c r="CK30" s="235">
        <v>3051059271.9074998</v>
      </c>
      <c r="CL30" s="235">
        <v>0</v>
      </c>
      <c r="CM30" s="235">
        <v>0</v>
      </c>
      <c r="CN30" s="235">
        <v>648734377</v>
      </c>
      <c r="CO30" s="235">
        <v>0</v>
      </c>
      <c r="CP30" s="235">
        <v>76303682</v>
      </c>
      <c r="CQ30" s="235">
        <v>1559166085.3540003</v>
      </c>
      <c r="CR30" s="235">
        <v>766855127.55350006</v>
      </c>
      <c r="CS30" s="235">
        <v>23610022629.267067</v>
      </c>
      <c r="CT30" s="235">
        <v>7877361869.6785641</v>
      </c>
      <c r="CU30" s="235">
        <v>7192978291.9946003</v>
      </c>
      <c r="CV30" s="235">
        <v>8539682467.5938988</v>
      </c>
      <c r="CW30" s="235">
        <v>1833439067.7999997</v>
      </c>
      <c r="CX30" s="235">
        <v>14716603870.142902</v>
      </c>
      <c r="CY30" s="235">
        <v>1010573010.72</v>
      </c>
      <c r="CZ30" s="235">
        <v>671952115.19000006</v>
      </c>
      <c r="DA30" s="235">
        <v>15055224765.672903</v>
      </c>
      <c r="DB30" s="235">
        <v>15145213080.582903</v>
      </c>
      <c r="DC30" s="235">
        <v>46049831654.390694</v>
      </c>
      <c r="DD30" s="235">
        <v>32596565285.422256</v>
      </c>
      <c r="DE30" s="235">
        <v>13453266368.968435</v>
      </c>
    </row>
    <row r="31" spans="1:109" ht="11.25" customHeight="1">
      <c r="A31" s="230">
        <v>2012</v>
      </c>
      <c r="B31" s="230">
        <v>4</v>
      </c>
      <c r="C31" s="238">
        <v>212</v>
      </c>
      <c r="D31" s="232">
        <v>188</v>
      </c>
      <c r="E31" s="230">
        <v>70</v>
      </c>
      <c r="F31" s="238">
        <v>594151</v>
      </c>
      <c r="G31" s="238"/>
      <c r="H31" s="239">
        <v>0</v>
      </c>
      <c r="I31" s="233">
        <v>242772323160</v>
      </c>
      <c r="J31" s="234">
        <v>66678881600</v>
      </c>
      <c r="K31" s="234">
        <v>34044394320</v>
      </c>
      <c r="L31" s="234">
        <v>23063089350</v>
      </c>
      <c r="M31" s="240">
        <v>9571397940</v>
      </c>
      <c r="N31" s="234">
        <v>2202258170</v>
      </c>
      <c r="O31" s="234">
        <v>219389780</v>
      </c>
      <c r="P31" s="234">
        <v>2009526770</v>
      </c>
      <c r="Q31" s="234">
        <v>-9261920</v>
      </c>
      <c r="R31" s="234">
        <v>153309917210</v>
      </c>
      <c r="S31" s="234">
        <v>157769345760</v>
      </c>
      <c r="T31" s="234">
        <v>147077072010</v>
      </c>
      <c r="U31" s="235">
        <v>4224854490</v>
      </c>
      <c r="V31" s="235">
        <v>6467419250</v>
      </c>
      <c r="W31" s="236">
        <v>4.0992876143622292E-2</v>
      </c>
      <c r="X31" s="235">
        <v>143990762790</v>
      </c>
      <c r="Y31" s="235">
        <v>134557685639.99998</v>
      </c>
      <c r="Z31" s="235">
        <v>3555434530</v>
      </c>
      <c r="AA31" s="235">
        <v>5877642610</v>
      </c>
      <c r="AB31" s="235">
        <v>13778582970</v>
      </c>
      <c r="AC31" s="235">
        <v>12519386370</v>
      </c>
      <c r="AD31" s="235">
        <v>669419960</v>
      </c>
      <c r="AE31" s="235">
        <v>589776640</v>
      </c>
      <c r="AF31" s="235">
        <v>843620000</v>
      </c>
      <c r="AG31" s="235">
        <v>843620000</v>
      </c>
      <c r="AH31" s="235">
        <v>843620000</v>
      </c>
      <c r="AI31" s="235">
        <v>0</v>
      </c>
      <c r="AJ31" s="235">
        <v>919838100</v>
      </c>
      <c r="AK31" s="235">
        <v>910889890</v>
      </c>
      <c r="AL31" s="235">
        <v>118168630</v>
      </c>
      <c r="AM31" s="235">
        <v>8948210</v>
      </c>
      <c r="AN31" s="235">
        <v>18817260230</v>
      </c>
      <c r="AO31" s="235">
        <v>236299770</v>
      </c>
      <c r="AP31" s="235">
        <v>9730620070</v>
      </c>
      <c r="AQ31" s="235">
        <v>9671622800</v>
      </c>
      <c r="AR31" s="235">
        <v>23587170</v>
      </c>
      <c r="AS31" s="235">
        <v>58997270</v>
      </c>
      <c r="AT31" s="235">
        <v>4568408390</v>
      </c>
      <c r="AU31" s="235">
        <v>9281218200</v>
      </c>
      <c r="AV31" s="235">
        <v>9281218200</v>
      </c>
      <c r="AW31" s="235">
        <v>252053541360</v>
      </c>
      <c r="AX31" s="235">
        <v>80756881750</v>
      </c>
      <c r="AY31" s="235">
        <v>14111454940</v>
      </c>
      <c r="AZ31" s="235">
        <v>46142177590</v>
      </c>
      <c r="BA31" s="235">
        <v>2547535800</v>
      </c>
      <c r="BB31" s="235">
        <v>300000</v>
      </c>
      <c r="BC31" s="235">
        <v>2547235800</v>
      </c>
      <c r="BD31" s="235">
        <v>0</v>
      </c>
      <c r="BE31" s="235">
        <v>0</v>
      </c>
      <c r="BF31" s="235">
        <v>0</v>
      </c>
      <c r="BG31" s="235">
        <v>84605000</v>
      </c>
      <c r="BH31" s="235">
        <v>9893730050</v>
      </c>
      <c r="BI31" s="235">
        <v>2300211410</v>
      </c>
      <c r="BJ31" s="235">
        <v>7593518640</v>
      </c>
      <c r="BK31" s="235">
        <v>0</v>
      </c>
      <c r="BL31" s="235">
        <v>171296659610</v>
      </c>
      <c r="BM31" s="235">
        <v>139194226170</v>
      </c>
      <c r="BN31" s="235">
        <v>108830830</v>
      </c>
      <c r="BO31" s="235">
        <v>24165469860</v>
      </c>
      <c r="BP31" s="235">
        <v>18579379100</v>
      </c>
      <c r="BQ31" s="235">
        <v>1568199780</v>
      </c>
      <c r="BR31" s="235">
        <v>45674078710</v>
      </c>
      <c r="BS31" s="235">
        <v>43343624860</v>
      </c>
      <c r="BT31" s="235">
        <v>1252387400</v>
      </c>
      <c r="BU31" s="235">
        <v>0</v>
      </c>
      <c r="BV31" s="235">
        <v>1078066450</v>
      </c>
      <c r="BW31" s="235">
        <v>385442240</v>
      </c>
      <c r="BX31" s="235">
        <v>233082920</v>
      </c>
      <c r="BY31" s="235">
        <v>0</v>
      </c>
      <c r="BZ31" s="235">
        <v>533946160.00000006</v>
      </c>
      <c r="CA31" s="235">
        <v>724543440</v>
      </c>
      <c r="CB31" s="235">
        <v>798948310</v>
      </c>
      <c r="CC31" s="235">
        <v>6544599280</v>
      </c>
      <c r="CD31" s="235">
        <v>3358074800</v>
      </c>
      <c r="CE31" s="235">
        <v>2547048780</v>
      </c>
      <c r="CF31" s="235">
        <v>248994160</v>
      </c>
      <c r="CG31" s="235">
        <v>389589370</v>
      </c>
      <c r="CH31" s="235">
        <v>-892160</v>
      </c>
      <c r="CI31" s="235">
        <v>23344791250</v>
      </c>
      <c r="CJ31" s="235">
        <v>12339548090</v>
      </c>
      <c r="CK31" s="235">
        <v>3988350290</v>
      </c>
      <c r="CL31" s="235">
        <v>2235000</v>
      </c>
      <c r="CM31" s="235">
        <v>2440130</v>
      </c>
      <c r="CN31" s="235">
        <v>815196900</v>
      </c>
      <c r="CO31" s="235">
        <v>0</v>
      </c>
      <c r="CP31" s="235">
        <v>110691430</v>
      </c>
      <c r="CQ31" s="235">
        <v>2166701710</v>
      </c>
      <c r="CR31" s="235">
        <v>891085130</v>
      </c>
      <c r="CS31" s="235">
        <v>39542613080</v>
      </c>
      <c r="CT31" s="235">
        <v>16770252740</v>
      </c>
      <c r="CU31" s="235">
        <v>10186749480</v>
      </c>
      <c r="CV31" s="235">
        <v>12585610860</v>
      </c>
      <c r="CW31" s="235">
        <v>2322915990</v>
      </c>
      <c r="CX31" s="235">
        <v>20608741610</v>
      </c>
      <c r="CY31" s="235">
        <v>1149374930</v>
      </c>
      <c r="CZ31" s="235">
        <v>1016701370</v>
      </c>
      <c r="DA31" s="235">
        <v>20741415180</v>
      </c>
      <c r="DB31" s="235">
        <v>21042542840</v>
      </c>
      <c r="DC31" s="235">
        <v>70483110800.000015</v>
      </c>
      <c r="DD31" s="235">
        <v>51903731699.999992</v>
      </c>
      <c r="DE31" s="235">
        <v>18579379100.000015</v>
      </c>
    </row>
    <row r="32" spans="1:109" ht="11.25" customHeight="1">
      <c r="A32" s="230">
        <v>2013</v>
      </c>
      <c r="B32" s="230">
        <v>1</v>
      </c>
      <c r="C32" s="238">
        <v>229</v>
      </c>
      <c r="D32" s="232">
        <v>204</v>
      </c>
      <c r="E32" s="230">
        <v>74</v>
      </c>
      <c r="F32" s="238">
        <v>288017</v>
      </c>
      <c r="G32" s="238"/>
      <c r="H32" s="239">
        <v>282448429090</v>
      </c>
      <c r="I32" s="233">
        <v>271786325638.12201</v>
      </c>
      <c r="J32" s="234">
        <v>70304239196.895096</v>
      </c>
      <c r="K32" s="234">
        <v>35423754619.0159</v>
      </c>
      <c r="L32" s="234">
        <v>28160411703.509201</v>
      </c>
      <c r="M32" s="240">
        <v>6720072874.3699999</v>
      </c>
      <c r="N32" s="234">
        <v>9289012235.1200008</v>
      </c>
      <c r="O32" s="234">
        <v>185577980.79999998</v>
      </c>
      <c r="P32" s="234">
        <v>9112696174.5200005</v>
      </c>
      <c r="Q32" s="234">
        <v>0</v>
      </c>
      <c r="R32" s="234">
        <v>170503044495.30099</v>
      </c>
      <c r="S32" s="234">
        <v>175289267891.845</v>
      </c>
      <c r="T32" s="234">
        <v>163996016521.80502</v>
      </c>
      <c r="U32" s="235">
        <v>4378799607.7199993</v>
      </c>
      <c r="V32" s="235">
        <v>6914451762.3199997</v>
      </c>
      <c r="W32" s="236">
        <v>3.944595037379172E-2</v>
      </c>
      <c r="X32" s="235">
        <v>161519934668.86499</v>
      </c>
      <c r="Y32" s="235">
        <v>151735719503.14502</v>
      </c>
      <c r="Z32" s="235">
        <v>3611360720.25</v>
      </c>
      <c r="AA32" s="235">
        <v>6172854445.4699993</v>
      </c>
      <c r="AB32" s="235">
        <v>13769333222.98</v>
      </c>
      <c r="AC32" s="235">
        <v>12260297018.66</v>
      </c>
      <c r="AD32" s="235">
        <v>767438887.46999991</v>
      </c>
      <c r="AE32" s="235">
        <v>741597316.8499999</v>
      </c>
      <c r="AF32" s="235">
        <v>842431930</v>
      </c>
      <c r="AG32" s="235">
        <v>842431930</v>
      </c>
      <c r="AH32" s="235">
        <v>842431930</v>
      </c>
      <c r="AI32" s="235">
        <v>0</v>
      </c>
      <c r="AJ32" s="235">
        <v>940330128.99000001</v>
      </c>
      <c r="AK32" s="235">
        <v>1076637547.7</v>
      </c>
      <c r="AL32" s="235">
        <v>1938000</v>
      </c>
      <c r="AM32" s="235">
        <v>19875379147.396</v>
      </c>
      <c r="AN32" s="235">
        <v>4821608601.2414007</v>
      </c>
      <c r="AO32" s="235">
        <v>12069928568.970001</v>
      </c>
      <c r="AP32" s="235">
        <v>12012204186.43</v>
      </c>
      <c r="AQ32" s="235">
        <v>9428737375.0799999</v>
      </c>
      <c r="AR32" s="235">
        <v>2641191193.8900003</v>
      </c>
      <c r="AS32" s="235">
        <v>3041566359.7245998</v>
      </c>
      <c r="AT32" s="235">
        <v>0</v>
      </c>
      <c r="AU32" s="235">
        <v>10662187126.0781</v>
      </c>
      <c r="AV32" s="235">
        <v>10662187126.0781</v>
      </c>
      <c r="AW32" s="235">
        <v>282448512679.20001</v>
      </c>
      <c r="AX32" s="235">
        <v>101262839323.492</v>
      </c>
      <c r="AY32" s="235">
        <v>17705688081.77</v>
      </c>
      <c r="AZ32" s="235">
        <v>61573072352.269997</v>
      </c>
      <c r="BA32" s="235">
        <v>3742215621.98</v>
      </c>
      <c r="BB32" s="235">
        <v>0</v>
      </c>
      <c r="BC32" s="235">
        <v>3742215621.98</v>
      </c>
      <c r="BD32" s="235">
        <v>0</v>
      </c>
      <c r="BE32" s="235">
        <v>0</v>
      </c>
      <c r="BF32" s="235">
        <v>0</v>
      </c>
      <c r="BG32" s="235">
        <v>0</v>
      </c>
      <c r="BH32" s="235">
        <v>10498753829.631699</v>
      </c>
      <c r="BI32" s="235">
        <v>2451637013.88059</v>
      </c>
      <c r="BJ32" s="235">
        <v>8046689017.83109</v>
      </c>
      <c r="BK32" s="235">
        <v>427797.92</v>
      </c>
      <c r="BL32" s="235">
        <v>181185673440.71002</v>
      </c>
      <c r="BM32" s="235">
        <v>148378002040.17999</v>
      </c>
      <c r="BN32" s="235">
        <v>166465911.10999998</v>
      </c>
      <c r="BO32" s="235">
        <v>23617154061.700298</v>
      </c>
      <c r="BP32" s="235">
        <v>5697221070.9129305</v>
      </c>
      <c r="BQ32" s="235">
        <v>1569019680</v>
      </c>
      <c r="BR32" s="235">
        <v>14253653480</v>
      </c>
      <c r="BS32" s="235">
        <v>13473139560</v>
      </c>
      <c r="BT32" s="235">
        <v>357725360</v>
      </c>
      <c r="BU32" s="235">
        <v>3524620</v>
      </c>
      <c r="BV32" s="235">
        <v>419263940</v>
      </c>
      <c r="BW32" s="235">
        <v>18432610</v>
      </c>
      <c r="BX32" s="235">
        <v>48228690</v>
      </c>
      <c r="BY32" s="235">
        <v>0</v>
      </c>
      <c r="BZ32" s="235">
        <v>294601920</v>
      </c>
      <c r="CA32" s="235">
        <v>175956440</v>
      </c>
      <c r="CB32" s="235">
        <v>117955720</v>
      </c>
      <c r="CC32" s="235">
        <v>1833631110</v>
      </c>
      <c r="CD32" s="235">
        <v>953485380</v>
      </c>
      <c r="CE32" s="235">
        <v>705091130</v>
      </c>
      <c r="CF32" s="235">
        <v>168467280</v>
      </c>
      <c r="CG32" s="235">
        <v>5996370</v>
      </c>
      <c r="CH32" s="235">
        <v>-590950</v>
      </c>
      <c r="CI32" s="235">
        <v>3312790510</v>
      </c>
      <c r="CJ32" s="235">
        <v>640793180</v>
      </c>
      <c r="CK32" s="235">
        <v>1174204590</v>
      </c>
      <c r="CL32" s="235">
        <v>4410</v>
      </c>
      <c r="CM32" s="235">
        <v>0</v>
      </c>
      <c r="CN32" s="235">
        <v>133454700.00000001</v>
      </c>
      <c r="CO32" s="235">
        <v>0</v>
      </c>
      <c r="CP32" s="235">
        <v>30096210</v>
      </c>
      <c r="CQ32" s="235">
        <v>841734690</v>
      </c>
      <c r="CR32" s="235">
        <v>168914580</v>
      </c>
      <c r="CS32" s="235">
        <v>8202065860</v>
      </c>
      <c r="CT32" s="235">
        <v>1754315920</v>
      </c>
      <c r="CU32" s="235">
        <v>3168097550</v>
      </c>
      <c r="CV32" s="235">
        <v>3279652400</v>
      </c>
      <c r="CW32" s="235">
        <v>1216948690</v>
      </c>
      <c r="CX32" s="235">
        <v>6313798330</v>
      </c>
      <c r="CY32" s="235">
        <v>291098640</v>
      </c>
      <c r="CZ32" s="235">
        <v>188175600</v>
      </c>
      <c r="DA32" s="235">
        <v>6416721360</v>
      </c>
      <c r="DB32" s="235">
        <v>6417543070</v>
      </c>
      <c r="DC32" s="235">
        <v>17858364330.000004</v>
      </c>
      <c r="DD32" s="235">
        <v>12161226590</v>
      </c>
      <c r="DE32" s="235">
        <v>5697137740.0000019</v>
      </c>
    </row>
    <row r="33" spans="1:109" ht="11.25" customHeight="1">
      <c r="A33" s="230">
        <v>2013</v>
      </c>
      <c r="B33" s="230">
        <v>2</v>
      </c>
      <c r="C33" s="238">
        <v>233</v>
      </c>
      <c r="D33" s="237">
        <v>208</v>
      </c>
      <c r="E33" s="230">
        <v>75</v>
      </c>
      <c r="F33" s="238">
        <v>471090</v>
      </c>
      <c r="G33" s="238"/>
      <c r="H33" s="239">
        <v>307736217000</v>
      </c>
      <c r="I33" s="233">
        <v>297169765800</v>
      </c>
      <c r="J33" s="234">
        <v>83203677830</v>
      </c>
      <c r="K33" s="234">
        <v>39164226550</v>
      </c>
      <c r="L33" s="234">
        <v>35334493740</v>
      </c>
      <c r="M33" s="240">
        <v>8704957530.0000019</v>
      </c>
      <c r="N33" s="234">
        <v>9359030140</v>
      </c>
      <c r="O33" s="234">
        <v>98361140</v>
      </c>
      <c r="P33" s="234">
        <v>9269930920</v>
      </c>
      <c r="Q33" s="234">
        <v>0</v>
      </c>
      <c r="R33" s="234">
        <v>182993305260</v>
      </c>
      <c r="S33" s="234">
        <v>188120936310</v>
      </c>
      <c r="T33" s="234">
        <v>174134797760</v>
      </c>
      <c r="U33" s="235">
        <v>6827944890</v>
      </c>
      <c r="V33" s="235">
        <v>7158193649.999999</v>
      </c>
      <c r="W33" s="236">
        <v>3.8051020744465057E-2</v>
      </c>
      <c r="X33" s="235">
        <v>172098022200</v>
      </c>
      <c r="Y33" s="235">
        <v>159681360140</v>
      </c>
      <c r="Z33" s="235">
        <v>5912871790</v>
      </c>
      <c r="AA33" s="235">
        <v>6503790260</v>
      </c>
      <c r="AB33" s="235">
        <v>16022914110</v>
      </c>
      <c r="AC33" s="235">
        <v>14453437620</v>
      </c>
      <c r="AD33" s="235">
        <v>915073100</v>
      </c>
      <c r="AE33" s="235">
        <v>654403390</v>
      </c>
      <c r="AF33" s="235">
        <v>842431930</v>
      </c>
      <c r="AG33" s="235">
        <v>842431930</v>
      </c>
      <c r="AH33" s="235">
        <v>842431930</v>
      </c>
      <c r="AI33" s="235">
        <v>0</v>
      </c>
      <c r="AJ33" s="235">
        <v>835501960</v>
      </c>
      <c r="AK33" s="235">
        <v>782323410</v>
      </c>
      <c r="AL33" s="235">
        <v>191423970</v>
      </c>
      <c r="AM33" s="235">
        <v>19934501400</v>
      </c>
      <c r="AN33" s="235">
        <v>5460086810</v>
      </c>
      <c r="AO33" s="235">
        <v>10956275980</v>
      </c>
      <c r="AP33" s="235">
        <v>10915298320</v>
      </c>
      <c r="AQ33" s="235">
        <v>8916012250</v>
      </c>
      <c r="AR33" s="235">
        <v>2040263740</v>
      </c>
      <c r="AS33" s="235">
        <v>3559116280</v>
      </c>
      <c r="AT33" s="235">
        <v>0</v>
      </c>
      <c r="AU33" s="235">
        <v>10566449550</v>
      </c>
      <c r="AV33" s="235">
        <v>10566449550</v>
      </c>
      <c r="AW33" s="235">
        <v>307736217000</v>
      </c>
      <c r="AX33" s="235">
        <v>109021491410</v>
      </c>
      <c r="AY33" s="235">
        <v>17852496970</v>
      </c>
      <c r="AZ33" s="235">
        <v>63522781930</v>
      </c>
      <c r="BA33" s="235">
        <v>1656119620</v>
      </c>
      <c r="BB33" s="235">
        <v>0</v>
      </c>
      <c r="BC33" s="235">
        <v>1656119620</v>
      </c>
      <c r="BD33" s="235">
        <v>0</v>
      </c>
      <c r="BE33" s="235">
        <v>0</v>
      </c>
      <c r="BF33" s="235">
        <v>0</v>
      </c>
      <c r="BG33" s="235">
        <v>376832500</v>
      </c>
      <c r="BH33" s="235">
        <v>16054208240</v>
      </c>
      <c r="BI33" s="235">
        <v>2545833180</v>
      </c>
      <c r="BJ33" s="235">
        <v>13506723800</v>
      </c>
      <c r="BK33" s="235">
        <v>1651260</v>
      </c>
      <c r="BL33" s="235">
        <v>198714723950</v>
      </c>
      <c r="BM33" s="235">
        <v>160984853630</v>
      </c>
      <c r="BN33" s="235">
        <v>187258380</v>
      </c>
      <c r="BO33" s="235">
        <v>29146594180</v>
      </c>
      <c r="BP33" s="235">
        <v>12963238720</v>
      </c>
      <c r="BQ33" s="235">
        <v>1822633230</v>
      </c>
      <c r="BR33" s="235">
        <v>29332018030</v>
      </c>
      <c r="BS33" s="235">
        <v>28543429710</v>
      </c>
      <c r="BT33" s="235">
        <v>549323100</v>
      </c>
      <c r="BU33" s="235">
        <v>0</v>
      </c>
      <c r="BV33" s="235">
        <v>239265220</v>
      </c>
      <c r="BW33" s="235">
        <v>9737680</v>
      </c>
      <c r="BX33" s="235">
        <v>94281440</v>
      </c>
      <c r="BY33" s="235">
        <v>0</v>
      </c>
      <c r="BZ33" s="235">
        <v>199437250</v>
      </c>
      <c r="CA33" s="235">
        <v>284702910</v>
      </c>
      <c r="CB33" s="235">
        <v>348894060</v>
      </c>
      <c r="CC33" s="235">
        <v>3975634860</v>
      </c>
      <c r="CD33" s="235">
        <v>1968307660</v>
      </c>
      <c r="CE33" s="235">
        <v>1791224560</v>
      </c>
      <c r="CF33" s="235">
        <v>192558360</v>
      </c>
      <c r="CG33" s="235">
        <v>28867190</v>
      </c>
      <c r="CH33" s="235">
        <v>5322910</v>
      </c>
      <c r="CI33" s="235">
        <v>8039990300</v>
      </c>
      <c r="CJ33" s="235">
        <v>1632588260</v>
      </c>
      <c r="CK33" s="235">
        <v>2759807230</v>
      </c>
      <c r="CL33" s="235">
        <v>197000</v>
      </c>
      <c r="CM33" s="235">
        <v>0</v>
      </c>
      <c r="CN33" s="235">
        <v>331663000</v>
      </c>
      <c r="CO33" s="235">
        <v>0</v>
      </c>
      <c r="CP33" s="235">
        <v>363655220</v>
      </c>
      <c r="CQ33" s="235">
        <v>1822902750</v>
      </c>
      <c r="CR33" s="235">
        <v>241389260</v>
      </c>
      <c r="CS33" s="235">
        <v>17441152110</v>
      </c>
      <c r="CT33" s="235">
        <v>4299736640</v>
      </c>
      <c r="CU33" s="235">
        <v>6339860250</v>
      </c>
      <c r="CV33" s="235">
        <v>6801555220</v>
      </c>
      <c r="CW33" s="235">
        <v>1574192570</v>
      </c>
      <c r="CX33" s="235">
        <v>14381028780</v>
      </c>
      <c r="CY33" s="235">
        <v>565088990</v>
      </c>
      <c r="CZ33" s="235">
        <v>429050300</v>
      </c>
      <c r="DA33" s="235">
        <v>14517067470</v>
      </c>
      <c r="DB33" s="235">
        <v>14543061370</v>
      </c>
      <c r="DC33" s="235">
        <v>37965607300</v>
      </c>
      <c r="DD33" s="235">
        <v>25002368580</v>
      </c>
      <c r="DE33" s="235">
        <v>12963238719.999998</v>
      </c>
    </row>
    <row r="34" spans="1:109" ht="11.25" customHeight="1">
      <c r="A34" s="230">
        <v>2013</v>
      </c>
      <c r="B34" s="230">
        <v>3</v>
      </c>
      <c r="C34" s="238">
        <v>245</v>
      </c>
      <c r="D34" s="237">
        <v>218</v>
      </c>
      <c r="E34" s="230">
        <v>77</v>
      </c>
      <c r="F34" s="238">
        <v>518603</v>
      </c>
      <c r="G34" s="238"/>
      <c r="H34" s="239">
        <v>344064023000</v>
      </c>
      <c r="I34" s="233">
        <v>333150716899.11798</v>
      </c>
      <c r="J34" s="234">
        <v>95234841693.736008</v>
      </c>
      <c r="K34" s="234">
        <v>39468937875.850204</v>
      </c>
      <c r="L34" s="234">
        <v>48272339636.915695</v>
      </c>
      <c r="M34" s="240">
        <v>7493564180.9700003</v>
      </c>
      <c r="N34" s="234">
        <v>9839961656.0200005</v>
      </c>
      <c r="O34" s="234">
        <v>27305775.359999999</v>
      </c>
      <c r="P34" s="234">
        <v>9821963108.6100006</v>
      </c>
      <c r="Q34" s="234">
        <v>0</v>
      </c>
      <c r="R34" s="234">
        <v>203490966725.875</v>
      </c>
      <c r="S34" s="234">
        <v>209591331545.022</v>
      </c>
      <c r="T34" s="234">
        <v>193169905942.496</v>
      </c>
      <c r="U34" s="235">
        <v>6795808101.8662691</v>
      </c>
      <c r="V34" s="235">
        <v>9625617500.6599998</v>
      </c>
      <c r="W34" s="236">
        <v>4.59256469707209E-2</v>
      </c>
      <c r="X34" s="235">
        <v>184590262891.44199</v>
      </c>
      <c r="Y34" s="235">
        <v>169835043387.116</v>
      </c>
      <c r="Z34" s="235">
        <v>5865545945.6762695</v>
      </c>
      <c r="AA34" s="235">
        <v>8889673558.6499996</v>
      </c>
      <c r="AB34" s="235">
        <v>25001068653.579998</v>
      </c>
      <c r="AC34" s="235">
        <v>23334862555.380001</v>
      </c>
      <c r="AD34" s="235">
        <v>930262156.19000006</v>
      </c>
      <c r="AE34" s="235">
        <v>735943942.00999999</v>
      </c>
      <c r="AF34" s="235">
        <v>808620000</v>
      </c>
      <c r="AG34" s="235">
        <v>807120000</v>
      </c>
      <c r="AH34" s="235">
        <v>808620000</v>
      </c>
      <c r="AI34" s="235">
        <v>0</v>
      </c>
      <c r="AJ34" s="235">
        <v>833310555.99000001</v>
      </c>
      <c r="AK34" s="235">
        <v>766681478.69999993</v>
      </c>
      <c r="AL34" s="235">
        <v>186313216</v>
      </c>
      <c r="AM34" s="235">
        <v>22944434920.696899</v>
      </c>
      <c r="AN34" s="235">
        <v>6713907760.1723003</v>
      </c>
      <c r="AO34" s="235">
        <v>11990764464.354601</v>
      </c>
      <c r="AP34" s="235">
        <v>11948693583.9946</v>
      </c>
      <c r="AQ34" s="235">
        <v>10681047335.8346</v>
      </c>
      <c r="AR34" s="235">
        <v>1309717128.52</v>
      </c>
      <c r="AS34" s="235">
        <v>4281833576.5300002</v>
      </c>
      <c r="AT34" s="235">
        <v>0</v>
      </c>
      <c r="AU34" s="235">
        <v>10913819995.662899</v>
      </c>
      <c r="AV34" s="235">
        <v>10913819995.662899</v>
      </c>
      <c r="AW34" s="235">
        <v>344064536894.78101</v>
      </c>
      <c r="AX34" s="235">
        <v>128092850325.095</v>
      </c>
      <c r="AY34" s="235">
        <v>18366924097</v>
      </c>
      <c r="AZ34" s="235">
        <v>76367818841.061996</v>
      </c>
      <c r="BA34" s="235">
        <v>2511755111.71</v>
      </c>
      <c r="BB34" s="235">
        <v>3949630</v>
      </c>
      <c r="BC34" s="235">
        <v>2507727253.71</v>
      </c>
      <c r="BD34" s="235">
        <v>78228</v>
      </c>
      <c r="BE34" s="235">
        <v>0</v>
      </c>
      <c r="BF34" s="235">
        <v>0</v>
      </c>
      <c r="BG34" s="235">
        <v>1192800000</v>
      </c>
      <c r="BH34" s="235">
        <v>18524477430.1334</v>
      </c>
      <c r="BI34" s="235">
        <v>2918437109.1136899</v>
      </c>
      <c r="BJ34" s="235">
        <v>15606040321.019699</v>
      </c>
      <c r="BK34" s="235">
        <v>0</v>
      </c>
      <c r="BL34" s="235">
        <v>215971686569.686</v>
      </c>
      <c r="BM34" s="235">
        <v>171425237316.68002</v>
      </c>
      <c r="BN34" s="235">
        <v>186341875.10999998</v>
      </c>
      <c r="BO34" s="235">
        <v>33980365842.005997</v>
      </c>
      <c r="BP34" s="235">
        <v>21014753570.908798</v>
      </c>
      <c r="BQ34" s="235">
        <v>2430469520.21</v>
      </c>
      <c r="BR34" s="235">
        <v>46203470320</v>
      </c>
      <c r="BS34" s="235">
        <v>44738304630</v>
      </c>
      <c r="BT34" s="235">
        <v>830022570</v>
      </c>
      <c r="BU34" s="235">
        <v>0</v>
      </c>
      <c r="BV34" s="235">
        <v>635143120</v>
      </c>
      <c r="BW34" s="235">
        <v>45945900</v>
      </c>
      <c r="BX34" s="235">
        <v>138486580</v>
      </c>
      <c r="BY34" s="235">
        <v>0</v>
      </c>
      <c r="BZ34" s="235">
        <v>326472360</v>
      </c>
      <c r="CA34" s="235">
        <v>429825100</v>
      </c>
      <c r="CB34" s="235">
        <v>305586820</v>
      </c>
      <c r="CC34" s="235">
        <v>6169345720</v>
      </c>
      <c r="CD34" s="235">
        <v>3151759780</v>
      </c>
      <c r="CE34" s="235">
        <v>2649836350</v>
      </c>
      <c r="CF34" s="235">
        <v>301990270</v>
      </c>
      <c r="CG34" s="235">
        <v>71366470</v>
      </c>
      <c r="CH34" s="235">
        <v>5607160</v>
      </c>
      <c r="CI34" s="235">
        <v>24868545310</v>
      </c>
      <c r="CJ34" s="235">
        <v>3772613380</v>
      </c>
      <c r="CK34" s="235">
        <v>4163399640</v>
      </c>
      <c r="CL34" s="235">
        <v>842000</v>
      </c>
      <c r="CM34" s="235">
        <v>0</v>
      </c>
      <c r="CN34" s="235">
        <v>535889400</v>
      </c>
      <c r="CO34" s="235">
        <v>0</v>
      </c>
      <c r="CP34" s="235">
        <v>397276130</v>
      </c>
      <c r="CQ34" s="235">
        <v>2804803980</v>
      </c>
      <c r="CR34" s="235">
        <v>424588130</v>
      </c>
      <c r="CS34" s="235">
        <v>38569482060</v>
      </c>
      <c r="CT34" s="235">
        <v>18208612330</v>
      </c>
      <c r="CU34" s="235">
        <v>9817943820</v>
      </c>
      <c r="CV34" s="235">
        <v>10542925920</v>
      </c>
      <c r="CW34" s="235">
        <v>2808608350</v>
      </c>
      <c r="CX34" s="235">
        <v>23524579500</v>
      </c>
      <c r="CY34" s="235">
        <v>878128110</v>
      </c>
      <c r="CZ34" s="235">
        <v>874392740</v>
      </c>
      <c r="DA34" s="235">
        <v>23528314880</v>
      </c>
      <c r="DB34" s="235">
        <v>23614735080</v>
      </c>
      <c r="DC34" s="235">
        <v>72051924070</v>
      </c>
      <c r="DD34" s="235">
        <v>51006795080.000008</v>
      </c>
      <c r="DE34" s="235">
        <v>21045128989.999989</v>
      </c>
    </row>
    <row r="35" spans="1:109" ht="11.25" customHeight="1">
      <c r="A35" s="230">
        <v>2013</v>
      </c>
      <c r="B35" s="230">
        <v>4</v>
      </c>
      <c r="C35" s="238">
        <v>263</v>
      </c>
      <c r="D35" s="237">
        <v>232</v>
      </c>
      <c r="E35" s="230">
        <v>86</v>
      </c>
      <c r="F35" s="238">
        <v>663098</v>
      </c>
      <c r="G35" s="238"/>
      <c r="H35" s="239">
        <v>381130752673.77002</v>
      </c>
      <c r="I35" s="233">
        <v>367157110766.25104</v>
      </c>
      <c r="J35" s="234">
        <v>113082597095.405</v>
      </c>
      <c r="K35" s="234">
        <v>41752916303.952003</v>
      </c>
      <c r="L35" s="234">
        <v>62911532191.627098</v>
      </c>
      <c r="M35" s="240">
        <v>8580093772.8259993</v>
      </c>
      <c r="N35" s="234">
        <v>9892190181.1999989</v>
      </c>
      <c r="O35" s="234">
        <v>25566498.400000002</v>
      </c>
      <c r="P35" s="234">
        <v>9890885603</v>
      </c>
      <c r="Q35" s="234">
        <v>0</v>
      </c>
      <c r="R35" s="234">
        <v>216509881028.633</v>
      </c>
      <c r="S35" s="234">
        <v>223711713872.573</v>
      </c>
      <c r="T35" s="234">
        <v>205075622129.27197</v>
      </c>
      <c r="U35" s="235">
        <v>10094972789.83201</v>
      </c>
      <c r="V35" s="235">
        <v>8541118953.469511</v>
      </c>
      <c r="W35" s="236">
        <v>3.8179131551129071E-2</v>
      </c>
      <c r="X35" s="235">
        <v>199996545793.703</v>
      </c>
      <c r="Y35" s="235">
        <v>183743718694.832</v>
      </c>
      <c r="Z35" s="235">
        <v>8238172043.07201</v>
      </c>
      <c r="AA35" s="235">
        <v>8014655055.79951</v>
      </c>
      <c r="AB35" s="235">
        <v>23715168078.869999</v>
      </c>
      <c r="AC35" s="235">
        <v>21331903434.440002</v>
      </c>
      <c r="AD35" s="235">
        <v>1856800746.76</v>
      </c>
      <c r="AE35" s="235">
        <v>526463897.66999996</v>
      </c>
      <c r="AF35" s="235">
        <v>824620000</v>
      </c>
      <c r="AG35" s="235">
        <v>823120000</v>
      </c>
      <c r="AH35" s="235">
        <v>824620000</v>
      </c>
      <c r="AI35" s="235">
        <v>0</v>
      </c>
      <c r="AJ35" s="235">
        <v>797821278.99000001</v>
      </c>
      <c r="AK35" s="235">
        <v>674757503.99000001</v>
      </c>
      <c r="AL35" s="235">
        <v>175347589</v>
      </c>
      <c r="AM35" s="235">
        <v>26051501182.0233</v>
      </c>
      <c r="AN35" s="235">
        <v>7910258464.65977</v>
      </c>
      <c r="AO35" s="235">
        <v>10422812383.2346</v>
      </c>
      <c r="AP35" s="235">
        <v>10167565397.174601</v>
      </c>
      <c r="AQ35" s="235">
        <v>10144782977.954599</v>
      </c>
      <c r="AR35" s="235">
        <v>278029405.28000003</v>
      </c>
      <c r="AS35" s="235">
        <v>7974508058.1888905</v>
      </c>
      <c r="AT35" s="235">
        <v>107826017</v>
      </c>
      <c r="AU35" s="235">
        <v>12516452959.465099</v>
      </c>
      <c r="AV35" s="235">
        <v>12516452959.465099</v>
      </c>
      <c r="AW35" s="235">
        <v>379673563202.55603</v>
      </c>
      <c r="AX35" s="235">
        <v>146785807449.72598</v>
      </c>
      <c r="AY35" s="235">
        <v>19074014649.470001</v>
      </c>
      <c r="AZ35" s="235">
        <v>90226226100.710007</v>
      </c>
      <c r="BA35" s="235">
        <v>1879032568.76</v>
      </c>
      <c r="BB35" s="235">
        <v>0</v>
      </c>
      <c r="BC35" s="235">
        <v>1879032568.76</v>
      </c>
      <c r="BD35" s="235">
        <v>0</v>
      </c>
      <c r="BE35" s="235">
        <v>0</v>
      </c>
      <c r="BF35" s="235">
        <v>0</v>
      </c>
      <c r="BG35" s="235">
        <v>1235000000</v>
      </c>
      <c r="BH35" s="235">
        <v>22458092704.826401</v>
      </c>
      <c r="BI35" s="235">
        <v>2280064303.2670903</v>
      </c>
      <c r="BJ35" s="235">
        <v>20180151801.779301</v>
      </c>
      <c r="BK35" s="235">
        <v>0</v>
      </c>
      <c r="BL35" s="235">
        <v>232902685325.978</v>
      </c>
      <c r="BM35" s="235">
        <v>182347935480.05301</v>
      </c>
      <c r="BN35" s="235">
        <v>173557245.08359998</v>
      </c>
      <c r="BO35" s="235">
        <v>41661360383.971199</v>
      </c>
      <c r="BP35" s="235">
        <v>29788157812.037598</v>
      </c>
      <c r="BQ35" s="235">
        <v>1580225580</v>
      </c>
      <c r="BR35" s="235">
        <v>66088468253.550499</v>
      </c>
      <c r="BS35" s="235">
        <v>63343211334.787003</v>
      </c>
      <c r="BT35" s="235">
        <v>1373035774.51352</v>
      </c>
      <c r="BU35" s="235">
        <v>0</v>
      </c>
      <c r="BV35" s="235">
        <v>1372221144.25</v>
      </c>
      <c r="BW35" s="235">
        <v>312361293.79000002</v>
      </c>
      <c r="BX35" s="235">
        <v>179763896.47999999</v>
      </c>
      <c r="BY35" s="235">
        <v>1000323.2000000001</v>
      </c>
      <c r="BZ35" s="235">
        <v>751693788.7256</v>
      </c>
      <c r="CA35" s="235">
        <v>635364440.82440007</v>
      </c>
      <c r="CB35" s="235">
        <v>508608998.76999998</v>
      </c>
      <c r="CC35" s="235">
        <v>9616312954.5638103</v>
      </c>
      <c r="CD35" s="235">
        <v>4468782968.6599998</v>
      </c>
      <c r="CE35" s="235">
        <v>4608078896.5886002</v>
      </c>
      <c r="CF35" s="235">
        <v>425211681.45854199</v>
      </c>
      <c r="CG35" s="235">
        <v>139612916.12666699</v>
      </c>
      <c r="CH35" s="235">
        <v>25373508.27</v>
      </c>
      <c r="CI35" s="235">
        <v>39317031924.2528</v>
      </c>
      <c r="CJ35" s="235">
        <v>4863768325.4409008</v>
      </c>
      <c r="CK35" s="235">
        <v>5837619112.8740005</v>
      </c>
      <c r="CL35" s="235">
        <v>16089416</v>
      </c>
      <c r="CM35" s="235">
        <v>50000</v>
      </c>
      <c r="CN35" s="235">
        <v>733005100</v>
      </c>
      <c r="CO35" s="235">
        <v>0</v>
      </c>
      <c r="CP35" s="235">
        <v>752097082.07000005</v>
      </c>
      <c r="CQ35" s="235">
        <v>3865787879.77</v>
      </c>
      <c r="CR35" s="235">
        <v>470589635.03399998</v>
      </c>
      <c r="CS35" s="235">
        <v>58845644869.856796</v>
      </c>
      <c r="CT35" s="235">
        <v>30223715372.359001</v>
      </c>
      <c r="CU35" s="235">
        <v>13883424329.9391</v>
      </c>
      <c r="CV35" s="235">
        <v>14738505167.558701</v>
      </c>
      <c r="CW35" s="235">
        <v>3384446196.8699999</v>
      </c>
      <c r="CX35" s="235">
        <v>33559096156.512604</v>
      </c>
      <c r="CY35" s="235">
        <v>1088442587.24</v>
      </c>
      <c r="CZ35" s="235">
        <v>1224643330.27</v>
      </c>
      <c r="DA35" s="235">
        <v>33422895413.482597</v>
      </c>
      <c r="DB35" s="235">
        <v>33567198688.702599</v>
      </c>
      <c r="DC35" s="235">
        <v>106652086040.26331</v>
      </c>
      <c r="DD35" s="235">
        <v>76817416781.925598</v>
      </c>
      <c r="DE35" s="235">
        <v>29834669258.337708</v>
      </c>
    </row>
    <row r="36" spans="1:109" ht="11.25" customHeight="1">
      <c r="A36" s="230">
        <v>2014</v>
      </c>
      <c r="B36" s="230">
        <v>1</v>
      </c>
      <c r="C36" s="238">
        <v>289</v>
      </c>
      <c r="D36" s="237">
        <v>254</v>
      </c>
      <c r="E36" s="230">
        <v>88</v>
      </c>
      <c r="F36" s="238">
        <v>405558</v>
      </c>
      <c r="G36" s="238"/>
      <c r="H36" s="239">
        <v>404797199653.89001</v>
      </c>
      <c r="I36" s="233">
        <v>391551330724.56097</v>
      </c>
      <c r="J36" s="234">
        <v>114044561833.418</v>
      </c>
      <c r="K36" s="234">
        <v>47812268595.5037</v>
      </c>
      <c r="L36" s="234">
        <v>58271770522.286102</v>
      </c>
      <c r="M36" s="240">
        <v>7960522715.6278009</v>
      </c>
      <c r="N36" s="234">
        <v>10573111249.5</v>
      </c>
      <c r="O36" s="234">
        <v>54636920</v>
      </c>
      <c r="P36" s="234">
        <v>10542736249.700001</v>
      </c>
      <c r="Q36" s="234">
        <v>0</v>
      </c>
      <c r="R36" s="234">
        <v>237393968216.86102</v>
      </c>
      <c r="S36" s="234">
        <v>245444140312.91199</v>
      </c>
      <c r="T36" s="234">
        <v>221842726210.43301</v>
      </c>
      <c r="U36" s="235">
        <v>11383576941.160002</v>
      </c>
      <c r="V36" s="235">
        <v>12217837161.3195</v>
      </c>
      <c r="W36" s="236">
        <v>4.9778483795715048E-2</v>
      </c>
      <c r="X36" s="235">
        <v>215497643080.052</v>
      </c>
      <c r="Y36" s="235">
        <v>195093162144.38303</v>
      </c>
      <c r="Z36" s="235">
        <v>9637802765.7200012</v>
      </c>
      <c r="AA36" s="235">
        <v>10766678169.949499</v>
      </c>
      <c r="AB36" s="235">
        <v>29946497232.860001</v>
      </c>
      <c r="AC36" s="235">
        <v>26749564066.049999</v>
      </c>
      <c r="AD36" s="235">
        <v>1745774175.4399998</v>
      </c>
      <c r="AE36" s="235">
        <v>1451158991.3699999</v>
      </c>
      <c r="AF36" s="235">
        <v>76500000</v>
      </c>
      <c r="AG36" s="235">
        <v>75000000</v>
      </c>
      <c r="AH36" s="235">
        <v>76500000</v>
      </c>
      <c r="AI36" s="235">
        <v>0</v>
      </c>
      <c r="AJ36" s="235">
        <v>1213868506.99</v>
      </c>
      <c r="AK36" s="235">
        <v>1274478572.99</v>
      </c>
      <c r="AL36" s="235">
        <v>0</v>
      </c>
      <c r="AM36" s="235">
        <v>28210575738.8629</v>
      </c>
      <c r="AN36" s="235">
        <v>9380853753.3382187</v>
      </c>
      <c r="AO36" s="235">
        <v>13569833047.504601</v>
      </c>
      <c r="AP36" s="235">
        <v>13306032000.494598</v>
      </c>
      <c r="AQ36" s="235">
        <v>9921569215.39464</v>
      </c>
      <c r="AR36" s="235">
        <v>3648263832.1099997</v>
      </c>
      <c r="AS36" s="235">
        <v>5523689985.0299997</v>
      </c>
      <c r="AT36" s="235">
        <v>0</v>
      </c>
      <c r="AU36" s="235">
        <v>13245868929.3167</v>
      </c>
      <c r="AV36" s="235">
        <v>13245868929.3167</v>
      </c>
      <c r="AW36" s="235">
        <v>404797199653.87799</v>
      </c>
      <c r="AX36" s="235">
        <v>154812456583.31299</v>
      </c>
      <c r="AY36" s="235">
        <v>22214411925.091698</v>
      </c>
      <c r="AZ36" s="235">
        <v>96007288809.819992</v>
      </c>
      <c r="BA36" s="235">
        <v>2673174971.48</v>
      </c>
      <c r="BB36" s="235">
        <v>54266176</v>
      </c>
      <c r="BC36" s="235">
        <v>2618908795.48</v>
      </c>
      <c r="BD36" s="235">
        <v>0</v>
      </c>
      <c r="BE36" s="235">
        <v>0</v>
      </c>
      <c r="BF36" s="235">
        <v>0</v>
      </c>
      <c r="BG36" s="235">
        <v>1281000000</v>
      </c>
      <c r="BH36" s="235">
        <v>22220323369.161098</v>
      </c>
      <c r="BI36" s="235">
        <v>3332749161.7528696</v>
      </c>
      <c r="BJ36" s="235">
        <v>18887574207.408199</v>
      </c>
      <c r="BK36" s="235">
        <v>0</v>
      </c>
      <c r="BL36" s="235">
        <v>249984743070.573</v>
      </c>
      <c r="BM36" s="235">
        <v>198831600408.58298</v>
      </c>
      <c r="BN36" s="235">
        <v>270717050.15359998</v>
      </c>
      <c r="BO36" s="235">
        <v>41853573626.0765</v>
      </c>
      <c r="BP36" s="235">
        <v>7566263477.3748598</v>
      </c>
      <c r="BQ36" s="235">
        <v>1715769580</v>
      </c>
      <c r="BR36" s="235">
        <v>19614233951.442001</v>
      </c>
      <c r="BS36" s="235">
        <v>19016001289.821503</v>
      </c>
      <c r="BT36" s="235">
        <v>409921980.07999998</v>
      </c>
      <c r="BU36" s="235">
        <v>0</v>
      </c>
      <c r="BV36" s="235">
        <v>188310681.54049999</v>
      </c>
      <c r="BW36" s="235">
        <v>20567035.879999999</v>
      </c>
      <c r="BX36" s="235">
        <v>40159962.489999995</v>
      </c>
      <c r="BY36" s="235">
        <v>0</v>
      </c>
      <c r="BZ36" s="235">
        <v>130135047.6163</v>
      </c>
      <c r="CA36" s="235">
        <v>291472896.4242</v>
      </c>
      <c r="CB36" s="235">
        <v>294024260.87</v>
      </c>
      <c r="CC36" s="235">
        <v>3072907462.6820397</v>
      </c>
      <c r="CD36" s="235">
        <v>1651780354.6400001</v>
      </c>
      <c r="CE36" s="235">
        <v>1078300094.8053701</v>
      </c>
      <c r="CF36" s="235">
        <v>291258032.146667</v>
      </c>
      <c r="CG36" s="235">
        <v>51568981.090000004</v>
      </c>
      <c r="CH36" s="235">
        <v>0</v>
      </c>
      <c r="CI36" s="235">
        <v>13642958336.9104</v>
      </c>
      <c r="CJ36" s="235">
        <v>1045607478.80436</v>
      </c>
      <c r="CK36" s="235">
        <v>1642953824.2879999</v>
      </c>
      <c r="CL36" s="235">
        <v>25000</v>
      </c>
      <c r="CM36" s="235">
        <v>27900</v>
      </c>
      <c r="CN36" s="235">
        <v>154118605</v>
      </c>
      <c r="CO36" s="235">
        <v>160000</v>
      </c>
      <c r="CP36" s="235">
        <v>177010005</v>
      </c>
      <c r="CQ36" s="235">
        <v>1182438200.348</v>
      </c>
      <c r="CR36" s="235">
        <v>129174113.94</v>
      </c>
      <c r="CS36" s="235">
        <v>19643821612.200302</v>
      </c>
      <c r="CT36" s="235">
        <v>11867303673.642401</v>
      </c>
      <c r="CU36" s="235">
        <v>3885074118.0031199</v>
      </c>
      <c r="CV36" s="235">
        <v>3891443820.5546899</v>
      </c>
      <c r="CW36" s="235">
        <v>2021124747.96</v>
      </c>
      <c r="CX36" s="235">
        <v>8519338465.5101004</v>
      </c>
      <c r="CY36" s="235">
        <v>375361259.291767</v>
      </c>
      <c r="CZ36" s="235">
        <v>348489044.429133</v>
      </c>
      <c r="DA36" s="235">
        <v>8546210680.3727388</v>
      </c>
      <c r="DB36" s="235">
        <v>8561873822.9427395</v>
      </c>
      <c r="DC36" s="235">
        <v>33649608985.194168</v>
      </c>
      <c r="DD36" s="235">
        <v>26083345507.819355</v>
      </c>
      <c r="DE36" s="235">
        <v>7566263477.374814</v>
      </c>
    </row>
    <row r="37" spans="1:109" ht="11.25" customHeight="1">
      <c r="A37" s="230">
        <v>2014</v>
      </c>
      <c r="B37" s="230">
        <v>2</v>
      </c>
      <c r="C37" s="238">
        <v>326</v>
      </c>
      <c r="D37" s="237">
        <v>289</v>
      </c>
      <c r="E37" s="230">
        <v>92</v>
      </c>
      <c r="F37" s="238">
        <v>457540</v>
      </c>
      <c r="G37" s="238"/>
      <c r="H37" s="239">
        <v>443530955487.24005</v>
      </c>
      <c r="I37" s="233">
        <v>427107534295.08899</v>
      </c>
      <c r="J37" s="234">
        <v>126909554398.00601</v>
      </c>
      <c r="K37" s="234">
        <v>53953696826.593597</v>
      </c>
      <c r="L37" s="234">
        <v>63111559359.948502</v>
      </c>
      <c r="M37" s="240">
        <v>9844298211.4636002</v>
      </c>
      <c r="N37" s="234">
        <v>10798192102.49</v>
      </c>
      <c r="O37" s="234">
        <v>61104644.670000002</v>
      </c>
      <c r="P37" s="234">
        <v>10761349378.699999</v>
      </c>
      <c r="Q37" s="234">
        <v>-24261920.880000003</v>
      </c>
      <c r="R37" s="234">
        <v>270357032972.539</v>
      </c>
      <c r="S37" s="234">
        <v>259687183052.03101</v>
      </c>
      <c r="T37" s="234">
        <v>238267784677.44699</v>
      </c>
      <c r="U37" s="235">
        <v>16710318007.573299</v>
      </c>
      <c r="V37" s="235">
        <v>15378930287.518501</v>
      </c>
      <c r="W37" s="236">
        <v>5.9220983133530983E-2</v>
      </c>
      <c r="X37" s="235">
        <v>240478306743.88901</v>
      </c>
      <c r="Y37" s="235">
        <v>211434713664.56699</v>
      </c>
      <c r="Z37" s="235">
        <v>15681813724.5033</v>
      </c>
      <c r="AA37" s="235">
        <v>13361779354.818501</v>
      </c>
      <c r="AB37" s="235">
        <v>29878726228.650002</v>
      </c>
      <c r="AC37" s="235">
        <v>26833071012.880001</v>
      </c>
      <c r="AD37" s="235">
        <v>1028504283.0700001</v>
      </c>
      <c r="AE37" s="235">
        <v>2017150932.7</v>
      </c>
      <c r="AF37" s="235">
        <v>80300000</v>
      </c>
      <c r="AG37" s="235">
        <v>81800000</v>
      </c>
      <c r="AH37" s="235">
        <v>81800000</v>
      </c>
      <c r="AI37" s="235">
        <v>0</v>
      </c>
      <c r="AJ37" s="235">
        <v>1310061019.99</v>
      </c>
      <c r="AK37" s="235">
        <v>1409191345.2900002</v>
      </c>
      <c r="AL37" s="235">
        <v>3560910</v>
      </c>
      <c r="AM37" s="235">
        <v>28315849415.329201</v>
      </c>
      <c r="AN37" s="235">
        <v>11201974839.735201</v>
      </c>
      <c r="AO37" s="235">
        <v>12025020968.259602</v>
      </c>
      <c r="AP37" s="235">
        <v>11759182716.860001</v>
      </c>
      <c r="AQ37" s="235">
        <v>10331869332.08</v>
      </c>
      <c r="AR37" s="235">
        <v>1693151636.1796</v>
      </c>
      <c r="AS37" s="235">
        <v>5354691858.7339993</v>
      </c>
      <c r="AT37" s="235">
        <v>0</v>
      </c>
      <c r="AU37" s="235">
        <v>16423421192.148199</v>
      </c>
      <c r="AV37" s="235">
        <v>16423421192.148199</v>
      </c>
      <c r="AW37" s="235">
        <v>443530955487.23798</v>
      </c>
      <c r="AX37" s="235">
        <v>164065446357.78</v>
      </c>
      <c r="AY37" s="235">
        <v>24333744816.450901</v>
      </c>
      <c r="AZ37" s="235">
        <v>113733652504.70001</v>
      </c>
      <c r="BA37" s="235">
        <v>2509963536.9500003</v>
      </c>
      <c r="BB37" s="235">
        <v>214027176</v>
      </c>
      <c r="BC37" s="235">
        <v>2295936360.9500003</v>
      </c>
      <c r="BD37" s="235">
        <v>0</v>
      </c>
      <c r="BE37" s="235">
        <v>0</v>
      </c>
      <c r="BF37" s="235">
        <v>0</v>
      </c>
      <c r="BG37" s="235">
        <v>1757000000</v>
      </c>
      <c r="BH37" s="235">
        <v>9205369471.478651</v>
      </c>
      <c r="BI37" s="235">
        <v>3417494897.6210299</v>
      </c>
      <c r="BJ37" s="235">
        <v>5787874573.8576202</v>
      </c>
      <c r="BK37" s="235">
        <v>0</v>
      </c>
      <c r="BL37" s="235">
        <v>279465509129.45599</v>
      </c>
      <c r="BM37" s="235">
        <v>221865334455.35202</v>
      </c>
      <c r="BN37" s="235">
        <v>306815359.15359998</v>
      </c>
      <c r="BO37" s="235">
        <v>47254600873.100494</v>
      </c>
      <c r="BP37" s="235">
        <v>15896475707.744499</v>
      </c>
      <c r="BQ37" s="235">
        <v>1790112757.97</v>
      </c>
      <c r="BR37" s="235">
        <v>41486376935.628899</v>
      </c>
      <c r="BS37" s="235">
        <v>40133821182.081001</v>
      </c>
      <c r="BT37" s="235">
        <v>1165477460.4100001</v>
      </c>
      <c r="BU37" s="235">
        <v>0</v>
      </c>
      <c r="BV37" s="235">
        <v>187078293.13789999</v>
      </c>
      <c r="BW37" s="235">
        <v>30277118.630000003</v>
      </c>
      <c r="BX37" s="235">
        <v>44488503.700000003</v>
      </c>
      <c r="BY37" s="235">
        <v>0</v>
      </c>
      <c r="BZ37" s="235">
        <v>256646519.12330002</v>
      </c>
      <c r="CA37" s="235">
        <v>508672378.56459999</v>
      </c>
      <c r="CB37" s="235">
        <v>653006226.88</v>
      </c>
      <c r="CC37" s="235">
        <v>6452660134.9933395</v>
      </c>
      <c r="CD37" s="235">
        <v>3765346531.25</v>
      </c>
      <c r="CE37" s="235">
        <v>1855077615.4300001</v>
      </c>
      <c r="CF37" s="235">
        <v>620169437.09111094</v>
      </c>
      <c r="CG37" s="235">
        <v>215789720.40222201</v>
      </c>
      <c r="CH37" s="235">
        <v>3723169.1799999997</v>
      </c>
      <c r="CI37" s="235">
        <v>21342405066.5228</v>
      </c>
      <c r="CJ37" s="235">
        <v>2117020010.8900001</v>
      </c>
      <c r="CK37" s="235">
        <v>3641980361.5759001</v>
      </c>
      <c r="CL37" s="235">
        <v>5371350.5499999998</v>
      </c>
      <c r="CM37" s="235">
        <v>566779.67999999993</v>
      </c>
      <c r="CN37" s="235">
        <v>436977243.01999998</v>
      </c>
      <c r="CO37" s="235">
        <v>870000</v>
      </c>
      <c r="CP37" s="235">
        <v>346167119.62</v>
      </c>
      <c r="CQ37" s="235">
        <v>2596667553.21</v>
      </c>
      <c r="CR37" s="235">
        <v>255360315.49590001</v>
      </c>
      <c r="CS37" s="235">
        <v>33245973226.1348</v>
      </c>
      <c r="CT37" s="235">
        <v>16733565504.104</v>
      </c>
      <c r="CU37" s="235">
        <v>7959520555.9337797</v>
      </c>
      <c r="CV37" s="235">
        <v>8552887166.0970602</v>
      </c>
      <c r="CW37" s="235">
        <v>5272815687.8566599</v>
      </c>
      <c r="CX37" s="235">
        <v>17830919528.986801</v>
      </c>
      <c r="CY37" s="235">
        <v>689633405.35610104</v>
      </c>
      <c r="CZ37" s="235">
        <v>565192477.01213408</v>
      </c>
      <c r="DA37" s="235">
        <v>17986887421.510799</v>
      </c>
      <c r="DB37" s="235">
        <v>18027728334.210796</v>
      </c>
      <c r="DC37" s="235">
        <v>63564369230.207802</v>
      </c>
      <c r="DD37" s="235">
        <v>47591551672.403214</v>
      </c>
      <c r="DE37" s="235">
        <v>15972817557.804585</v>
      </c>
    </row>
    <row r="38" spans="1:109" ht="11.25" customHeight="1">
      <c r="A38" s="230">
        <v>2014</v>
      </c>
      <c r="B38" s="230">
        <v>3</v>
      </c>
      <c r="C38" s="238">
        <v>351</v>
      </c>
      <c r="D38" s="237">
        <v>311</v>
      </c>
      <c r="E38" s="230">
        <v>95</v>
      </c>
      <c r="F38" s="238">
        <v>554901</v>
      </c>
      <c r="G38" s="238"/>
      <c r="H38" s="239">
        <v>489991180915.61993</v>
      </c>
      <c r="I38" s="233">
        <v>473360973045.79401</v>
      </c>
      <c r="J38" s="234">
        <v>145301129886.92999</v>
      </c>
      <c r="K38" s="234">
        <v>62154110695.245598</v>
      </c>
      <c r="L38" s="234">
        <v>32480230476.681698</v>
      </c>
      <c r="M38" s="240">
        <v>50666788715.0028</v>
      </c>
      <c r="N38" s="234">
        <v>10874907281.65</v>
      </c>
      <c r="O38" s="234">
        <v>61154882.169999994</v>
      </c>
      <c r="P38" s="234">
        <v>10838179122.199999</v>
      </c>
      <c r="Q38" s="234">
        <v>-24426722.720000003</v>
      </c>
      <c r="R38" s="234">
        <v>281507153201.38696</v>
      </c>
      <c r="S38" s="234">
        <v>293922125626.82098</v>
      </c>
      <c r="T38" s="234">
        <v>256784754228.45801</v>
      </c>
      <c r="U38" s="235">
        <v>19304909077.563</v>
      </c>
      <c r="V38" s="235">
        <v>17832462320.7995</v>
      </c>
      <c r="W38" s="236">
        <v>6.067070412875461E-2</v>
      </c>
      <c r="X38" s="235">
        <v>254375735073.677</v>
      </c>
      <c r="Y38" s="235">
        <v>219629983439.664</v>
      </c>
      <c r="Z38" s="235">
        <v>18484570014.842999</v>
      </c>
      <c r="AA38" s="235">
        <v>16261181619.1695</v>
      </c>
      <c r="AB38" s="235">
        <v>39546390553.143997</v>
      </c>
      <c r="AC38" s="235">
        <v>37154770788.794006</v>
      </c>
      <c r="AD38" s="235">
        <v>820339062.72000003</v>
      </c>
      <c r="AE38" s="235">
        <v>1571280701.6300001</v>
      </c>
      <c r="AF38" s="235">
        <v>74800000</v>
      </c>
      <c r="AG38" s="235">
        <v>73300000</v>
      </c>
      <c r="AH38" s="235">
        <v>74800000</v>
      </c>
      <c r="AI38" s="235">
        <v>0</v>
      </c>
      <c r="AJ38" s="235">
        <v>1569183413.9400001</v>
      </c>
      <c r="AK38" s="235">
        <v>1373625877.8899999</v>
      </c>
      <c r="AL38" s="235">
        <v>257327512.34999999</v>
      </c>
      <c r="AM38" s="235">
        <v>34027063710.648098</v>
      </c>
      <c r="AN38" s="235">
        <v>12106965570.394899</v>
      </c>
      <c r="AO38" s="235">
        <v>14531493662.683201</v>
      </c>
      <c r="AP38" s="235">
        <v>14261287089.8232</v>
      </c>
      <c r="AQ38" s="235">
        <v>12368274973.580002</v>
      </c>
      <c r="AR38" s="235">
        <v>2163218689.1032</v>
      </c>
      <c r="AS38" s="235">
        <v>7658811050.4300003</v>
      </c>
      <c r="AT38" s="235">
        <v>0</v>
      </c>
      <c r="AU38" s="235">
        <v>16630207869.827301</v>
      </c>
      <c r="AV38" s="235">
        <v>16630207869.827301</v>
      </c>
      <c r="AW38" s="235">
        <v>489991180915.62201</v>
      </c>
      <c r="AX38" s="235">
        <v>188696876816.41</v>
      </c>
      <c r="AY38" s="235">
        <v>24941126037.2854</v>
      </c>
      <c r="AZ38" s="235">
        <v>127862015473.53999</v>
      </c>
      <c r="BA38" s="235">
        <v>5046932136.4200001</v>
      </c>
      <c r="BB38" s="235">
        <v>53517176</v>
      </c>
      <c r="BC38" s="235">
        <v>4993414960.4200001</v>
      </c>
      <c r="BD38" s="235">
        <v>0</v>
      </c>
      <c r="BE38" s="235">
        <v>0</v>
      </c>
      <c r="BF38" s="235">
        <v>0</v>
      </c>
      <c r="BG38" s="235">
        <v>1835400000</v>
      </c>
      <c r="BH38" s="235">
        <v>17182017217.624199</v>
      </c>
      <c r="BI38" s="235">
        <v>3492243507.7133698</v>
      </c>
      <c r="BJ38" s="235">
        <v>13689773709.9109</v>
      </c>
      <c r="BK38" s="235">
        <v>0</v>
      </c>
      <c r="BL38" s="235">
        <v>301294304099.20001</v>
      </c>
      <c r="BM38" s="235">
        <v>234374720933.83398</v>
      </c>
      <c r="BN38" s="235">
        <v>299946955.55359995</v>
      </c>
      <c r="BO38" s="235">
        <v>56979175151.172493</v>
      </c>
      <c r="BP38" s="235">
        <v>26906026499.244602</v>
      </c>
      <c r="BQ38" s="235">
        <v>1792209932.76</v>
      </c>
      <c r="BR38" s="235">
        <v>65510258880</v>
      </c>
      <c r="BS38" s="235">
        <v>62582339230</v>
      </c>
      <c r="BT38" s="235">
        <v>2231978830</v>
      </c>
      <c r="BU38" s="235">
        <v>0</v>
      </c>
      <c r="BV38" s="235">
        <v>695940820</v>
      </c>
      <c r="BW38" s="235">
        <v>184843450</v>
      </c>
      <c r="BX38" s="235">
        <v>136084900</v>
      </c>
      <c r="BY38" s="235">
        <v>0</v>
      </c>
      <c r="BZ38" s="235">
        <v>377190270</v>
      </c>
      <c r="CA38" s="235">
        <v>795762370</v>
      </c>
      <c r="CB38" s="235">
        <v>806134320</v>
      </c>
      <c r="CC38" s="235">
        <v>9556215360</v>
      </c>
      <c r="CD38" s="235">
        <v>5486957800</v>
      </c>
      <c r="CE38" s="235">
        <v>2896240190</v>
      </c>
      <c r="CF38" s="235">
        <v>860230150</v>
      </c>
      <c r="CG38" s="235">
        <v>324052930</v>
      </c>
      <c r="CH38" s="235">
        <v>11265730</v>
      </c>
      <c r="CI38" s="235">
        <v>32878580220</v>
      </c>
      <c r="CJ38" s="235">
        <v>3401341160</v>
      </c>
      <c r="CK38" s="235">
        <v>5647568480</v>
      </c>
      <c r="CL38" s="235">
        <v>789540</v>
      </c>
      <c r="CM38" s="235">
        <v>8287410</v>
      </c>
      <c r="CN38" s="235">
        <v>665532740</v>
      </c>
      <c r="CO38" s="235">
        <v>1510000</v>
      </c>
      <c r="CP38" s="235">
        <v>517213160</v>
      </c>
      <c r="CQ38" s="235">
        <v>4023954980</v>
      </c>
      <c r="CR38" s="235">
        <v>431854030</v>
      </c>
      <c r="CS38" s="235">
        <v>51443992820</v>
      </c>
      <c r="CT38" s="235">
        <v>25800664960</v>
      </c>
      <c r="CU38" s="235">
        <v>12554864070</v>
      </c>
      <c r="CV38" s="235">
        <v>13170823970</v>
      </c>
      <c r="CW38" s="235">
        <v>7385617940</v>
      </c>
      <c r="CX38" s="235">
        <v>29722780220</v>
      </c>
      <c r="CY38" s="235">
        <v>932131030</v>
      </c>
      <c r="CZ38" s="235">
        <v>720994820</v>
      </c>
      <c r="DA38" s="235">
        <v>29933916430</v>
      </c>
      <c r="DB38" s="235">
        <v>30012752100</v>
      </c>
      <c r="DC38" s="235">
        <v>99398778119.999985</v>
      </c>
      <c r="DD38" s="235">
        <v>72446935350</v>
      </c>
      <c r="DE38" s="235">
        <v>26951842769.999996</v>
      </c>
    </row>
    <row r="39" spans="1:109" ht="11.25" customHeight="1">
      <c r="A39" s="230">
        <v>2014</v>
      </c>
      <c r="B39" s="230">
        <v>4</v>
      </c>
      <c r="C39" s="238">
        <v>378</v>
      </c>
      <c r="D39" s="237">
        <v>338</v>
      </c>
      <c r="E39" s="230">
        <v>99</v>
      </c>
      <c r="F39" s="238">
        <v>636341</v>
      </c>
      <c r="G39" s="238"/>
      <c r="H39" s="239">
        <v>507965683913.91998</v>
      </c>
      <c r="I39" s="233">
        <v>490509716327.60699</v>
      </c>
      <c r="J39" s="234">
        <v>155975027944.11798</v>
      </c>
      <c r="K39" s="234">
        <v>63547806109.983803</v>
      </c>
      <c r="L39" s="234">
        <v>77576701993.413895</v>
      </c>
      <c r="M39" s="240">
        <v>14850519840.720201</v>
      </c>
      <c r="N39" s="234">
        <v>11012313657.530001</v>
      </c>
      <c r="O39" s="234">
        <v>9518929336.3899994</v>
      </c>
      <c r="P39" s="234">
        <v>1493384321.1399999</v>
      </c>
      <c r="Q39" s="234">
        <v>0</v>
      </c>
      <c r="R39" s="234"/>
      <c r="S39" s="234">
        <v>303132859416.93298</v>
      </c>
      <c r="T39" s="234">
        <v>263054675574.34903</v>
      </c>
      <c r="U39" s="235">
        <v>20832093494.060001</v>
      </c>
      <c r="V39" s="235">
        <v>19246090348.523201</v>
      </c>
      <c r="W39" s="236">
        <v>6.3490610637007408E-2</v>
      </c>
      <c r="X39" s="235">
        <v>272415550407.83899</v>
      </c>
      <c r="Y39" s="235">
        <v>234749150229.86502</v>
      </c>
      <c r="Z39" s="235">
        <v>19841590677.540001</v>
      </c>
      <c r="AA39" s="235">
        <v>17824809500.433201</v>
      </c>
      <c r="AB39" s="235">
        <v>30717309009.094002</v>
      </c>
      <c r="AC39" s="235">
        <v>28305525344.484001</v>
      </c>
      <c r="AD39" s="235">
        <v>990502816.51999998</v>
      </c>
      <c r="AE39" s="235">
        <v>1421280848.0899999</v>
      </c>
      <c r="AF39" s="235">
        <v>30000000</v>
      </c>
      <c r="AG39" s="235">
        <v>22500000</v>
      </c>
      <c r="AH39" s="235">
        <v>30000000</v>
      </c>
      <c r="AI39" s="235">
        <v>0</v>
      </c>
      <c r="AJ39" s="235">
        <v>1308692579.3399999</v>
      </c>
      <c r="AK39" s="235">
        <v>1356253227.29</v>
      </c>
      <c r="AL39" s="235">
        <v>94002473.349999994</v>
      </c>
      <c r="AM39" s="235">
        <v>34229804472.709202</v>
      </c>
      <c r="AN39" s="235">
        <v>12646476768.9513</v>
      </c>
      <c r="AO39" s="235">
        <v>14313444307.1679</v>
      </c>
      <c r="AP39" s="235">
        <v>13507607459.567902</v>
      </c>
      <c r="AQ39" s="235">
        <v>12073537332.4349</v>
      </c>
      <c r="AR39" s="235">
        <v>2239906974.7330003</v>
      </c>
      <c r="AS39" s="235">
        <v>8075720244.1899996</v>
      </c>
      <c r="AT39" s="235">
        <v>0</v>
      </c>
      <c r="AU39" s="235">
        <v>17455967586.315399</v>
      </c>
      <c r="AV39" s="235">
        <v>17455967586.315399</v>
      </c>
      <c r="AW39" s="235">
        <v>507965683913.922</v>
      </c>
      <c r="AX39" s="235">
        <v>175887838197.95999</v>
      </c>
      <c r="AY39" s="235">
        <v>25659100687.237198</v>
      </c>
      <c r="AZ39" s="235">
        <v>123584216753.65999</v>
      </c>
      <c r="BA39" s="235">
        <v>1889346862.02</v>
      </c>
      <c r="BB39" s="235">
        <v>82646176</v>
      </c>
      <c r="BC39" s="235">
        <v>1805168260.02</v>
      </c>
      <c r="BD39" s="235">
        <v>1532426</v>
      </c>
      <c r="BE39" s="235">
        <v>0</v>
      </c>
      <c r="BF39" s="235">
        <v>0</v>
      </c>
      <c r="BG39" s="235">
        <v>985400000</v>
      </c>
      <c r="BH39" s="235">
        <v>11266841133.622799</v>
      </c>
      <c r="BI39" s="235">
        <v>3227695101.0003996</v>
      </c>
      <c r="BJ39" s="235">
        <v>8039146032.6223593</v>
      </c>
      <c r="BK39" s="235">
        <v>0</v>
      </c>
      <c r="BL39" s="235">
        <v>332077845715.98102</v>
      </c>
      <c r="BM39" s="235">
        <v>258197982556.065</v>
      </c>
      <c r="BN39" s="235">
        <v>255717672.54999998</v>
      </c>
      <c r="BO39" s="235">
        <v>64028518304.936203</v>
      </c>
      <c r="BP39" s="235">
        <v>36360633080.978806</v>
      </c>
      <c r="BQ39" s="235">
        <v>2392685480</v>
      </c>
      <c r="BR39" s="235">
        <v>89860191340</v>
      </c>
      <c r="BS39" s="235">
        <v>86932735100</v>
      </c>
      <c r="BT39" s="235">
        <v>2117711880</v>
      </c>
      <c r="BU39" s="235">
        <v>0</v>
      </c>
      <c r="BV39" s="235">
        <v>809744360</v>
      </c>
      <c r="BW39" s="235">
        <v>108123520</v>
      </c>
      <c r="BX39" s="235">
        <v>50344430</v>
      </c>
      <c r="BY39" s="235">
        <v>11948890</v>
      </c>
      <c r="BZ39" s="235">
        <v>583753000</v>
      </c>
      <c r="CA39" s="235">
        <v>1053684320.0000001</v>
      </c>
      <c r="CB39" s="235">
        <v>998109790</v>
      </c>
      <c r="CC39" s="235">
        <v>12882564240</v>
      </c>
      <c r="CD39" s="235">
        <v>7344334030</v>
      </c>
      <c r="CE39" s="235">
        <v>3930688890</v>
      </c>
      <c r="CF39" s="235">
        <v>1146853710</v>
      </c>
      <c r="CG39" s="235">
        <v>483115760</v>
      </c>
      <c r="CH39" s="235">
        <v>22428160</v>
      </c>
      <c r="CI39" s="235">
        <v>41672425260</v>
      </c>
      <c r="CJ39" s="235">
        <v>4083921350</v>
      </c>
      <c r="CK39" s="235">
        <v>7654267840</v>
      </c>
      <c r="CL39" s="235">
        <v>1051570</v>
      </c>
      <c r="CM39" s="235">
        <v>8077220</v>
      </c>
      <c r="CN39" s="235">
        <v>865215300</v>
      </c>
      <c r="CO39" s="235">
        <v>1520000</v>
      </c>
      <c r="CP39" s="235">
        <v>720531380</v>
      </c>
      <c r="CQ39" s="235">
        <v>5423994170</v>
      </c>
      <c r="CR39" s="235">
        <v>633878200</v>
      </c>
      <c r="CS39" s="235">
        <v>66731273880</v>
      </c>
      <c r="CT39" s="235">
        <v>31895002430</v>
      </c>
      <c r="CU39" s="235">
        <v>17220395390</v>
      </c>
      <c r="CV39" s="235">
        <v>17615876060</v>
      </c>
      <c r="CW39" s="235">
        <v>11380864060</v>
      </c>
      <c r="CX39" s="235">
        <v>40537914420</v>
      </c>
      <c r="CY39" s="235">
        <v>1288053620</v>
      </c>
      <c r="CZ39" s="235">
        <v>1006121120</v>
      </c>
      <c r="DA39" s="235">
        <v>40819846920</v>
      </c>
      <c r="DB39" s="235">
        <v>40899691380</v>
      </c>
      <c r="DC39" s="235">
        <v>132909005820</v>
      </c>
      <c r="DD39" s="235">
        <v>96548372750.000015</v>
      </c>
      <c r="DE39" s="235">
        <v>36360633069.999977</v>
      </c>
    </row>
    <row r="40" spans="1:109" ht="11.25" customHeight="1">
      <c r="A40" s="230">
        <v>2015</v>
      </c>
      <c r="B40" s="230">
        <v>1</v>
      </c>
      <c r="C40" s="238">
        <v>395</v>
      </c>
      <c r="D40" s="237">
        <v>354</v>
      </c>
      <c r="E40" s="230">
        <v>100</v>
      </c>
      <c r="F40" s="238">
        <v>445918</v>
      </c>
      <c r="G40" s="238"/>
      <c r="H40" s="239">
        <v>515905088300</v>
      </c>
      <c r="I40" s="233">
        <v>499175174003.10101</v>
      </c>
      <c r="J40" s="234">
        <v>139065032558.70801</v>
      </c>
      <c r="K40" s="234">
        <v>62012949940.710999</v>
      </c>
      <c r="L40" s="234">
        <v>62438084657.497002</v>
      </c>
      <c r="M40" s="240">
        <v>14613997960.5</v>
      </c>
      <c r="N40" s="234">
        <v>11499916238.970001</v>
      </c>
      <c r="O40" s="234">
        <v>94548290.329999998</v>
      </c>
      <c r="P40" s="234">
        <v>11405367948.639999</v>
      </c>
      <c r="Q40" s="234">
        <v>0</v>
      </c>
      <c r="R40" s="234">
        <v>313300406017.255</v>
      </c>
      <c r="S40" s="234">
        <v>332153751693.401</v>
      </c>
      <c r="T40" s="234">
        <v>284258967326.04095</v>
      </c>
      <c r="U40" s="235">
        <v>23603857282.960003</v>
      </c>
      <c r="V40" s="235">
        <v>24290927084.400002</v>
      </c>
      <c r="W40" s="236">
        <v>7.3131575243569946E-2</v>
      </c>
      <c r="X40" s="235">
        <v>297632252844.97101</v>
      </c>
      <c r="Y40" s="235">
        <v>253316026462.61099</v>
      </c>
      <c r="Z40" s="235">
        <v>21752586916.459999</v>
      </c>
      <c r="AA40" s="235">
        <v>22563639465.900002</v>
      </c>
      <c r="AB40" s="235">
        <v>34521498848.43</v>
      </c>
      <c r="AC40" s="235">
        <v>30942940863.43</v>
      </c>
      <c r="AD40" s="235">
        <v>1851270366.5</v>
      </c>
      <c r="AE40" s="235">
        <v>1727287618.5</v>
      </c>
      <c r="AF40" s="235">
        <v>90000000</v>
      </c>
      <c r="AG40" s="235">
        <v>74400000</v>
      </c>
      <c r="AH40" s="235">
        <v>90000000</v>
      </c>
      <c r="AI40" s="235">
        <v>0</v>
      </c>
      <c r="AJ40" s="235">
        <v>2007821544.8700001</v>
      </c>
      <c r="AK40" s="235">
        <v>1986079911.48</v>
      </c>
      <c r="AL40" s="235">
        <v>176978729.75</v>
      </c>
      <c r="AM40" s="235">
        <v>33227597643.2981</v>
      </c>
      <c r="AN40" s="235">
        <v>16983711194.846102</v>
      </c>
      <c r="AO40" s="235">
        <v>10162892440.880001</v>
      </c>
      <c r="AP40" s="235">
        <v>9242220235.4400005</v>
      </c>
      <c r="AQ40" s="235">
        <v>7566815867.3999996</v>
      </c>
      <c r="AR40" s="235">
        <v>2596076573.48</v>
      </c>
      <c r="AS40" s="235">
        <v>7001666213.0120001</v>
      </c>
      <c r="AT40" s="235">
        <v>0</v>
      </c>
      <c r="AU40" s="235">
        <v>16729914301.541</v>
      </c>
      <c r="AV40" s="235">
        <v>16729914301.541</v>
      </c>
      <c r="AW40" s="235">
        <v>515905088304.64203</v>
      </c>
      <c r="AX40" s="235">
        <v>178540077397.60101</v>
      </c>
      <c r="AY40" s="235">
        <v>28454926924.989998</v>
      </c>
      <c r="AZ40" s="235">
        <v>120803618211.26001</v>
      </c>
      <c r="BA40" s="235">
        <v>3170076056.2599998</v>
      </c>
      <c r="BB40" s="235">
        <v>82586176</v>
      </c>
      <c r="BC40" s="235">
        <v>3086364709.2599998</v>
      </c>
      <c r="BD40" s="235">
        <v>1125171</v>
      </c>
      <c r="BE40" s="235">
        <v>0</v>
      </c>
      <c r="BF40" s="235">
        <v>0</v>
      </c>
      <c r="BG40" s="235">
        <v>885400000</v>
      </c>
      <c r="BH40" s="235">
        <v>11845372340.240599</v>
      </c>
      <c r="BI40" s="235">
        <v>4010706184.9995999</v>
      </c>
      <c r="BJ40" s="235">
        <v>7834666155.2410393</v>
      </c>
      <c r="BK40" s="235">
        <v>0</v>
      </c>
      <c r="BL40" s="235">
        <v>337365010907.04102</v>
      </c>
      <c r="BM40" s="235">
        <v>262028450416.63</v>
      </c>
      <c r="BN40" s="235">
        <v>350917093.87</v>
      </c>
      <c r="BO40" s="235">
        <v>65694088810.640495</v>
      </c>
      <c r="BP40" s="235">
        <v>8944288287.1601982</v>
      </c>
      <c r="BQ40" s="235">
        <v>1794866330</v>
      </c>
      <c r="BR40" s="235">
        <v>26626277117.855103</v>
      </c>
      <c r="BS40" s="235">
        <v>25501022594.355099</v>
      </c>
      <c r="BT40" s="235">
        <v>607886119.93000007</v>
      </c>
      <c r="BU40" s="235">
        <v>0</v>
      </c>
      <c r="BV40" s="235">
        <v>517368403.57000005</v>
      </c>
      <c r="BW40" s="235">
        <v>110019449.64999999</v>
      </c>
      <c r="BX40" s="235">
        <v>75550000</v>
      </c>
      <c r="BY40" s="235">
        <v>3104141.38</v>
      </c>
      <c r="BZ40" s="235">
        <v>273920878.45000005</v>
      </c>
      <c r="CA40" s="235">
        <v>270086827.23000002</v>
      </c>
      <c r="CB40" s="235">
        <v>215312893.13999999</v>
      </c>
      <c r="CC40" s="235">
        <v>4106631487.4400001</v>
      </c>
      <c r="CD40" s="235">
        <v>1671954424.24</v>
      </c>
      <c r="CE40" s="235">
        <v>2092854289.6400001</v>
      </c>
      <c r="CF40" s="235">
        <v>253871564.25</v>
      </c>
      <c r="CG40" s="235">
        <v>88074888.200000003</v>
      </c>
      <c r="CH40" s="235">
        <v>123678.89</v>
      </c>
      <c r="CI40" s="235">
        <v>9951020414.6911087</v>
      </c>
      <c r="CJ40" s="235">
        <v>845453264.31110001</v>
      </c>
      <c r="CK40" s="235">
        <v>1721112545.23</v>
      </c>
      <c r="CL40" s="235">
        <v>2187473.12</v>
      </c>
      <c r="CM40" s="235">
        <v>16657812.440000001</v>
      </c>
      <c r="CN40" s="235">
        <v>226281685.90000001</v>
      </c>
      <c r="CO40" s="235">
        <v>60000</v>
      </c>
      <c r="CP40" s="235">
        <v>179819681.81999999</v>
      </c>
      <c r="CQ40" s="235">
        <v>1049066785.1499999</v>
      </c>
      <c r="CR40" s="235">
        <v>247039106.80000001</v>
      </c>
      <c r="CS40" s="235">
        <v>18156059785.2771</v>
      </c>
      <c r="CT40" s="235">
        <v>7325282220.9700003</v>
      </c>
      <c r="CU40" s="235">
        <v>5430142752.8400002</v>
      </c>
      <c r="CV40" s="235">
        <v>5400634811.4671001</v>
      </c>
      <c r="CW40" s="235">
        <v>4293747992.3579001</v>
      </c>
      <c r="CX40" s="235">
        <v>10020858267.471199</v>
      </c>
      <c r="CY40" s="235">
        <v>442410178.62199998</v>
      </c>
      <c r="CZ40" s="235">
        <v>230626835.33699998</v>
      </c>
      <c r="DA40" s="235">
        <v>10232641610.756199</v>
      </c>
      <c r="DB40" s="235">
        <v>10242179257.1462</v>
      </c>
      <c r="DC40" s="235">
        <v>37041478202.828209</v>
      </c>
      <c r="DD40" s="235">
        <v>28097189915.667999</v>
      </c>
      <c r="DE40" s="235">
        <v>8944288287.1602058</v>
      </c>
    </row>
    <row r="41" spans="1:109" ht="11.25" customHeight="1">
      <c r="A41" s="230">
        <v>2015</v>
      </c>
      <c r="B41" s="230">
        <v>2</v>
      </c>
      <c r="C41" s="238">
        <v>423</v>
      </c>
      <c r="D41" s="237">
        <v>376</v>
      </c>
      <c r="E41" s="230">
        <v>102</v>
      </c>
      <c r="F41" s="238">
        <v>420505</v>
      </c>
      <c r="G41" s="238"/>
      <c r="H41" s="239">
        <v>554486689000</v>
      </c>
      <c r="I41" s="233">
        <v>535546883435.138</v>
      </c>
      <c r="J41" s="234">
        <v>144957319598.577</v>
      </c>
      <c r="K41" s="234">
        <v>64428225867.107201</v>
      </c>
      <c r="L41" s="234">
        <v>65181925118.379997</v>
      </c>
      <c r="M41" s="240">
        <v>15347168613.09</v>
      </c>
      <c r="N41" s="234">
        <v>11069167247.34</v>
      </c>
      <c r="O41" s="234">
        <v>9890498305.7000008</v>
      </c>
      <c r="P41" s="234">
        <v>1178651141.6400001</v>
      </c>
      <c r="Q41" s="234">
        <v>17800</v>
      </c>
      <c r="R41" s="234">
        <v>341299326130.63995</v>
      </c>
      <c r="S41" s="234">
        <v>362319194549.65002</v>
      </c>
      <c r="T41" s="234">
        <v>309610667615.70996</v>
      </c>
      <c r="U41" s="235">
        <v>24300242568.890003</v>
      </c>
      <c r="V41" s="235">
        <v>28408284365.049999</v>
      </c>
      <c r="W41" s="236">
        <v>7.8406788247474699E-2</v>
      </c>
      <c r="X41" s="235">
        <v>320047062564.52002</v>
      </c>
      <c r="Y41" s="235">
        <v>272868997151.97998</v>
      </c>
      <c r="Z41" s="235">
        <v>21763126596.84</v>
      </c>
      <c r="AA41" s="235">
        <v>25414938815.699997</v>
      </c>
      <c r="AB41" s="235">
        <v>42272131985.129997</v>
      </c>
      <c r="AC41" s="235">
        <v>36741670463.730003</v>
      </c>
      <c r="AD41" s="235">
        <v>2537115972.0500002</v>
      </c>
      <c r="AE41" s="235">
        <v>2993345549.3499999</v>
      </c>
      <c r="AF41" s="235">
        <v>59712900</v>
      </c>
      <c r="AG41" s="235">
        <v>90312900</v>
      </c>
      <c r="AH41" s="235">
        <v>90312900</v>
      </c>
      <c r="AI41" s="235">
        <v>0</v>
      </c>
      <c r="AJ41" s="235">
        <v>1741836325.8499999</v>
      </c>
      <c r="AK41" s="235">
        <v>1680540069.45</v>
      </c>
      <c r="AL41" s="235">
        <v>2191394136.0300002</v>
      </c>
      <c r="AM41" s="235">
        <v>36473409696.399994</v>
      </c>
      <c r="AN41" s="235">
        <v>18173712415.920998</v>
      </c>
      <c r="AO41" s="235">
        <v>9810965582.2800007</v>
      </c>
      <c r="AP41" s="235">
        <v>9411247823.0300007</v>
      </c>
      <c r="AQ41" s="235">
        <v>8108540226.1400003</v>
      </c>
      <c r="AR41" s="235">
        <v>1702425356.1400001</v>
      </c>
      <c r="AS41" s="235">
        <v>8827153198.0300007</v>
      </c>
      <c r="AT41" s="235">
        <v>0</v>
      </c>
      <c r="AU41" s="235">
        <v>18939805487.709999</v>
      </c>
      <c r="AV41" s="235">
        <v>18939805487.709999</v>
      </c>
      <c r="AW41" s="235">
        <v>554486688922.84802</v>
      </c>
      <c r="AX41" s="235">
        <v>186430671071.17001</v>
      </c>
      <c r="AY41" s="235">
        <v>32494933466.899998</v>
      </c>
      <c r="AZ41" s="235">
        <v>123650226211.67999</v>
      </c>
      <c r="BA41" s="235">
        <v>2132947116.8399999</v>
      </c>
      <c r="BB41" s="235">
        <v>42586176</v>
      </c>
      <c r="BC41" s="235">
        <v>2090360940.8400002</v>
      </c>
      <c r="BD41" s="235">
        <v>0</v>
      </c>
      <c r="BE41" s="235">
        <v>0</v>
      </c>
      <c r="BF41" s="235">
        <v>0</v>
      </c>
      <c r="BG41" s="235">
        <v>1688611500</v>
      </c>
      <c r="BH41" s="235">
        <v>12212891808</v>
      </c>
      <c r="BI41" s="235">
        <v>3892048161.25</v>
      </c>
      <c r="BJ41" s="235">
        <v>8320843646.75</v>
      </c>
      <c r="BK41" s="235">
        <v>0</v>
      </c>
      <c r="BL41" s="235">
        <v>368056017851.68097</v>
      </c>
      <c r="BM41" s="235">
        <v>285029965746.70001</v>
      </c>
      <c r="BN41" s="235">
        <v>340188047.01999998</v>
      </c>
      <c r="BO41" s="235">
        <v>72435464073.7005</v>
      </c>
      <c r="BP41" s="235">
        <v>20952926572.520496</v>
      </c>
      <c r="BQ41" s="235">
        <v>1699915480</v>
      </c>
      <c r="BR41" s="235">
        <v>55434917994.053497</v>
      </c>
      <c r="BS41" s="235">
        <v>53390344715.290001</v>
      </c>
      <c r="BT41" s="235">
        <v>1403219628.54</v>
      </c>
      <c r="BU41" s="235">
        <v>71651756</v>
      </c>
      <c r="BV41" s="235">
        <v>569701894.22350001</v>
      </c>
      <c r="BW41" s="235">
        <v>25824240.350000001</v>
      </c>
      <c r="BX41" s="235">
        <v>9850000</v>
      </c>
      <c r="BY41" s="235">
        <v>0</v>
      </c>
      <c r="BZ41" s="235">
        <v>489908505.01999998</v>
      </c>
      <c r="CA41" s="235">
        <v>653626475.07349992</v>
      </c>
      <c r="CB41" s="235">
        <v>612290826.22000003</v>
      </c>
      <c r="CC41" s="235">
        <v>6959551081.6400003</v>
      </c>
      <c r="CD41" s="235">
        <v>3690081782.6899996</v>
      </c>
      <c r="CE41" s="235">
        <v>2585551416.8099999</v>
      </c>
      <c r="CF41" s="235">
        <v>512869744.81999999</v>
      </c>
      <c r="CG41" s="235">
        <v>163584425.64000002</v>
      </c>
      <c r="CH41" s="235">
        <v>-7463711.6800000006</v>
      </c>
      <c r="CI41" s="235">
        <v>20897632884.790001</v>
      </c>
      <c r="CJ41" s="235">
        <v>1878717491.71</v>
      </c>
      <c r="CK41" s="235">
        <v>3325832222.3000002</v>
      </c>
      <c r="CL41" s="235">
        <v>4100866.69</v>
      </c>
      <c r="CM41" s="235">
        <v>3066215.89</v>
      </c>
      <c r="CN41" s="235">
        <v>306823000</v>
      </c>
      <c r="CO41" s="235">
        <v>60000</v>
      </c>
      <c r="CP41" s="235">
        <v>368238541.81999999</v>
      </c>
      <c r="CQ41" s="235">
        <v>2173353104.73</v>
      </c>
      <c r="CR41" s="235">
        <v>470190493.16999996</v>
      </c>
      <c r="CS41" s="235">
        <v>38452974389.453003</v>
      </c>
      <c r="CT41" s="235">
        <v>16306266843.879999</v>
      </c>
      <c r="CU41" s="235">
        <v>10912467093.01</v>
      </c>
      <c r="CV41" s="235">
        <v>11234240452.563002</v>
      </c>
      <c r="CW41" s="235">
        <v>7613021339.1199999</v>
      </c>
      <c r="CX41" s="235">
        <v>23307004068.630501</v>
      </c>
      <c r="CY41" s="235">
        <v>766789980.08000004</v>
      </c>
      <c r="CZ41" s="235">
        <v>484131750.17999995</v>
      </c>
      <c r="DA41" s="235">
        <v>23589662298.530499</v>
      </c>
      <c r="DB41" s="235">
        <v>23655613437.150501</v>
      </c>
      <c r="DC41" s="235">
        <v>77173104767.263504</v>
      </c>
      <c r="DD41" s="235">
        <v>56220178194.742996</v>
      </c>
      <c r="DE41" s="235">
        <v>20952926572.5205</v>
      </c>
    </row>
    <row r="42" spans="1:109" ht="11.25" customHeight="1">
      <c r="A42" s="230">
        <v>2015</v>
      </c>
      <c r="B42" s="230">
        <v>3</v>
      </c>
      <c r="C42" s="238">
        <v>442</v>
      </c>
      <c r="D42" s="237">
        <v>391</v>
      </c>
      <c r="E42" s="230">
        <v>108</v>
      </c>
      <c r="F42" s="241">
        <v>432704</v>
      </c>
      <c r="G42" s="238"/>
      <c r="H42" s="239">
        <v>581869478100</v>
      </c>
      <c r="I42" s="233">
        <v>562493930094.729</v>
      </c>
      <c r="J42" s="234">
        <v>147537995673.13901</v>
      </c>
      <c r="K42" s="234">
        <v>61649840997.029999</v>
      </c>
      <c r="L42" s="234">
        <v>71162817721.628693</v>
      </c>
      <c r="M42" s="240">
        <v>14725336954.48</v>
      </c>
      <c r="N42" s="234">
        <v>11385945147.08</v>
      </c>
      <c r="O42" s="234">
        <v>10206335485.440001</v>
      </c>
      <c r="P42" s="234">
        <v>1179609661.6400001</v>
      </c>
      <c r="Q42" s="234">
        <v>0</v>
      </c>
      <c r="R42" s="234">
        <v>383365773902.71997</v>
      </c>
      <c r="S42" s="234">
        <v>359994177827.63</v>
      </c>
      <c r="T42" s="234">
        <v>326267436288.77997</v>
      </c>
      <c r="U42" s="235">
        <v>22151881981.899998</v>
      </c>
      <c r="V42" s="235">
        <v>34946455632.040001</v>
      </c>
      <c r="W42" s="236">
        <v>9.7075057832665373E-2</v>
      </c>
      <c r="X42" s="235">
        <v>340401056500.98999</v>
      </c>
      <c r="Y42" s="235">
        <v>289299551214.14001</v>
      </c>
      <c r="Z42" s="235">
        <v>20088245580.419998</v>
      </c>
      <c r="AA42" s="235">
        <v>31013259706.43</v>
      </c>
      <c r="AB42" s="235">
        <v>42964717401.730003</v>
      </c>
      <c r="AC42" s="235">
        <v>36967885074.639999</v>
      </c>
      <c r="AD42" s="235">
        <v>2063636401.48</v>
      </c>
      <c r="AE42" s="235">
        <v>3933195925.6099997</v>
      </c>
      <c r="AF42" s="235">
        <v>90000000</v>
      </c>
      <c r="AG42" s="235">
        <v>60000000</v>
      </c>
      <c r="AH42" s="235">
        <v>90000000</v>
      </c>
      <c r="AI42" s="235">
        <v>0</v>
      </c>
      <c r="AJ42" s="235">
        <v>2209693129.4399996</v>
      </c>
      <c r="AK42" s="235">
        <v>2367549429.0900002</v>
      </c>
      <c r="AL42" s="235">
        <v>324061247.52999997</v>
      </c>
      <c r="AM42" s="235">
        <v>41306118317.440002</v>
      </c>
      <c r="AN42" s="235">
        <v>21208468681.52</v>
      </c>
      <c r="AO42" s="235">
        <v>9858679018.7000008</v>
      </c>
      <c r="AP42" s="235">
        <v>9455901041.7199993</v>
      </c>
      <c r="AQ42" s="235">
        <v>8879572620.5300007</v>
      </c>
      <c r="AR42" s="235">
        <v>979106398.16999996</v>
      </c>
      <c r="AS42" s="235">
        <v>10641748594.200001</v>
      </c>
      <c r="AT42" s="235">
        <v>0</v>
      </c>
      <c r="AU42" s="235">
        <v>19275901893.575001</v>
      </c>
      <c r="AV42" s="235">
        <v>19275901893.575001</v>
      </c>
      <c r="AW42" s="235">
        <v>581769831988.30408</v>
      </c>
      <c r="AX42" s="235">
        <v>188797950229.36301</v>
      </c>
      <c r="AY42" s="235">
        <v>31921182131.689999</v>
      </c>
      <c r="AZ42" s="235">
        <v>124825941201.56001</v>
      </c>
      <c r="BA42" s="235">
        <v>2491220071.4699998</v>
      </c>
      <c r="BB42" s="235">
        <v>0</v>
      </c>
      <c r="BC42" s="235">
        <v>355055103.37</v>
      </c>
      <c r="BD42" s="235">
        <v>2136164968.1000001</v>
      </c>
      <c r="BE42" s="235">
        <v>0</v>
      </c>
      <c r="BF42" s="235">
        <v>0</v>
      </c>
      <c r="BG42" s="235">
        <v>1513742500</v>
      </c>
      <c r="BH42" s="235">
        <v>13485175148.112999</v>
      </c>
      <c r="BI42" s="235">
        <v>4249348500.8199997</v>
      </c>
      <c r="BJ42" s="235">
        <v>9235826647.2929993</v>
      </c>
      <c r="BK42" s="235">
        <v>0</v>
      </c>
      <c r="BL42" s="235">
        <v>392971881758.93597</v>
      </c>
      <c r="BM42" s="235">
        <v>298176559365.28998</v>
      </c>
      <c r="BN42" s="235">
        <v>337276694.76999998</v>
      </c>
      <c r="BO42" s="235">
        <v>83692155105.095886</v>
      </c>
      <c r="BP42" s="235">
        <v>33342477517.2859</v>
      </c>
      <c r="BQ42" s="235">
        <v>1401412630</v>
      </c>
      <c r="BR42" s="235">
        <v>85610983721.142395</v>
      </c>
      <c r="BS42" s="235">
        <v>79545588872.102493</v>
      </c>
      <c r="BT42" s="235">
        <v>5540153289.4799995</v>
      </c>
      <c r="BU42" s="235">
        <v>0</v>
      </c>
      <c r="BV42" s="235">
        <v>525241559.55999994</v>
      </c>
      <c r="BW42" s="235">
        <v>0</v>
      </c>
      <c r="BX42" s="235">
        <v>9850000</v>
      </c>
      <c r="BY42" s="235">
        <v>0</v>
      </c>
      <c r="BZ42" s="235">
        <v>768330987.33000004</v>
      </c>
      <c r="CA42" s="235">
        <v>996564411.02999997</v>
      </c>
      <c r="CB42" s="235">
        <v>1249503838.8</v>
      </c>
      <c r="CC42" s="235">
        <v>11060379075.9</v>
      </c>
      <c r="CD42" s="235">
        <v>5832425736.9499998</v>
      </c>
      <c r="CE42" s="235">
        <v>4209479798.73</v>
      </c>
      <c r="CF42" s="235">
        <v>856098950.49000001</v>
      </c>
      <c r="CG42" s="235">
        <v>133224902.55999999</v>
      </c>
      <c r="CH42" s="235">
        <v>-29149687.170000002</v>
      </c>
      <c r="CI42" s="235">
        <v>28532936836.683701</v>
      </c>
      <c r="CJ42" s="235">
        <v>2340321383.1900001</v>
      </c>
      <c r="CK42" s="235">
        <v>4969712293.71</v>
      </c>
      <c r="CL42" s="235">
        <v>0</v>
      </c>
      <c r="CM42" s="235">
        <v>3120088.7600000002</v>
      </c>
      <c r="CN42" s="235">
        <v>485767800</v>
      </c>
      <c r="CO42" s="235">
        <v>750000</v>
      </c>
      <c r="CP42" s="235">
        <v>539538442.5999999</v>
      </c>
      <c r="CQ42" s="235">
        <v>3275903767.5100002</v>
      </c>
      <c r="CR42" s="235">
        <v>664632194.84000003</v>
      </c>
      <c r="CS42" s="235">
        <v>55658088483.525497</v>
      </c>
      <c r="CT42" s="235">
        <v>21814225838.003899</v>
      </c>
      <c r="CU42" s="235">
        <v>17197997172.682503</v>
      </c>
      <c r="CV42" s="235">
        <v>16645865472.8391</v>
      </c>
      <c r="CW42" s="235">
        <v>10604801331.059999</v>
      </c>
      <c r="CX42" s="235">
        <v>36829524246.790604</v>
      </c>
      <c r="CY42" s="235">
        <v>1348841420.8700001</v>
      </c>
      <c r="CZ42" s="235">
        <v>648165302.06000006</v>
      </c>
      <c r="DA42" s="235">
        <v>37530200365.600601</v>
      </c>
      <c r="DB42" s="235">
        <v>37530188808.600594</v>
      </c>
      <c r="DC42" s="235">
        <v>115492761978.69611</v>
      </c>
      <c r="DD42" s="235">
        <v>82316918124.480164</v>
      </c>
      <c r="DE42" s="235">
        <v>33175843854.21595</v>
      </c>
    </row>
    <row r="43" spans="1:109" ht="11.25" customHeight="1">
      <c r="A43" s="230">
        <v>2015</v>
      </c>
      <c r="B43" s="230">
        <v>4</v>
      </c>
      <c r="C43" s="238">
        <v>450</v>
      </c>
      <c r="D43" s="237">
        <v>400</v>
      </c>
      <c r="E43" s="230">
        <v>117</v>
      </c>
      <c r="F43" s="241">
        <v>449131</v>
      </c>
      <c r="G43" s="238"/>
      <c r="H43" s="239">
        <v>623172524106.07483</v>
      </c>
      <c r="I43" s="233">
        <v>600422405443.29028</v>
      </c>
      <c r="J43" s="234">
        <v>174217117500.77045</v>
      </c>
      <c r="K43" s="234">
        <v>81567969952.544006</v>
      </c>
      <c r="L43" s="234">
        <v>69389768491.259018</v>
      </c>
      <c r="M43" s="240">
        <v>23259379056.9674</v>
      </c>
      <c r="N43" s="234">
        <v>11856047331.380001</v>
      </c>
      <c r="O43" s="234">
        <v>10549238099.74</v>
      </c>
      <c r="P43" s="234">
        <v>1306809231.6399999</v>
      </c>
      <c r="Q43" s="234">
        <v>0</v>
      </c>
      <c r="R43" s="234">
        <v>364678853441.10822</v>
      </c>
      <c r="S43" s="234">
        <v>391235479125.78809</v>
      </c>
      <c r="T43" s="234">
        <v>330712691446.26813</v>
      </c>
      <c r="U43" s="235">
        <v>22198319857.670006</v>
      </c>
      <c r="V43" s="235">
        <v>38324467821.849998</v>
      </c>
      <c r="W43" s="236">
        <v>9.7957546967584991E-2</v>
      </c>
      <c r="X43" s="235">
        <v>352096434007.48016</v>
      </c>
      <c r="Y43" s="235">
        <v>297730486813.05017</v>
      </c>
      <c r="Z43" s="235">
        <v>19529928949.040009</v>
      </c>
      <c r="AA43" s="235">
        <v>34836018245.390007</v>
      </c>
      <c r="AB43" s="235">
        <v>39139045118.307999</v>
      </c>
      <c r="AC43" s="235">
        <v>32982204633.217995</v>
      </c>
      <c r="AD43" s="235">
        <v>2668390908.6300001</v>
      </c>
      <c r="AE43" s="235">
        <v>3488449576.4599996</v>
      </c>
      <c r="AF43" s="235">
        <v>30000000</v>
      </c>
      <c r="AG43" s="235">
        <v>0</v>
      </c>
      <c r="AH43" s="235">
        <v>30000000</v>
      </c>
      <c r="AI43" s="235">
        <v>0</v>
      </c>
      <c r="AJ43" s="235">
        <v>2726025677.4900002</v>
      </c>
      <c r="AK43" s="235">
        <v>2798483523.8299999</v>
      </c>
      <c r="AL43" s="235">
        <v>480019356</v>
      </c>
      <c r="AM43" s="235">
        <v>46944361492.541664</v>
      </c>
      <c r="AN43" s="235">
        <v>25199253869.661682</v>
      </c>
      <c r="AO43" s="235">
        <v>10831162378.23</v>
      </c>
      <c r="AP43" s="235">
        <v>10321160920.58</v>
      </c>
      <c r="AQ43" s="235">
        <v>9804187493.0600014</v>
      </c>
      <c r="AR43" s="235">
        <v>1026974885.17</v>
      </c>
      <c r="AS43" s="235">
        <v>11423946702.299999</v>
      </c>
      <c r="AT43" s="235">
        <v>0</v>
      </c>
      <c r="AU43" s="235">
        <v>22750118662.775246</v>
      </c>
      <c r="AV43" s="235">
        <v>22750118662.775246</v>
      </c>
      <c r="AW43" s="235">
        <v>623172524106.06531</v>
      </c>
      <c r="AX43" s="235">
        <v>198961687941.12921</v>
      </c>
      <c r="AY43" s="235">
        <v>31150371705.469997</v>
      </c>
      <c r="AZ43" s="235">
        <v>125902296213.96999</v>
      </c>
      <c r="BA43" s="235">
        <v>3103234855.7700005</v>
      </c>
      <c r="BB43" s="235">
        <v>0</v>
      </c>
      <c r="BC43" s="235">
        <v>398896818.58000004</v>
      </c>
      <c r="BD43" s="235">
        <v>2704338037.1900001</v>
      </c>
      <c r="BE43" s="235">
        <v>0</v>
      </c>
      <c r="BF43" s="235">
        <v>0</v>
      </c>
      <c r="BG43" s="235">
        <v>515799000</v>
      </c>
      <c r="BH43" s="235">
        <v>23333264911.919182</v>
      </c>
      <c r="BI43" s="235">
        <v>4927856766.7000017</v>
      </c>
      <c r="BJ43" s="235">
        <v>18405408145.219177</v>
      </c>
      <c r="BK43" s="235">
        <v>0</v>
      </c>
      <c r="BL43" s="235">
        <v>424210836164.94562</v>
      </c>
      <c r="BM43" s="235">
        <v>308451259997.35999</v>
      </c>
      <c r="BN43" s="235">
        <v>330776828.96000004</v>
      </c>
      <c r="BO43" s="235">
        <v>102012229163.88577</v>
      </c>
      <c r="BP43" s="235">
        <v>46387509043.925789</v>
      </c>
      <c r="BQ43" s="235">
        <v>1401353230</v>
      </c>
      <c r="BR43" s="235">
        <v>119770174947.29486</v>
      </c>
      <c r="BS43" s="235">
        <v>116081800990.87184</v>
      </c>
      <c r="BT43" s="235">
        <v>2950597175.3530002</v>
      </c>
      <c r="BU43" s="235">
        <v>20291332.000000004</v>
      </c>
      <c r="BV43" s="235">
        <v>717485449.06999958</v>
      </c>
      <c r="BW43" s="235">
        <v>0</v>
      </c>
      <c r="BX43" s="235">
        <v>11350000</v>
      </c>
      <c r="BY43" s="235">
        <v>0</v>
      </c>
      <c r="BZ43" s="235">
        <v>1084395492.9199998</v>
      </c>
      <c r="CA43" s="235">
        <v>1486936128.2099996</v>
      </c>
      <c r="CB43" s="235">
        <v>1865196172.0599999</v>
      </c>
      <c r="CC43" s="235">
        <v>14931386001.388002</v>
      </c>
      <c r="CD43" s="235">
        <v>7509821804.3440008</v>
      </c>
      <c r="CE43" s="235">
        <v>6031988057.9799995</v>
      </c>
      <c r="CF43" s="235">
        <v>1161932945.6439998</v>
      </c>
      <c r="CG43" s="235">
        <v>192213976.87999997</v>
      </c>
      <c r="CH43" s="235">
        <v>-35429216.539999999</v>
      </c>
      <c r="CI43" s="235">
        <v>33373031881.194</v>
      </c>
      <c r="CJ43" s="235">
        <v>3011596261.0899992</v>
      </c>
      <c r="CK43" s="235">
        <v>6843788189.1940002</v>
      </c>
      <c r="CL43" s="235">
        <v>0</v>
      </c>
      <c r="CM43" s="235">
        <v>3120088.7600000002</v>
      </c>
      <c r="CN43" s="235">
        <v>631262000</v>
      </c>
      <c r="CO43" s="235">
        <v>0</v>
      </c>
      <c r="CP43" s="235">
        <v>781965057</v>
      </c>
      <c r="CQ43" s="235">
        <v>4472814488.3999987</v>
      </c>
      <c r="CR43" s="235">
        <v>954626555.03400016</v>
      </c>
      <c r="CS43" s="235">
        <v>71268197952.001724</v>
      </c>
      <c r="CT43" s="235">
        <v>24492559568.813396</v>
      </c>
      <c r="CU43" s="235">
        <v>23097781928.800804</v>
      </c>
      <c r="CV43" s="235">
        <v>23677856454.387516</v>
      </c>
      <c r="CW43" s="235">
        <v>16433280576.760002</v>
      </c>
      <c r="CX43" s="235">
        <v>50510342298.339149</v>
      </c>
      <c r="CY43" s="235">
        <v>2959574126.5000005</v>
      </c>
      <c r="CZ43" s="235">
        <v>940463096.43840027</v>
      </c>
      <c r="DA43" s="235">
        <v>52529453328.400757</v>
      </c>
      <c r="DB43" s="235">
        <v>52529453328.400757</v>
      </c>
      <c r="DC43" s="235">
        <v>156102780954.98886</v>
      </c>
      <c r="DD43" s="235">
        <v>109715271911.06313</v>
      </c>
      <c r="DE43" s="235">
        <v>46387509043.925751</v>
      </c>
    </row>
    <row r="44" spans="1:109" ht="11.25" customHeight="1">
      <c r="A44" s="230">
        <v>2016</v>
      </c>
      <c r="B44" s="230">
        <v>1</v>
      </c>
      <c r="C44" s="238">
        <v>463</v>
      </c>
      <c r="D44" s="237">
        <v>411</v>
      </c>
      <c r="E44" s="230">
        <v>119</v>
      </c>
      <c r="F44" s="241">
        <v>445918</v>
      </c>
      <c r="G44" s="238"/>
      <c r="H44" s="239">
        <v>634114288039.99988</v>
      </c>
      <c r="I44" s="233">
        <v>609045456103.46301</v>
      </c>
      <c r="J44" s="234">
        <v>178645173939.65598</v>
      </c>
      <c r="K44" s="234">
        <v>77766409161.993393</v>
      </c>
      <c r="L44" s="234">
        <v>40892383616.300003</v>
      </c>
      <c r="M44" s="240">
        <v>59986381161.362999</v>
      </c>
      <c r="N44" s="234">
        <v>1554237144.6400001</v>
      </c>
      <c r="O44" s="234">
        <v>370349420</v>
      </c>
      <c r="P44" s="234">
        <v>1183887724.6399999</v>
      </c>
      <c r="Q44" s="234">
        <v>0</v>
      </c>
      <c r="R44" s="234">
        <v>370145601056.63904</v>
      </c>
      <c r="S44" s="234">
        <v>400499879822.29999</v>
      </c>
      <c r="T44" s="234">
        <v>325575141889.25</v>
      </c>
      <c r="U44" s="235">
        <v>29212887906.579998</v>
      </c>
      <c r="V44" s="235">
        <v>45711850026.470001</v>
      </c>
      <c r="W44" s="236">
        <v>0.11413698812282326</v>
      </c>
      <c r="X44" s="235">
        <v>367018171968.68005</v>
      </c>
      <c r="Y44" s="235">
        <v>299462161796.66003</v>
      </c>
      <c r="Z44" s="235">
        <v>26879023950.369999</v>
      </c>
      <c r="AA44" s="235">
        <v>40676986221.649994</v>
      </c>
      <c r="AB44" s="235">
        <v>33481707853.619999</v>
      </c>
      <c r="AC44" s="235">
        <v>26112980092.59</v>
      </c>
      <c r="AD44" s="235">
        <v>2333863956.21</v>
      </c>
      <c r="AE44" s="235">
        <v>5034863804.8200006</v>
      </c>
      <c r="AF44" s="235">
        <v>1227500</v>
      </c>
      <c r="AG44" s="235">
        <v>31227500</v>
      </c>
      <c r="AH44" s="235">
        <v>31227500</v>
      </c>
      <c r="AI44" s="235">
        <v>0</v>
      </c>
      <c r="AJ44" s="235">
        <v>2072854669.3</v>
      </c>
      <c r="AK44" s="235">
        <v>2512125040.2000003</v>
      </c>
      <c r="AL44" s="235">
        <v>61234675</v>
      </c>
      <c r="AM44" s="235">
        <v>56626361793.227203</v>
      </c>
      <c r="AN44" s="235">
        <v>28858972434.346699</v>
      </c>
      <c r="AO44" s="235">
        <v>13494583677.1805</v>
      </c>
      <c r="AP44" s="235">
        <v>12912135921.820501</v>
      </c>
      <c r="AQ44" s="235">
        <v>10835408947.290501</v>
      </c>
      <c r="AR44" s="235">
        <v>2659174729.8899999</v>
      </c>
      <c r="AS44" s="235">
        <v>14855253437.059999</v>
      </c>
      <c r="AT44" s="235">
        <v>0</v>
      </c>
      <c r="AU44" s="235">
        <v>25068831935.225502</v>
      </c>
      <c r="AV44" s="235">
        <v>25068831935.225502</v>
      </c>
      <c r="AW44" s="235">
        <v>634114288038.68799</v>
      </c>
      <c r="AX44" s="235">
        <v>178528331063.33603</v>
      </c>
      <c r="AY44" s="235">
        <v>29440165358.369999</v>
      </c>
      <c r="AZ44" s="235">
        <v>110766036449.3</v>
      </c>
      <c r="BA44" s="235">
        <v>4145417233.9400001</v>
      </c>
      <c r="BB44" s="235">
        <v>0</v>
      </c>
      <c r="BC44" s="235">
        <v>1582638876.6999998</v>
      </c>
      <c r="BD44" s="235">
        <v>2562778357.2399998</v>
      </c>
      <c r="BE44" s="235">
        <v>0</v>
      </c>
      <c r="BF44" s="235">
        <v>0</v>
      </c>
      <c r="BG44" s="235">
        <v>1215204400</v>
      </c>
      <c r="BH44" s="235">
        <v>17943181514.535999</v>
      </c>
      <c r="BI44" s="235">
        <v>4714272626.8199997</v>
      </c>
      <c r="BJ44" s="235">
        <v>13228908887.716002</v>
      </c>
      <c r="BK44" s="235">
        <v>0</v>
      </c>
      <c r="BL44" s="235">
        <v>455585956975.354</v>
      </c>
      <c r="BM44" s="235">
        <v>341261556452.14996</v>
      </c>
      <c r="BN44" s="235">
        <v>492394954.52999997</v>
      </c>
      <c r="BO44" s="235">
        <v>101792931834.414</v>
      </c>
      <c r="BP44" s="235">
        <v>12726729094.264099</v>
      </c>
      <c r="BQ44" s="235">
        <v>813755780</v>
      </c>
      <c r="BR44" s="235">
        <v>33457950370.739601</v>
      </c>
      <c r="BS44" s="235">
        <v>31399675665.18</v>
      </c>
      <c r="BT44" s="235">
        <v>1407502176.54</v>
      </c>
      <c r="BU44" s="235">
        <v>1669010</v>
      </c>
      <c r="BV44" s="235">
        <v>649103519.01960003</v>
      </c>
      <c r="BW44" s="235">
        <v>0</v>
      </c>
      <c r="BX44" s="235">
        <v>127500</v>
      </c>
      <c r="BY44" s="235">
        <v>0</v>
      </c>
      <c r="BZ44" s="235">
        <v>267445863.85000002</v>
      </c>
      <c r="CA44" s="235">
        <v>673923937.24959993</v>
      </c>
      <c r="CB44" s="235">
        <v>292393782.07999998</v>
      </c>
      <c r="CC44" s="235">
        <v>4276359861.0500002</v>
      </c>
      <c r="CD44" s="235">
        <v>1470900468.27</v>
      </c>
      <c r="CE44" s="235">
        <v>2358477047.0099998</v>
      </c>
      <c r="CF44" s="235">
        <v>339367175.83999997</v>
      </c>
      <c r="CG44" s="235">
        <v>101165349.92999999</v>
      </c>
      <c r="CH44" s="235">
        <v>-6449820</v>
      </c>
      <c r="CI44" s="235">
        <v>6822802814.9899998</v>
      </c>
      <c r="CJ44" s="235">
        <v>733859417.80000007</v>
      </c>
      <c r="CK44" s="235">
        <v>1733380772.27</v>
      </c>
      <c r="CL44" s="235">
        <v>0</v>
      </c>
      <c r="CM44" s="235">
        <v>0</v>
      </c>
      <c r="CN44" s="235">
        <v>114576000</v>
      </c>
      <c r="CO44" s="235">
        <v>120000</v>
      </c>
      <c r="CP44" s="235">
        <v>48211433.129999995</v>
      </c>
      <c r="CQ44" s="235">
        <v>1108953043.6400001</v>
      </c>
      <c r="CR44" s="235">
        <v>461520295.5</v>
      </c>
      <c r="CS44" s="235">
        <v>16551314037.979</v>
      </c>
      <c r="CT44" s="235">
        <v>4016585472.3699999</v>
      </c>
      <c r="CU44" s="235">
        <v>6480483750.71</v>
      </c>
      <c r="CV44" s="235">
        <v>6054244814.8990002</v>
      </c>
      <c r="CW44" s="235">
        <v>5630693279.1505003</v>
      </c>
      <c r="CX44" s="235">
        <v>13822386007.5501</v>
      </c>
      <c r="CY44" s="235">
        <v>738269901.83999991</v>
      </c>
      <c r="CZ44" s="235">
        <v>212015829.44</v>
      </c>
      <c r="DA44" s="235">
        <v>14348640079.9501</v>
      </c>
      <c r="DB44" s="235">
        <v>14353101279.950102</v>
      </c>
      <c r="DC44" s="235">
        <v>41023484287.569603</v>
      </c>
      <c r="DD44" s="235">
        <v>28296755193.305504</v>
      </c>
      <c r="DE44" s="235">
        <v>12726729094.264101</v>
      </c>
    </row>
    <row r="45" spans="1:109" ht="11.25" customHeight="1">
      <c r="A45" s="230">
        <v>2016</v>
      </c>
      <c r="B45" s="230">
        <v>2</v>
      </c>
      <c r="C45" s="238">
        <v>499</v>
      </c>
      <c r="D45" s="237">
        <v>446</v>
      </c>
      <c r="E45" s="230">
        <v>123</v>
      </c>
      <c r="F45" s="241">
        <v>420505</v>
      </c>
      <c r="G45" s="238">
        <v>63558</v>
      </c>
      <c r="H45" s="239">
        <v>650475384000</v>
      </c>
      <c r="I45" s="233">
        <v>650475383963.3501</v>
      </c>
      <c r="J45" s="234">
        <v>207821699268.64697</v>
      </c>
      <c r="K45" s="234">
        <v>97542959511.519104</v>
      </c>
      <c r="L45" s="234">
        <v>79499306871.331299</v>
      </c>
      <c r="M45" s="240">
        <v>30779432885.796101</v>
      </c>
      <c r="N45" s="234">
        <v>1273240804.6400001</v>
      </c>
      <c r="O45" s="234">
        <v>87109920</v>
      </c>
      <c r="P45" s="234">
        <v>1186130884.6400001</v>
      </c>
      <c r="Q45" s="234">
        <v>0</v>
      </c>
      <c r="R45" s="234">
        <v>378611682375.04797</v>
      </c>
      <c r="S45" s="234">
        <v>412072970478.88202</v>
      </c>
      <c r="T45" s="234">
        <v>330895909513.56744</v>
      </c>
      <c r="U45" s="235">
        <v>32054265181.332481</v>
      </c>
      <c r="V45" s="235">
        <v>49122795783.982399</v>
      </c>
      <c r="W45" s="236">
        <v>0.11920897341773075</v>
      </c>
      <c r="X45" s="235">
        <v>373875433573.93097</v>
      </c>
      <c r="Y45" s="235">
        <v>299749870836.04901</v>
      </c>
      <c r="Z45" s="235">
        <v>29326827236.620003</v>
      </c>
      <c r="AA45" s="235">
        <v>44798735501.262398</v>
      </c>
      <c r="AB45" s="235">
        <v>38197536904.950905</v>
      </c>
      <c r="AC45" s="235">
        <v>31146038677.518402</v>
      </c>
      <c r="AD45" s="235">
        <v>2727437944.7124801</v>
      </c>
      <c r="AE45" s="235">
        <v>4324060282.7199993</v>
      </c>
      <c r="AF45" s="235">
        <v>70000000</v>
      </c>
      <c r="AG45" s="235">
        <v>100000000</v>
      </c>
      <c r="AH45" s="235">
        <v>100000000</v>
      </c>
      <c r="AI45" s="235">
        <v>0</v>
      </c>
      <c r="AJ45" s="235">
        <v>2743947131.0599999</v>
      </c>
      <c r="AK45" s="235">
        <v>2471489104.8800001</v>
      </c>
      <c r="AL45" s="235">
        <v>732032869.30999994</v>
      </c>
      <c r="AM45" s="235">
        <v>59954814383.955399</v>
      </c>
      <c r="AN45" s="235">
        <v>30262932143.284401</v>
      </c>
      <c r="AO45" s="235">
        <v>13624276993.948898</v>
      </c>
      <c r="AP45" s="235">
        <v>14413286732.048901</v>
      </c>
      <c r="AQ45" s="235">
        <v>12651587597.383301</v>
      </c>
      <c r="AR45" s="235">
        <v>1761699134.6656001</v>
      </c>
      <c r="AS45" s="235">
        <v>16067605246.722101</v>
      </c>
      <c r="AT45" s="235">
        <v>0</v>
      </c>
      <c r="AU45" s="235">
        <v>26060291835.819199</v>
      </c>
      <c r="AV45" s="235">
        <v>26060291835.819199</v>
      </c>
      <c r="AW45" s="235">
        <v>676535675799.16895</v>
      </c>
      <c r="AX45" s="235">
        <v>169494675572.56</v>
      </c>
      <c r="AY45" s="235">
        <v>26747511111.760002</v>
      </c>
      <c r="AZ45" s="235">
        <v>101918060812.84</v>
      </c>
      <c r="BA45" s="235">
        <v>3035058905.71</v>
      </c>
      <c r="BB45" s="235">
        <v>0</v>
      </c>
      <c r="BC45" s="235">
        <v>386588221.62</v>
      </c>
      <c r="BD45" s="235">
        <v>2648470684.0900002</v>
      </c>
      <c r="BE45" s="235">
        <v>0</v>
      </c>
      <c r="BF45" s="235">
        <v>0</v>
      </c>
      <c r="BG45" s="235">
        <v>1506548270</v>
      </c>
      <c r="BH45" s="235">
        <v>16230154844.180399</v>
      </c>
      <c r="BI45" s="235">
        <v>5176656751.0799999</v>
      </c>
      <c r="BJ45" s="235">
        <v>11053498093.100401</v>
      </c>
      <c r="BK45" s="235">
        <v>0</v>
      </c>
      <c r="BL45" s="235">
        <v>507041000226.60901</v>
      </c>
      <c r="BM45" s="235">
        <v>388843755360.34003</v>
      </c>
      <c r="BN45" s="235">
        <v>488155848.25999999</v>
      </c>
      <c r="BO45" s="235">
        <v>108214105869.509</v>
      </c>
      <c r="BP45" s="235">
        <v>25040304941.870499</v>
      </c>
      <c r="BQ45" s="235">
        <v>803755780</v>
      </c>
      <c r="BR45" s="235">
        <v>65507259016.524704</v>
      </c>
      <c r="BS45" s="235">
        <v>62374500969.8433</v>
      </c>
      <c r="BT45" s="235">
        <v>2159072579.88624</v>
      </c>
      <c r="BU45" s="235">
        <v>17279010</v>
      </c>
      <c r="BV45" s="235">
        <v>956406456.79516995</v>
      </c>
      <c r="BW45" s="235">
        <v>0</v>
      </c>
      <c r="BX45" s="235">
        <v>50850000</v>
      </c>
      <c r="BY45" s="235">
        <v>0</v>
      </c>
      <c r="BZ45" s="235">
        <v>488101783.23000002</v>
      </c>
      <c r="CA45" s="235">
        <v>1327028305.3455999</v>
      </c>
      <c r="CB45" s="235">
        <v>909573631.78042996</v>
      </c>
      <c r="CC45" s="235">
        <v>7645913346.4900007</v>
      </c>
      <c r="CD45" s="235">
        <v>2640840458.7599998</v>
      </c>
      <c r="CE45" s="235">
        <v>3967525336.8600001</v>
      </c>
      <c r="CF45" s="235">
        <v>778098552.27999997</v>
      </c>
      <c r="CG45" s="235">
        <v>246549358.59</v>
      </c>
      <c r="CH45" s="235">
        <v>-12899640</v>
      </c>
      <c r="CI45" s="235">
        <v>17204231490.5961</v>
      </c>
      <c r="CJ45" s="235">
        <v>1421868840.7246001</v>
      </c>
      <c r="CK45" s="235">
        <v>4591143054.2660303</v>
      </c>
      <c r="CL45" s="235">
        <v>0</v>
      </c>
      <c r="CM45" s="235">
        <v>184935.15</v>
      </c>
      <c r="CN45" s="235">
        <v>288231000</v>
      </c>
      <c r="CO45" s="235">
        <v>430000</v>
      </c>
      <c r="CP45" s="235">
        <v>1340466497.6300001</v>
      </c>
      <c r="CQ45" s="235">
        <v>2101384152.6100001</v>
      </c>
      <c r="CR45" s="235">
        <v>861360543.87602997</v>
      </c>
      <c r="CS45" s="235">
        <v>37811173165.801102</v>
      </c>
      <c r="CT45" s="235">
        <v>12101342021.152</v>
      </c>
      <c r="CU45" s="235">
        <v>13493798196.7742</v>
      </c>
      <c r="CV45" s="235">
        <v>12214076962.334801</v>
      </c>
      <c r="CW45" s="235">
        <v>9903757920.8844509</v>
      </c>
      <c r="CX45" s="235">
        <v>27350646073.9454</v>
      </c>
      <c r="CY45" s="235">
        <v>1484268523.4426801</v>
      </c>
      <c r="CZ45" s="235">
        <v>594956989.72249997</v>
      </c>
      <c r="DA45" s="235">
        <v>28239957607.6656</v>
      </c>
      <c r="DB45" s="235">
        <v>28239957607.6656</v>
      </c>
      <c r="DC45" s="235">
        <v>84195759030.563492</v>
      </c>
      <c r="DD45" s="235">
        <v>59155454088.693115</v>
      </c>
      <c r="DE45" s="235">
        <v>25040304941.870377</v>
      </c>
    </row>
    <row r="46" spans="1:109" ht="11.25" customHeight="1">
      <c r="A46" s="230">
        <v>2016</v>
      </c>
      <c r="B46" s="230">
        <v>3</v>
      </c>
      <c r="C46" s="230">
        <v>509</v>
      </c>
      <c r="D46" s="237">
        <v>450</v>
      </c>
      <c r="E46" s="230">
        <v>125</v>
      </c>
      <c r="F46" s="241">
        <v>432704</v>
      </c>
      <c r="G46" s="238">
        <v>64278</v>
      </c>
      <c r="H46" s="239">
        <v>724153626151.93005</v>
      </c>
      <c r="I46" s="233">
        <v>695227014918.94702</v>
      </c>
      <c r="J46" s="234">
        <v>210184086234.43298</v>
      </c>
      <c r="K46" s="234">
        <v>95593762144.720795</v>
      </c>
      <c r="L46" s="234">
        <v>84091588891.047302</v>
      </c>
      <c r="M46" s="240">
        <v>30498735198.664597</v>
      </c>
      <c r="N46" s="234">
        <v>1300516684.6400001</v>
      </c>
      <c r="O46" s="234">
        <v>121921840</v>
      </c>
      <c r="P46" s="234">
        <v>1178594844.6400001</v>
      </c>
      <c r="Q46" s="234">
        <v>0</v>
      </c>
      <c r="R46" s="234">
        <v>409812028604.53497</v>
      </c>
      <c r="S46" s="234">
        <v>447715825946.10699</v>
      </c>
      <c r="T46" s="234">
        <v>369664299394.33759</v>
      </c>
      <c r="U46" s="235">
        <v>21872012116.924801</v>
      </c>
      <c r="V46" s="235">
        <v>56179514434.8433</v>
      </c>
      <c r="W46" s="236">
        <v>0.12548029615912173</v>
      </c>
      <c r="X46" s="235">
        <v>408474616968.453</v>
      </c>
      <c r="Y46" s="235">
        <v>338984305291.06299</v>
      </c>
      <c r="Z46" s="235">
        <v>19329809103.854801</v>
      </c>
      <c r="AA46" s="235">
        <v>50160502573.534805</v>
      </c>
      <c r="AB46" s="235">
        <v>39241208977.653099</v>
      </c>
      <c r="AC46" s="235">
        <v>30679994103.274597</v>
      </c>
      <c r="AD46" s="235">
        <v>2542203013.0699997</v>
      </c>
      <c r="AE46" s="235">
        <v>6019011861.3085003</v>
      </c>
      <c r="AF46" s="235">
        <v>7795000</v>
      </c>
      <c r="AG46" s="235">
        <v>37795000</v>
      </c>
      <c r="AH46" s="235">
        <v>37795000</v>
      </c>
      <c r="AI46" s="235">
        <v>0</v>
      </c>
      <c r="AJ46" s="235">
        <v>3240263348.23</v>
      </c>
      <c r="AK46" s="235">
        <v>3262386801</v>
      </c>
      <c r="AL46" s="235">
        <v>925723197.00999999</v>
      </c>
      <c r="AM46" s="235">
        <v>70682325047.10939</v>
      </c>
      <c r="AN46" s="235">
        <v>33470814889.025101</v>
      </c>
      <c r="AO46" s="235">
        <v>18457519930.130898</v>
      </c>
      <c r="AP46" s="235">
        <v>19441749960.8409</v>
      </c>
      <c r="AQ46" s="235">
        <v>15752473150.505501</v>
      </c>
      <c r="AR46" s="235">
        <v>3689276810.3354001</v>
      </c>
      <c r="AS46" s="235">
        <v>18753990227.9534</v>
      </c>
      <c r="AT46" s="235">
        <v>0</v>
      </c>
      <c r="AU46" s="235">
        <v>28926611232.983501</v>
      </c>
      <c r="AV46" s="235">
        <v>28926611232.983501</v>
      </c>
      <c r="AW46" s="235">
        <v>724153626151.92993</v>
      </c>
      <c r="AX46" s="235">
        <v>193075263526.86499</v>
      </c>
      <c r="AY46" s="235">
        <v>28389604665.822598</v>
      </c>
      <c r="AZ46" s="235">
        <v>116158999739.20799</v>
      </c>
      <c r="BA46" s="235">
        <v>3526210576.9400001</v>
      </c>
      <c r="BB46" s="235">
        <v>0</v>
      </c>
      <c r="BC46" s="235">
        <v>936618830.88</v>
      </c>
      <c r="BD46" s="235">
        <v>2589591746.0599999</v>
      </c>
      <c r="BE46" s="235">
        <v>0</v>
      </c>
      <c r="BF46" s="235">
        <v>0</v>
      </c>
      <c r="BG46" s="235">
        <v>4298856480</v>
      </c>
      <c r="BH46" s="235">
        <v>21375313227.3708</v>
      </c>
      <c r="BI46" s="235">
        <v>5854448455.9902802</v>
      </c>
      <c r="BJ46" s="235">
        <v>15520864771.380501</v>
      </c>
      <c r="BK46" s="235">
        <v>0</v>
      </c>
      <c r="BL46" s="235">
        <v>531078362625.07703</v>
      </c>
      <c r="BM46" s="235">
        <v>401613200254.34296</v>
      </c>
      <c r="BN46" s="235">
        <v>481732646.23000002</v>
      </c>
      <c r="BO46" s="235">
        <v>119623918031.362</v>
      </c>
      <c r="BP46" s="235">
        <v>44267311246.739502</v>
      </c>
      <c r="BQ46" s="235">
        <v>998755780</v>
      </c>
      <c r="BR46" s="235">
        <v>100410234207.86101</v>
      </c>
      <c r="BS46" s="235">
        <v>95433079439.914902</v>
      </c>
      <c r="BT46" s="235">
        <v>3662936224.16294</v>
      </c>
      <c r="BU46" s="235">
        <v>17279010</v>
      </c>
      <c r="BV46" s="235">
        <v>1296939533.7825699</v>
      </c>
      <c r="BW46" s="235">
        <v>0</v>
      </c>
      <c r="BX46" s="235">
        <v>52140295</v>
      </c>
      <c r="BY46" s="235">
        <v>0</v>
      </c>
      <c r="BZ46" s="235">
        <v>915150582.09030008</v>
      </c>
      <c r="CA46" s="235">
        <v>2161314027.2026997</v>
      </c>
      <c r="CB46" s="235">
        <v>1831665370.5104301</v>
      </c>
      <c r="CC46" s="235">
        <v>11705779801.524101</v>
      </c>
      <c r="CD46" s="235">
        <v>3587107433.37989</v>
      </c>
      <c r="CE46" s="235">
        <v>6453834430.8773594</v>
      </c>
      <c r="CF46" s="235">
        <v>1235945217.7568901</v>
      </c>
      <c r="CG46" s="235">
        <v>411143233.62</v>
      </c>
      <c r="CH46" s="235">
        <v>-17749485.890000001</v>
      </c>
      <c r="CI46" s="235">
        <v>40239208368.170204</v>
      </c>
      <c r="CJ46" s="235">
        <v>2608615759.7562699</v>
      </c>
      <c r="CK46" s="235">
        <v>8709321462.2045994</v>
      </c>
      <c r="CL46" s="235">
        <v>0</v>
      </c>
      <c r="CM46" s="235">
        <v>184935.15</v>
      </c>
      <c r="CN46" s="235">
        <v>445082394.38</v>
      </c>
      <c r="CO46" s="235">
        <v>0</v>
      </c>
      <c r="CP46" s="235">
        <v>3811390254.54</v>
      </c>
      <c r="CQ46" s="235">
        <v>3086783187.0043998</v>
      </c>
      <c r="CR46" s="235">
        <v>1365880691.1301999</v>
      </c>
      <c r="CS46" s="235">
        <v>64598832300.743599</v>
      </c>
      <c r="CT46" s="235">
        <v>24917816384.039001</v>
      </c>
      <c r="CU46" s="235">
        <v>20820301988.204899</v>
      </c>
      <c r="CV46" s="235">
        <v>18860713928.499699</v>
      </c>
      <c r="CW46" s="235">
        <v>16339661663.460299</v>
      </c>
      <c r="CX46" s="235">
        <v>48005168810.302597</v>
      </c>
      <c r="CY46" s="235">
        <v>2637091079.05896</v>
      </c>
      <c r="CZ46" s="235">
        <v>1056087844.8133301</v>
      </c>
      <c r="DA46" s="235">
        <v>49586172044.548195</v>
      </c>
      <c r="DB46" s="235">
        <v>49586172044.548195</v>
      </c>
      <c r="DC46" s="235">
        <v>143286533655.09015</v>
      </c>
      <c r="DD46" s="235">
        <v>99019222408.350021</v>
      </c>
      <c r="DE46" s="235">
        <v>44267311246.740135</v>
      </c>
    </row>
    <row r="47" spans="1:109" ht="11.25" customHeight="1">
      <c r="A47" s="230">
        <v>2016</v>
      </c>
      <c r="B47" s="230">
        <v>4</v>
      </c>
      <c r="C47" s="230">
        <v>518</v>
      </c>
      <c r="D47" s="237">
        <v>458</v>
      </c>
      <c r="E47" s="230">
        <v>125</v>
      </c>
      <c r="F47" s="241">
        <v>592461</v>
      </c>
      <c r="G47" s="238">
        <v>66449</v>
      </c>
      <c r="H47" s="239">
        <v>787172010101.20898</v>
      </c>
      <c r="I47" s="233">
        <v>754283187498.40295</v>
      </c>
      <c r="J47" s="234">
        <v>243107520279.39999</v>
      </c>
      <c r="K47" s="234">
        <v>103073779785.52701</v>
      </c>
      <c r="L47" s="234">
        <v>98569841435.009308</v>
      </c>
      <c r="M47" s="240">
        <v>41463899058.864006</v>
      </c>
      <c r="N47" s="234">
        <v>1302735204.6399999</v>
      </c>
      <c r="O47" s="234">
        <v>122921840</v>
      </c>
      <c r="P47" s="234">
        <v>1179813364.6400001</v>
      </c>
      <c r="Q47" s="234">
        <v>0</v>
      </c>
      <c r="R47" s="234">
        <v>436110067567.74597</v>
      </c>
      <c r="S47" s="234">
        <v>478175223298.07104</v>
      </c>
      <c r="T47" s="234">
        <v>392017415771.83624</v>
      </c>
      <c r="U47" s="235">
        <v>26702718863.152401</v>
      </c>
      <c r="V47" s="235">
        <v>59455088663.082596</v>
      </c>
      <c r="W47" s="236">
        <v>0.1243374515580478</v>
      </c>
      <c r="X47" s="235">
        <v>434815431301.93597</v>
      </c>
      <c r="Y47" s="235">
        <v>358552125084.099</v>
      </c>
      <c r="Z47" s="235">
        <v>24094250823.3046</v>
      </c>
      <c r="AA47" s="235">
        <v>52169055394.5326</v>
      </c>
      <c r="AB47" s="235">
        <v>43359791996.134995</v>
      </c>
      <c r="AC47" s="235">
        <v>33465290687.737202</v>
      </c>
      <c r="AD47" s="235">
        <v>2608468039.8478003</v>
      </c>
      <c r="AE47" s="235">
        <v>7286033268.5500002</v>
      </c>
      <c r="AF47" s="235">
        <v>7795000</v>
      </c>
      <c r="AG47" s="235">
        <v>37795000</v>
      </c>
      <c r="AH47" s="235">
        <v>37795000</v>
      </c>
      <c r="AI47" s="235">
        <v>0</v>
      </c>
      <c r="AJ47" s="235">
        <v>4480032564.5599995</v>
      </c>
      <c r="AK47" s="235">
        <v>4533144119.1599998</v>
      </c>
      <c r="AL47" s="235">
        <v>596077229</v>
      </c>
      <c r="AM47" s="235">
        <v>69275036882.057907</v>
      </c>
      <c r="AN47" s="235">
        <v>34416944440.809402</v>
      </c>
      <c r="AO47" s="235">
        <v>16698124360.814201</v>
      </c>
      <c r="AP47" s="235">
        <v>17982249733.804199</v>
      </c>
      <c r="AQ47" s="235">
        <v>15212907930.6756</v>
      </c>
      <c r="AR47" s="235">
        <v>2769341803.1286001</v>
      </c>
      <c r="AS47" s="235">
        <v>18159968080.434402</v>
      </c>
      <c r="AT47" s="235">
        <v>0</v>
      </c>
      <c r="AU47" s="235">
        <v>32888822602.804501</v>
      </c>
      <c r="AV47" s="235">
        <v>32888822602.804501</v>
      </c>
      <c r="AW47" s="235">
        <v>787172010101.20898</v>
      </c>
      <c r="AX47" s="235">
        <v>208680807352</v>
      </c>
      <c r="AY47" s="235">
        <v>30461357616.480999</v>
      </c>
      <c r="AZ47" s="235">
        <v>121417969089.41101</v>
      </c>
      <c r="BA47" s="235">
        <v>4118667717.0500002</v>
      </c>
      <c r="BB47" s="235">
        <v>0</v>
      </c>
      <c r="BC47" s="235">
        <v>980072668.65999997</v>
      </c>
      <c r="BD47" s="235">
        <v>2722526548.0900002</v>
      </c>
      <c r="BE47" s="235">
        <v>416068500.30000001</v>
      </c>
      <c r="BF47" s="235">
        <v>0</v>
      </c>
      <c r="BG47" s="235">
        <v>4080000460</v>
      </c>
      <c r="BH47" s="235">
        <v>27215823420.568501</v>
      </c>
      <c r="BI47" s="235">
        <v>5222451100.0453005</v>
      </c>
      <c r="BJ47" s="235">
        <v>21993372320.523197</v>
      </c>
      <c r="BK47" s="235">
        <v>0</v>
      </c>
      <c r="BL47" s="235">
        <v>578491202749.23596</v>
      </c>
      <c r="BM47" s="235">
        <v>440547491219.34698</v>
      </c>
      <c r="BN47" s="235">
        <v>461368166.26359999</v>
      </c>
      <c r="BO47" s="235">
        <v>130396503215.593</v>
      </c>
      <c r="BP47" s="235">
        <v>59018895849.085098</v>
      </c>
      <c r="BQ47" s="235">
        <v>998755780</v>
      </c>
      <c r="BR47" s="235">
        <v>135610491275.19899</v>
      </c>
      <c r="BS47" s="235">
        <v>128121117733.80501</v>
      </c>
      <c r="BT47" s="235">
        <v>5610143152.31742</v>
      </c>
      <c r="BU47" s="235">
        <v>86643625.719999999</v>
      </c>
      <c r="BV47" s="235">
        <v>1792586763.35606</v>
      </c>
      <c r="BW47" s="235">
        <v>12667000</v>
      </c>
      <c r="BX47" s="235">
        <v>47588999.089999996</v>
      </c>
      <c r="BY47" s="235">
        <v>0</v>
      </c>
      <c r="BZ47" s="235">
        <v>1474367815.6612999</v>
      </c>
      <c r="CA47" s="235">
        <v>3196441088.14639</v>
      </c>
      <c r="CB47" s="235">
        <v>2938478139.5416303</v>
      </c>
      <c r="CC47" s="235">
        <v>15367728100.626699</v>
      </c>
      <c r="CD47" s="235">
        <v>5023544188.7768602</v>
      </c>
      <c r="CE47" s="235">
        <v>8101704494.6359701</v>
      </c>
      <c r="CF47" s="235">
        <v>1465958185.0238299</v>
      </c>
      <c r="CG47" s="235">
        <v>813316603.13</v>
      </c>
      <c r="CH47" s="235">
        <v>36795370.939999998</v>
      </c>
      <c r="CI47" s="235">
        <v>54350621915.368896</v>
      </c>
      <c r="CJ47" s="235">
        <v>3927878803.79989</v>
      </c>
      <c r="CK47" s="235">
        <v>10655222474.479301</v>
      </c>
      <c r="CL47" s="235">
        <v>0</v>
      </c>
      <c r="CM47" s="235">
        <v>204948.91</v>
      </c>
      <c r="CN47" s="235">
        <v>682795438.71000004</v>
      </c>
      <c r="CO47" s="235">
        <v>0</v>
      </c>
      <c r="CP47" s="235">
        <v>4024562100.2600002</v>
      </c>
      <c r="CQ47" s="235">
        <v>4151742875.1059999</v>
      </c>
      <c r="CR47" s="235">
        <v>1795917111.4933</v>
      </c>
      <c r="CS47" s="235">
        <v>88918222773.320801</v>
      </c>
      <c r="CT47" s="235">
        <v>33562534663.9086</v>
      </c>
      <c r="CU47" s="235">
        <v>28514048639.723598</v>
      </c>
      <c r="CV47" s="235">
        <v>26841639469.688499</v>
      </c>
      <c r="CW47" s="235">
        <v>21185880926.678898</v>
      </c>
      <c r="CX47" s="235">
        <v>64455102107.311707</v>
      </c>
      <c r="CY47" s="235">
        <v>3464896362.08179</v>
      </c>
      <c r="CZ47" s="235">
        <v>1874226143.42329</v>
      </c>
      <c r="DA47" s="235">
        <v>66045772325.9701</v>
      </c>
      <c r="DB47" s="235">
        <v>66045772325.9701</v>
      </c>
      <c r="DC47" s="235">
        <v>193426009552.64972</v>
      </c>
      <c r="DD47" s="235">
        <v>134372934420.93471</v>
      </c>
      <c r="DE47" s="235">
        <v>59053075131.714996</v>
      </c>
    </row>
    <row r="48" spans="1:109" ht="11.25" customHeight="1">
      <c r="A48" s="230">
        <v>2017</v>
      </c>
      <c r="B48" s="230">
        <v>1</v>
      </c>
      <c r="C48" s="230">
        <v>529</v>
      </c>
      <c r="D48" s="237">
        <v>464</v>
      </c>
      <c r="E48" s="230">
        <v>122</v>
      </c>
      <c r="F48" s="242">
        <v>1331686</v>
      </c>
      <c r="G48" s="238">
        <v>58923</v>
      </c>
      <c r="H48" s="239">
        <v>798310942271.85901</v>
      </c>
      <c r="I48" s="233">
        <v>762644716195.25598</v>
      </c>
      <c r="J48" s="234">
        <v>227011032678.5</v>
      </c>
      <c r="K48" s="234">
        <v>128295824333.70801</v>
      </c>
      <c r="L48" s="234">
        <v>65193474865.053299</v>
      </c>
      <c r="M48" s="240">
        <v>33521733479.739597</v>
      </c>
      <c r="N48" s="234">
        <v>2944273584.1900001</v>
      </c>
      <c r="O48" s="234">
        <v>1504309747.77</v>
      </c>
      <c r="P48" s="234">
        <v>1441131794.6399999</v>
      </c>
      <c r="Q48" s="234">
        <v>-1167958.22</v>
      </c>
      <c r="R48" s="234">
        <v>456582707927.99097</v>
      </c>
      <c r="S48" s="234">
        <v>502359902542.82898</v>
      </c>
      <c r="T48" s="234">
        <v>404780632259.87103</v>
      </c>
      <c r="U48" s="235">
        <v>30123753622.122799</v>
      </c>
      <c r="V48" s="235">
        <v>67455516660.834297</v>
      </c>
      <c r="W48" s="236">
        <v>0.13427727077617096</v>
      </c>
      <c r="X48" s="235">
        <v>463301863423.23999</v>
      </c>
      <c r="Y48" s="235">
        <v>375500735728.401</v>
      </c>
      <c r="Z48" s="235">
        <v>27680055697.133999</v>
      </c>
      <c r="AA48" s="235">
        <v>60121071997.7043</v>
      </c>
      <c r="AB48" s="235">
        <v>39058039119.588799</v>
      </c>
      <c r="AC48" s="235">
        <v>29279896531.470001</v>
      </c>
      <c r="AD48" s="235">
        <v>2443697924.9888</v>
      </c>
      <c r="AE48" s="235">
        <v>7334444663.1300001</v>
      </c>
      <c r="AF48" s="235">
        <v>7795000</v>
      </c>
      <c r="AG48" s="235">
        <v>37795000</v>
      </c>
      <c r="AH48" s="235">
        <v>37795000</v>
      </c>
      <c r="AI48" s="235">
        <v>0</v>
      </c>
      <c r="AJ48" s="235">
        <v>5415547138.04</v>
      </c>
      <c r="AK48" s="235">
        <v>5957510025.6099997</v>
      </c>
      <c r="AL48" s="235">
        <v>561906264</v>
      </c>
      <c r="AM48" s="235">
        <v>70683359866.535599</v>
      </c>
      <c r="AN48" s="235">
        <v>33885210925.496101</v>
      </c>
      <c r="AO48" s="235">
        <v>20356891093.864201</v>
      </c>
      <c r="AP48" s="235">
        <v>21443213977.214199</v>
      </c>
      <c r="AQ48" s="235">
        <v>17281101049.530201</v>
      </c>
      <c r="AR48" s="235">
        <v>4162112927.684</v>
      </c>
      <c r="AS48" s="235">
        <v>16441257847.1752</v>
      </c>
      <c r="AT48" s="235">
        <v>0</v>
      </c>
      <c r="AU48" s="235">
        <v>35666226076.602699</v>
      </c>
      <c r="AV48" s="235">
        <v>35666226076.602699</v>
      </c>
      <c r="AW48" s="235">
        <v>798310942271.85901</v>
      </c>
      <c r="AX48" s="235">
        <v>162788854063.63498</v>
      </c>
      <c r="AY48" s="235">
        <v>32287157386.8741</v>
      </c>
      <c r="AZ48" s="235">
        <v>62703161525.314003</v>
      </c>
      <c r="BA48" s="235">
        <v>4918078808.8499994</v>
      </c>
      <c r="BB48" s="235">
        <v>0</v>
      </c>
      <c r="BC48" s="235">
        <v>1639388346.3099999</v>
      </c>
      <c r="BD48" s="235">
        <v>2873606962.21</v>
      </c>
      <c r="BE48" s="235">
        <v>405083500.32999998</v>
      </c>
      <c r="BF48" s="235">
        <v>0</v>
      </c>
      <c r="BG48" s="235">
        <v>3971128376.5999999</v>
      </c>
      <c r="BH48" s="235">
        <v>22868317192.3927</v>
      </c>
      <c r="BI48" s="235">
        <v>4727212012.8810301</v>
      </c>
      <c r="BJ48" s="235">
        <v>18141105179.5117</v>
      </c>
      <c r="BK48" s="235">
        <v>0</v>
      </c>
      <c r="BL48" s="235">
        <v>635522088208.21704</v>
      </c>
      <c r="BM48" s="235">
        <v>509779056135.34601</v>
      </c>
      <c r="BN48" s="235">
        <v>565085612.35360003</v>
      </c>
      <c r="BO48" s="235">
        <v>117745321468.11501</v>
      </c>
      <c r="BP48" s="235">
        <v>12919742469.524599</v>
      </c>
      <c r="BQ48" s="235">
        <v>906555280</v>
      </c>
      <c r="BR48" s="235">
        <v>37122501252.821701</v>
      </c>
      <c r="BS48" s="235">
        <v>34833418002.310097</v>
      </c>
      <c r="BT48" s="235">
        <v>2040644237.30704</v>
      </c>
      <c r="BU48" s="235">
        <v>4632492.72</v>
      </c>
      <c r="BV48" s="235">
        <v>243806520.48459098</v>
      </c>
      <c r="BW48" s="235">
        <v>0</v>
      </c>
      <c r="BX48" s="235">
        <v>413135</v>
      </c>
      <c r="BY48" s="235">
        <v>0</v>
      </c>
      <c r="BZ48" s="235">
        <v>392219061.79280001</v>
      </c>
      <c r="CA48" s="235">
        <v>1163198762.73</v>
      </c>
      <c r="CB48" s="235">
        <v>1312024439.0382102</v>
      </c>
      <c r="CC48" s="235">
        <v>4000596885.22998</v>
      </c>
      <c r="CD48" s="235">
        <v>906959371.05438304</v>
      </c>
      <c r="CE48" s="235">
        <v>2136579381.02338</v>
      </c>
      <c r="CF48" s="235">
        <v>736345956.192222</v>
      </c>
      <c r="CG48" s="235">
        <v>220764347.96000001</v>
      </c>
      <c r="CH48" s="235">
        <v>52171</v>
      </c>
      <c r="CI48" s="235">
        <v>6396530017.3341103</v>
      </c>
      <c r="CJ48" s="235">
        <v>898583543.64100003</v>
      </c>
      <c r="CK48" s="235">
        <v>2692185511.5286403</v>
      </c>
      <c r="CL48" s="235">
        <v>0</v>
      </c>
      <c r="CM48" s="235">
        <v>0</v>
      </c>
      <c r="CN48" s="235">
        <v>144492686.46000001</v>
      </c>
      <c r="CO48" s="235">
        <v>1625000</v>
      </c>
      <c r="CP48" s="235">
        <v>30009500</v>
      </c>
      <c r="CQ48" s="235">
        <v>1177368300.4699998</v>
      </c>
      <c r="CR48" s="235">
        <v>1338690024.59864</v>
      </c>
      <c r="CS48" s="235">
        <v>19962141226.857201</v>
      </c>
      <c r="CT48" s="235">
        <v>3772950295.0667901</v>
      </c>
      <c r="CU48" s="235">
        <v>7935124027.3465195</v>
      </c>
      <c r="CV48" s="235">
        <v>8254066904.44384</v>
      </c>
      <c r="CW48" s="235">
        <v>5893255018.6609001</v>
      </c>
      <c r="CX48" s="235">
        <v>13663038139.407801</v>
      </c>
      <c r="CY48" s="235">
        <v>1677586313.24615</v>
      </c>
      <c r="CZ48" s="235">
        <v>724245203.83299601</v>
      </c>
      <c r="DA48" s="235">
        <v>14616379248.8209</v>
      </c>
      <c r="DB48" s="235">
        <v>14616379248.8209</v>
      </c>
      <c r="DC48" s="235">
        <v>45196617583.401962</v>
      </c>
      <c r="DD48" s="235">
        <v>32276875113.877422</v>
      </c>
      <c r="DE48" s="235">
        <v>12919742469.52454</v>
      </c>
    </row>
    <row r="49" spans="1:109" ht="11.25" customHeight="1">
      <c r="A49" s="230">
        <v>2017</v>
      </c>
      <c r="B49" s="230">
        <v>2</v>
      </c>
      <c r="C49" s="230">
        <v>533</v>
      </c>
      <c r="D49" s="237">
        <v>467</v>
      </c>
      <c r="E49" s="230">
        <v>126</v>
      </c>
      <c r="F49" s="242">
        <v>1353143</v>
      </c>
      <c r="G49" s="243">
        <v>65449</v>
      </c>
      <c r="H49" s="239">
        <v>855787284045.02002</v>
      </c>
      <c r="I49" s="233">
        <v>819685596008.49792</v>
      </c>
      <c r="J49" s="234">
        <v>232837914500.383</v>
      </c>
      <c r="K49" s="234">
        <v>141453888323.767</v>
      </c>
      <c r="L49" s="234">
        <v>52202135879.167</v>
      </c>
      <c r="M49" s="240">
        <v>39181890297.448502</v>
      </c>
      <c r="N49" s="234">
        <v>5451786484.2800007</v>
      </c>
      <c r="O49" s="234">
        <v>3450243142.6400003</v>
      </c>
      <c r="P49" s="234">
        <v>2076942164.6400001</v>
      </c>
      <c r="Q49" s="234">
        <v>-75398823</v>
      </c>
      <c r="R49" s="234">
        <v>507565639682.70599</v>
      </c>
      <c r="S49" s="234">
        <v>554938800053.0061</v>
      </c>
      <c r="T49" s="234">
        <v>449786069571.8382</v>
      </c>
      <c r="U49" s="235">
        <v>32979605205.188103</v>
      </c>
      <c r="V49" s="235">
        <v>72173125275.979996</v>
      </c>
      <c r="W49" s="236">
        <v>0.13005600846271001</v>
      </c>
      <c r="X49" s="235">
        <v>518777915150.72601</v>
      </c>
      <c r="Y49" s="235">
        <v>424710830713.177</v>
      </c>
      <c r="Z49" s="235">
        <v>30881252411.850002</v>
      </c>
      <c r="AA49" s="235">
        <v>63185832025.700005</v>
      </c>
      <c r="AB49" s="235">
        <v>36160884902.279305</v>
      </c>
      <c r="AC49" s="235">
        <v>25075238858.661201</v>
      </c>
      <c r="AD49" s="235">
        <v>2098352793.3381</v>
      </c>
      <c r="AE49" s="235">
        <v>8987293250.2800007</v>
      </c>
      <c r="AF49" s="235">
        <v>0</v>
      </c>
      <c r="AG49" s="235">
        <v>30000000</v>
      </c>
      <c r="AH49" s="235">
        <v>30000000</v>
      </c>
      <c r="AI49" s="235">
        <v>0</v>
      </c>
      <c r="AJ49" s="235">
        <v>6011194658.0900002</v>
      </c>
      <c r="AK49" s="235">
        <v>6911923932.4700003</v>
      </c>
      <c r="AL49" s="235">
        <v>847369320</v>
      </c>
      <c r="AM49" s="235">
        <v>67819060683.039398</v>
      </c>
      <c r="AN49" s="235">
        <v>35650937747.457199</v>
      </c>
      <c r="AO49" s="235">
        <v>17107157118.597198</v>
      </c>
      <c r="AP49" s="235">
        <v>18355473705.029202</v>
      </c>
      <c r="AQ49" s="235">
        <v>16148012233.055601</v>
      </c>
      <c r="AR49" s="235">
        <v>2207461471.9735003</v>
      </c>
      <c r="AS49" s="235">
        <v>15060965816.9851</v>
      </c>
      <c r="AT49" s="235">
        <v>0</v>
      </c>
      <c r="AU49" s="235">
        <v>36101688036.520699</v>
      </c>
      <c r="AV49" s="235">
        <v>36101688036.520699</v>
      </c>
      <c r="AW49" s="235">
        <v>855787284045.02002</v>
      </c>
      <c r="AX49" s="235">
        <v>174380935740.992</v>
      </c>
      <c r="AY49" s="235">
        <v>34545260478.254494</v>
      </c>
      <c r="AZ49" s="235">
        <v>92052052509.093994</v>
      </c>
      <c r="BA49" s="235">
        <v>3525292228.2599998</v>
      </c>
      <c r="BB49" s="235">
        <v>0</v>
      </c>
      <c r="BC49" s="235">
        <v>805281953.88</v>
      </c>
      <c r="BD49" s="235">
        <v>2720010274.3799996</v>
      </c>
      <c r="BE49" s="235">
        <v>0</v>
      </c>
      <c r="BF49" s="235">
        <v>0</v>
      </c>
      <c r="BG49" s="235">
        <v>4313929005.6499996</v>
      </c>
      <c r="BH49" s="235">
        <v>23636761183.249001</v>
      </c>
      <c r="BI49" s="235">
        <v>5595265452.7347794</v>
      </c>
      <c r="BJ49" s="235">
        <v>18041495730.514198</v>
      </c>
      <c r="BK49" s="235">
        <v>0</v>
      </c>
      <c r="BL49" s="235">
        <v>681406348304.02502</v>
      </c>
      <c r="BM49" s="235">
        <v>549479575608.34705</v>
      </c>
      <c r="BN49" s="235">
        <v>596419474.35359991</v>
      </c>
      <c r="BO49" s="235">
        <v>122378005413.06201</v>
      </c>
      <c r="BP49" s="235">
        <v>28107820775.230698</v>
      </c>
      <c r="BQ49" s="235">
        <v>706555280</v>
      </c>
      <c r="BR49" s="235">
        <v>74332216699.508606</v>
      </c>
      <c r="BS49" s="235">
        <v>70742855210.929001</v>
      </c>
      <c r="BT49" s="235">
        <v>2932932114.08425</v>
      </c>
      <c r="BU49" s="235">
        <v>64647450.7698249</v>
      </c>
      <c r="BV49" s="235">
        <v>591781923.72552204</v>
      </c>
      <c r="BW49" s="235">
        <v>0</v>
      </c>
      <c r="BX49" s="235">
        <v>0</v>
      </c>
      <c r="BY49" s="235">
        <v>0</v>
      </c>
      <c r="BZ49" s="235">
        <v>784635438.0848</v>
      </c>
      <c r="CA49" s="235">
        <v>2217979520.4888</v>
      </c>
      <c r="CB49" s="235">
        <v>2410833034.8480802</v>
      </c>
      <c r="CC49" s="235">
        <v>6933148437.6594095</v>
      </c>
      <c r="CD49" s="235">
        <v>2264343406.4538503</v>
      </c>
      <c r="CE49" s="235">
        <v>3681334147.9766698</v>
      </c>
      <c r="CF49" s="235">
        <v>856723999.62888908</v>
      </c>
      <c r="CG49" s="235">
        <v>270779796.99000001</v>
      </c>
      <c r="CH49" s="235">
        <v>140032913.39000002</v>
      </c>
      <c r="CI49" s="235">
        <v>12016881776.225201</v>
      </c>
      <c r="CJ49" s="235">
        <v>2236684617.52423</v>
      </c>
      <c r="CK49" s="235">
        <v>4780763752.4814806</v>
      </c>
      <c r="CL49" s="235">
        <v>0</v>
      </c>
      <c r="CM49" s="235">
        <v>0</v>
      </c>
      <c r="CN49" s="235">
        <v>336917676.58000004</v>
      </c>
      <c r="CO49" s="235">
        <v>0</v>
      </c>
      <c r="CP49" s="235">
        <v>77409225</v>
      </c>
      <c r="CQ49" s="235">
        <v>2575295649.3330002</v>
      </c>
      <c r="CR49" s="235">
        <v>1791141201.56848</v>
      </c>
      <c r="CS49" s="235">
        <v>39961559803.156601</v>
      </c>
      <c r="CT49" s="235">
        <v>7177001296.2222204</v>
      </c>
      <c r="CU49" s="235">
        <v>15512662254.602701</v>
      </c>
      <c r="CV49" s="235">
        <v>17271896252.3316</v>
      </c>
      <c r="CW49" s="235">
        <v>10187401112.228199</v>
      </c>
      <c r="CX49" s="235">
        <v>29266989122.689602</v>
      </c>
      <c r="CY49" s="235">
        <v>3163394918.5676003</v>
      </c>
      <c r="CZ49" s="235">
        <v>775906738.67162704</v>
      </c>
      <c r="DA49" s="235">
        <v>31654477302.585602</v>
      </c>
      <c r="DB49" s="235">
        <v>31654477302.585602</v>
      </c>
      <c r="DC49" s="235">
        <v>89383144330.711395</v>
      </c>
      <c r="DD49" s="235">
        <v>61372800266.510704</v>
      </c>
      <c r="DE49" s="235">
        <v>28107820775.230698</v>
      </c>
    </row>
    <row r="50" spans="1:109" ht="11.25" customHeight="1">
      <c r="A50" s="230">
        <v>2017</v>
      </c>
      <c r="B50" s="230">
        <v>3</v>
      </c>
      <c r="C50" s="230">
        <v>535</v>
      </c>
      <c r="D50" s="237">
        <v>465</v>
      </c>
      <c r="E50" s="230">
        <v>139</v>
      </c>
      <c r="F50" s="242">
        <v>1392561</v>
      </c>
      <c r="G50" s="243">
        <v>102957</v>
      </c>
      <c r="H50" s="239">
        <v>905980819320</v>
      </c>
      <c r="I50" s="233">
        <v>868820250520</v>
      </c>
      <c r="J50" s="234">
        <v>247767022860</v>
      </c>
      <c r="K50" s="234">
        <v>141521294160</v>
      </c>
      <c r="L50" s="234">
        <v>63617080949.999992</v>
      </c>
      <c r="M50" s="240">
        <v>42628647740</v>
      </c>
      <c r="N50" s="234">
        <v>4347746540</v>
      </c>
      <c r="O50" s="234">
        <v>2485346750</v>
      </c>
      <c r="P50" s="234">
        <v>1890009920</v>
      </c>
      <c r="Q50" s="234">
        <v>-27610140</v>
      </c>
      <c r="R50" s="234">
        <v>539038543970</v>
      </c>
      <c r="S50" s="234">
        <v>592409731880</v>
      </c>
      <c r="T50" s="234">
        <v>473416675419.99994</v>
      </c>
      <c r="U50" s="235">
        <v>34280809640</v>
      </c>
      <c r="V50" s="235">
        <v>84712246810</v>
      </c>
      <c r="W50" s="236">
        <v>0.14299604184618547</v>
      </c>
      <c r="X50" s="235">
        <v>558876821010</v>
      </c>
      <c r="Y50" s="235">
        <v>450601133770</v>
      </c>
      <c r="Z50" s="235">
        <v>32953944530</v>
      </c>
      <c r="AA50" s="235">
        <v>75321742700</v>
      </c>
      <c r="AB50" s="235">
        <v>33532910870</v>
      </c>
      <c r="AC50" s="235">
        <v>22815541650</v>
      </c>
      <c r="AD50" s="235">
        <v>1326865110</v>
      </c>
      <c r="AE50" s="235">
        <v>9390504110</v>
      </c>
      <c r="AF50" s="235">
        <v>0</v>
      </c>
      <c r="AG50" s="235">
        <v>30000000</v>
      </c>
      <c r="AH50" s="235">
        <v>30000000</v>
      </c>
      <c r="AI50" s="235">
        <v>0</v>
      </c>
      <c r="AJ50" s="235">
        <v>5923360020</v>
      </c>
      <c r="AK50" s="235">
        <v>7012034150</v>
      </c>
      <c r="AL50" s="235">
        <v>1210978630</v>
      </c>
      <c r="AM50" s="235">
        <v>71743577140</v>
      </c>
      <c r="AN50" s="235">
        <v>39491761690</v>
      </c>
      <c r="AO50" s="235">
        <v>16924499540</v>
      </c>
      <c r="AP50" s="235">
        <v>18127964320</v>
      </c>
      <c r="AQ50" s="235">
        <v>15905084760</v>
      </c>
      <c r="AR50" s="235">
        <v>2222879560</v>
      </c>
      <c r="AS50" s="235">
        <v>15327315910</v>
      </c>
      <c r="AT50" s="235">
        <v>0</v>
      </c>
      <c r="AU50" s="235">
        <v>37160568800</v>
      </c>
      <c r="AV50" s="235">
        <v>37160568800</v>
      </c>
      <c r="AW50" s="235">
        <v>905980819320</v>
      </c>
      <c r="AX50" s="235">
        <v>189142853310</v>
      </c>
      <c r="AY50" s="235">
        <v>35616657320</v>
      </c>
      <c r="AZ50" s="235">
        <v>104913595300</v>
      </c>
      <c r="BA50" s="235">
        <v>3681644820</v>
      </c>
      <c r="BB50" s="235">
        <v>0</v>
      </c>
      <c r="BC50" s="235">
        <v>856571860</v>
      </c>
      <c r="BD50" s="235">
        <v>2825072960</v>
      </c>
      <c r="BE50" s="235">
        <v>0</v>
      </c>
      <c r="BF50" s="235">
        <v>0</v>
      </c>
      <c r="BG50" s="235">
        <v>4458437120</v>
      </c>
      <c r="BH50" s="235">
        <v>24546178520</v>
      </c>
      <c r="BI50" s="235">
        <v>5383396780</v>
      </c>
      <c r="BJ50" s="235">
        <v>19162781730</v>
      </c>
      <c r="BK50" s="235">
        <v>0</v>
      </c>
      <c r="BL50" s="235">
        <v>716837966010</v>
      </c>
      <c r="BM50" s="235">
        <v>575821088100</v>
      </c>
      <c r="BN50" s="235">
        <v>418973460</v>
      </c>
      <c r="BO50" s="235">
        <v>133314003910</v>
      </c>
      <c r="BP50" s="235">
        <v>43611092360</v>
      </c>
      <c r="BQ50" s="235">
        <v>706555280</v>
      </c>
      <c r="BR50" s="235">
        <v>114855824920</v>
      </c>
      <c r="BS50" s="235">
        <v>110237694690</v>
      </c>
      <c r="BT50" s="235">
        <v>4094731730</v>
      </c>
      <c r="BU50" s="235">
        <v>224809070</v>
      </c>
      <c r="BV50" s="235">
        <v>298589430</v>
      </c>
      <c r="BW50" s="235">
        <v>0</v>
      </c>
      <c r="BX50" s="235">
        <v>689410</v>
      </c>
      <c r="BY50" s="235">
        <v>0</v>
      </c>
      <c r="BZ50" s="235">
        <v>1073683870.0000001</v>
      </c>
      <c r="CA50" s="235">
        <v>3273394030</v>
      </c>
      <c r="CB50" s="235">
        <v>4049177880</v>
      </c>
      <c r="CC50" s="235">
        <v>10677609950</v>
      </c>
      <c r="CD50" s="235">
        <v>3596258990</v>
      </c>
      <c r="CE50" s="235">
        <v>5177931180</v>
      </c>
      <c r="CF50" s="235">
        <v>1277782120</v>
      </c>
      <c r="CG50" s="235">
        <v>648118300</v>
      </c>
      <c r="CH50" s="235">
        <v>22480650</v>
      </c>
      <c r="CI50" s="235">
        <v>19588845310</v>
      </c>
      <c r="CJ50" s="235">
        <v>2796305650</v>
      </c>
      <c r="CK50" s="235">
        <v>7783226280</v>
      </c>
      <c r="CL50" s="235">
        <v>0</v>
      </c>
      <c r="CM50" s="235">
        <v>0</v>
      </c>
      <c r="CN50" s="235">
        <v>564317750</v>
      </c>
      <c r="CO50" s="235">
        <v>0</v>
      </c>
      <c r="CP50" s="235">
        <v>110526230</v>
      </c>
      <c r="CQ50" s="235">
        <v>4092380540</v>
      </c>
      <c r="CR50" s="235">
        <v>3016001770</v>
      </c>
      <c r="CS50" s="235">
        <v>58702981780</v>
      </c>
      <c r="CT50" s="235">
        <v>10508818160</v>
      </c>
      <c r="CU50" s="235">
        <v>22948568250</v>
      </c>
      <c r="CV50" s="235">
        <v>25303828380</v>
      </c>
      <c r="CW50" s="235">
        <v>18420977160</v>
      </c>
      <c r="CX50" s="235">
        <v>46648254910</v>
      </c>
      <c r="CY50" s="235">
        <v>4170484110</v>
      </c>
      <c r="CZ50" s="235">
        <v>1136884520</v>
      </c>
      <c r="DA50" s="235">
        <v>49681854500</v>
      </c>
      <c r="DB50" s="235">
        <v>49681854500</v>
      </c>
      <c r="DC50" s="235">
        <v>138615154340</v>
      </c>
      <c r="DD50" s="235">
        <v>94945828970</v>
      </c>
      <c r="DE50" s="235">
        <v>43674478930</v>
      </c>
    </row>
    <row r="51" spans="1:109" ht="11.25" customHeight="1">
      <c r="A51" s="230">
        <v>2017</v>
      </c>
      <c r="B51" s="230">
        <v>4</v>
      </c>
      <c r="C51" s="230">
        <v>534</v>
      </c>
      <c r="D51" s="237">
        <v>463</v>
      </c>
      <c r="E51" s="230">
        <v>164</v>
      </c>
      <c r="F51" s="242">
        <v>1471099</v>
      </c>
      <c r="G51" s="243">
        <v>107442</v>
      </c>
      <c r="H51" s="239">
        <v>969178995579.24792</v>
      </c>
      <c r="I51" s="233">
        <v>932691578156.74902</v>
      </c>
      <c r="J51" s="234">
        <v>264057750711.44699</v>
      </c>
      <c r="K51" s="234">
        <v>144617849176.03497</v>
      </c>
      <c r="L51" s="234">
        <v>76450111990.875687</v>
      </c>
      <c r="M51" s="240">
        <v>42989789544.536301</v>
      </c>
      <c r="N51" s="234">
        <v>2742652531.4099998</v>
      </c>
      <c r="O51" s="234">
        <v>764448012.43999994</v>
      </c>
      <c r="P51" s="234">
        <v>1995009919.95</v>
      </c>
      <c r="Q51" s="234">
        <v>-16805400.979999997</v>
      </c>
      <c r="R51" s="234">
        <v>582001999537.74707</v>
      </c>
      <c r="S51" s="234">
        <v>638007828509.672</v>
      </c>
      <c r="T51" s="234">
        <v>527022930913.409</v>
      </c>
      <c r="U51" s="235">
        <v>29920215944.780201</v>
      </c>
      <c r="V51" s="235">
        <v>81064681651.483002</v>
      </c>
      <c r="W51" s="236">
        <v>0.12705907048326145</v>
      </c>
      <c r="X51" s="235">
        <v>605282674185.95398</v>
      </c>
      <c r="Y51" s="235">
        <v>503899077497.00897</v>
      </c>
      <c r="Z51" s="235">
        <v>28029340114.350201</v>
      </c>
      <c r="AA51" s="235">
        <v>73354256574.595093</v>
      </c>
      <c r="AB51" s="235">
        <v>32725154323.717899</v>
      </c>
      <c r="AC51" s="235">
        <v>23123853416.400002</v>
      </c>
      <c r="AD51" s="235">
        <v>1890875830.4300001</v>
      </c>
      <c r="AE51" s="235">
        <v>7710425076.8879004</v>
      </c>
      <c r="AF51" s="235">
        <v>125000000</v>
      </c>
      <c r="AG51" s="235">
        <v>125000000</v>
      </c>
      <c r="AH51" s="235">
        <v>125000000</v>
      </c>
      <c r="AI51" s="235">
        <v>0</v>
      </c>
      <c r="AJ51" s="235">
        <v>8110651509.3999996</v>
      </c>
      <c r="AK51" s="235">
        <v>8928019163.1900005</v>
      </c>
      <c r="AL51" s="235">
        <v>2113539513.7200003</v>
      </c>
      <c r="AM51" s="235">
        <v>75653523866.744995</v>
      </c>
      <c r="AN51" s="235">
        <v>39115503541.095505</v>
      </c>
      <c r="AO51" s="235">
        <v>16845868351.469301</v>
      </c>
      <c r="AP51" s="235">
        <v>17859380853.729301</v>
      </c>
      <c r="AQ51" s="235">
        <v>14950046140.824501</v>
      </c>
      <c r="AR51" s="235">
        <v>2909334712.9048004</v>
      </c>
      <c r="AS51" s="235">
        <v>19692151974.180099</v>
      </c>
      <c r="AT51" s="235">
        <v>0</v>
      </c>
      <c r="AU51" s="235">
        <v>36487417422.498199</v>
      </c>
      <c r="AV51" s="235">
        <v>45465742734.232407</v>
      </c>
      <c r="AW51" s="235">
        <v>969178995579.24792</v>
      </c>
      <c r="AX51" s="235">
        <v>211011111678.68997</v>
      </c>
      <c r="AY51" s="235">
        <v>39217724908.018906</v>
      </c>
      <c r="AZ51" s="235">
        <v>112761691279.033</v>
      </c>
      <c r="BA51" s="235">
        <v>6711180459.8299999</v>
      </c>
      <c r="BB51" s="235">
        <v>0</v>
      </c>
      <c r="BC51" s="235">
        <v>3665571801.3099999</v>
      </c>
      <c r="BD51" s="235">
        <v>3045608658.52</v>
      </c>
      <c r="BE51" s="235">
        <v>0</v>
      </c>
      <c r="BF51" s="235">
        <v>0</v>
      </c>
      <c r="BG51" s="235">
        <v>6876904690</v>
      </c>
      <c r="BH51" s="235">
        <v>30573706319.934601</v>
      </c>
      <c r="BI51" s="235">
        <v>6021883311.6697693</v>
      </c>
      <c r="BJ51" s="235">
        <v>24551823008.264797</v>
      </c>
      <c r="BK51" s="235">
        <v>0</v>
      </c>
      <c r="BL51" s="235">
        <v>758167883900.59802</v>
      </c>
      <c r="BM51" s="235">
        <v>595389138102.50696</v>
      </c>
      <c r="BN51" s="235">
        <v>429638929.95359999</v>
      </c>
      <c r="BO51" s="235">
        <v>155071768463.681</v>
      </c>
      <c r="BP51" s="235">
        <v>66777292303.0439</v>
      </c>
      <c r="BQ51" s="235">
        <v>706555280</v>
      </c>
      <c r="BR51" s="235">
        <v>161923913504.96799</v>
      </c>
      <c r="BS51" s="235">
        <v>154834674062.11099</v>
      </c>
      <c r="BT51" s="235">
        <v>6042610854.0219097</v>
      </c>
      <c r="BU51" s="235">
        <v>363770386.82999998</v>
      </c>
      <c r="BV51" s="235">
        <v>682858202.00527406</v>
      </c>
      <c r="BW51" s="235">
        <v>0</v>
      </c>
      <c r="BX51" s="235">
        <v>689410</v>
      </c>
      <c r="BY51" s="235">
        <v>0</v>
      </c>
      <c r="BZ51" s="235">
        <v>1739151090.7026999</v>
      </c>
      <c r="CA51" s="235">
        <v>4554697005.3916101</v>
      </c>
      <c r="CB51" s="235">
        <v>5611679304.0890398</v>
      </c>
      <c r="CC51" s="235">
        <v>14235408053.7318</v>
      </c>
      <c r="CD51" s="235">
        <v>3601458082.63343</v>
      </c>
      <c r="CE51" s="235">
        <v>8090898269.4183302</v>
      </c>
      <c r="CF51" s="235">
        <v>1686666152.96</v>
      </c>
      <c r="CG51" s="235">
        <v>858571802.74000001</v>
      </c>
      <c r="CH51" s="235">
        <v>2186254.02</v>
      </c>
      <c r="CI51" s="235">
        <v>27265175170.5653</v>
      </c>
      <c r="CJ51" s="235">
        <v>3548923947.1216002</v>
      </c>
      <c r="CK51" s="235">
        <v>11645376929.845699</v>
      </c>
      <c r="CL51" s="235">
        <v>0</v>
      </c>
      <c r="CM51" s="235">
        <v>0</v>
      </c>
      <c r="CN51" s="235">
        <v>913817397.23000002</v>
      </c>
      <c r="CO51" s="235">
        <v>0</v>
      </c>
      <c r="CP51" s="235">
        <v>174147725</v>
      </c>
      <c r="CQ51" s="235">
        <v>6625678210.1499996</v>
      </c>
      <c r="CR51" s="235">
        <v>3931733597.4657202</v>
      </c>
      <c r="CS51" s="235">
        <v>79267801633.660202</v>
      </c>
      <c r="CT51" s="235">
        <v>12261824875.6891</v>
      </c>
      <c r="CU51" s="235">
        <v>31596294193.6936</v>
      </c>
      <c r="CV51" s="235">
        <v>35409682564.277405</v>
      </c>
      <c r="CW51" s="235">
        <v>24407813681.907402</v>
      </c>
      <c r="CX51" s="235">
        <v>71278065306.234192</v>
      </c>
      <c r="CY51" s="235">
        <v>6693930395.8775005</v>
      </c>
      <c r="CZ51" s="235">
        <v>2194460925.5908899</v>
      </c>
      <c r="DA51" s="235">
        <v>75777534776.520889</v>
      </c>
      <c r="DB51" s="235">
        <v>75777534776.520889</v>
      </c>
      <c r="DC51" s="235">
        <v>195883019071.41101</v>
      </c>
      <c r="DD51" s="235">
        <v>129105726768.367</v>
      </c>
      <c r="DE51" s="235">
        <v>66777292303.0439</v>
      </c>
    </row>
    <row r="52" spans="1:109" ht="11.25" customHeight="1">
      <c r="A52" s="230">
        <v>2018</v>
      </c>
      <c r="B52" s="230">
        <v>1</v>
      </c>
      <c r="C52" s="230">
        <v>537</v>
      </c>
      <c r="D52" s="237">
        <v>461</v>
      </c>
      <c r="E52" s="230">
        <v>171</v>
      </c>
      <c r="F52" s="242">
        <v>1358693</v>
      </c>
      <c r="G52" s="243">
        <v>137530</v>
      </c>
      <c r="H52" s="239">
        <v>1046772203530.0001</v>
      </c>
      <c r="I52" s="233">
        <v>1008583263840</v>
      </c>
      <c r="J52" s="234">
        <v>264170994450</v>
      </c>
      <c r="K52" s="234">
        <v>152818545510</v>
      </c>
      <c r="L52" s="234">
        <v>65758502140</v>
      </c>
      <c r="M52" s="240">
        <v>45593946790</v>
      </c>
      <c r="N52" s="234">
        <v>1773971510</v>
      </c>
      <c r="O52" s="234">
        <v>753170720</v>
      </c>
      <c r="P52" s="234">
        <v>1024596160</v>
      </c>
      <c r="Q52" s="234">
        <v>-3795370</v>
      </c>
      <c r="R52" s="234">
        <v>647868923110</v>
      </c>
      <c r="S52" s="234">
        <v>706745469230</v>
      </c>
      <c r="T52" s="234">
        <v>590475472620</v>
      </c>
      <c r="U52" s="235">
        <v>37947310370.000008</v>
      </c>
      <c r="V52" s="235">
        <v>78322686229.999985</v>
      </c>
      <c r="W52" s="236">
        <v>0.11082163188868072</v>
      </c>
      <c r="X52" s="235">
        <v>668963586040</v>
      </c>
      <c r="Y52" s="235">
        <v>564734520080</v>
      </c>
      <c r="Z52" s="235">
        <v>36540695630</v>
      </c>
      <c r="AA52" s="235">
        <v>67688370319.999992</v>
      </c>
      <c r="AB52" s="235">
        <v>37781883190</v>
      </c>
      <c r="AC52" s="235">
        <v>25740952540</v>
      </c>
      <c r="AD52" s="235">
        <v>1406614740</v>
      </c>
      <c r="AE52" s="235">
        <v>10634315910</v>
      </c>
      <c r="AF52" s="235">
        <v>125000000</v>
      </c>
      <c r="AG52" s="235">
        <v>125000000</v>
      </c>
      <c r="AH52" s="235">
        <v>125000000</v>
      </c>
      <c r="AI52" s="235">
        <v>0</v>
      </c>
      <c r="AJ52" s="235">
        <v>8878095830</v>
      </c>
      <c r="AK52" s="235">
        <v>9814884770</v>
      </c>
      <c r="AL52" s="235">
        <v>2404701870</v>
      </c>
      <c r="AM52" s="235">
        <v>85766278950</v>
      </c>
      <c r="AN52" s="235">
        <v>41764902140</v>
      </c>
      <c r="AO52" s="235">
        <v>24213357320</v>
      </c>
      <c r="AP52" s="235">
        <v>25078619960</v>
      </c>
      <c r="AQ52" s="235">
        <v>21620432490</v>
      </c>
      <c r="AR52" s="235">
        <v>3458187470</v>
      </c>
      <c r="AS52" s="235">
        <v>19788019480</v>
      </c>
      <c r="AT52" s="235">
        <v>0</v>
      </c>
      <c r="AU52" s="235">
        <v>38188939690</v>
      </c>
      <c r="AV52" s="235">
        <v>47290691840</v>
      </c>
      <c r="AW52" s="235">
        <v>1046772203530</v>
      </c>
      <c r="AX52" s="235">
        <v>235455090250</v>
      </c>
      <c r="AY52" s="235">
        <v>42229022650</v>
      </c>
      <c r="AZ52" s="235">
        <v>126821274770</v>
      </c>
      <c r="BA52" s="235">
        <v>9603760550</v>
      </c>
      <c r="BB52" s="235">
        <v>0</v>
      </c>
      <c r="BC52" s="235">
        <v>6557588910</v>
      </c>
      <c r="BD52" s="235">
        <v>3046171640</v>
      </c>
      <c r="BE52" s="235">
        <v>0</v>
      </c>
      <c r="BF52" s="235">
        <v>0</v>
      </c>
      <c r="BG52" s="235">
        <v>9913960490</v>
      </c>
      <c r="BH52" s="235">
        <v>30441005140</v>
      </c>
      <c r="BI52" s="235">
        <v>6525984740</v>
      </c>
      <c r="BJ52" s="235">
        <v>23915020400</v>
      </c>
      <c r="BK52" s="235">
        <v>0</v>
      </c>
      <c r="BL52" s="235">
        <v>811317113280</v>
      </c>
      <c r="BM52" s="235">
        <v>645504334100</v>
      </c>
      <c r="BN52" s="235">
        <v>463469150</v>
      </c>
      <c r="BO52" s="235">
        <v>154536815150</v>
      </c>
      <c r="BP52" s="235">
        <v>18227417590</v>
      </c>
      <c r="BQ52" s="235">
        <v>666555280</v>
      </c>
      <c r="BR52" s="235">
        <v>47686605550</v>
      </c>
      <c r="BS52" s="235">
        <v>48219231010</v>
      </c>
      <c r="BT52" s="235">
        <v>1938023100</v>
      </c>
      <c r="BU52" s="235">
        <v>50524860</v>
      </c>
      <c r="BV52" s="235">
        <v>-2521173430</v>
      </c>
      <c r="BW52" s="235">
        <v>0</v>
      </c>
      <c r="BX52" s="235">
        <v>0</v>
      </c>
      <c r="BY52" s="235">
        <v>0</v>
      </c>
      <c r="BZ52" s="235">
        <v>560126650</v>
      </c>
      <c r="CA52" s="235">
        <v>1127303460</v>
      </c>
      <c r="CB52" s="235">
        <v>4208603540</v>
      </c>
      <c r="CC52" s="235">
        <v>4643522410</v>
      </c>
      <c r="CD52" s="235">
        <v>1160325190</v>
      </c>
      <c r="CE52" s="235">
        <v>2634895170</v>
      </c>
      <c r="CF52" s="235">
        <v>442295940</v>
      </c>
      <c r="CG52" s="235">
        <v>406006100</v>
      </c>
      <c r="CH52" s="235">
        <v>0</v>
      </c>
      <c r="CI52" s="235">
        <v>6901711530</v>
      </c>
      <c r="CJ52" s="235">
        <v>968835890</v>
      </c>
      <c r="CK52" s="235">
        <v>4181014450</v>
      </c>
      <c r="CL52" s="235">
        <v>0</v>
      </c>
      <c r="CM52" s="235">
        <v>2283880</v>
      </c>
      <c r="CN52" s="235">
        <v>330042240</v>
      </c>
      <c r="CO52" s="235">
        <v>0</v>
      </c>
      <c r="CP52" s="235">
        <v>37238000</v>
      </c>
      <c r="CQ52" s="235">
        <v>2499870760</v>
      </c>
      <c r="CR52" s="235">
        <v>1311579580</v>
      </c>
      <c r="CS52" s="235">
        <v>21321467600</v>
      </c>
      <c r="CT52" s="235">
        <v>2110247200.0000002</v>
      </c>
      <c r="CU52" s="235">
        <v>9434753010</v>
      </c>
      <c r="CV52" s="235">
        <v>9776467390</v>
      </c>
      <c r="CW52" s="235">
        <v>9285428470</v>
      </c>
      <c r="CX52" s="235">
        <v>19337898590</v>
      </c>
      <c r="CY52" s="235">
        <v>2182404200</v>
      </c>
      <c r="CZ52" s="235">
        <v>651790310</v>
      </c>
      <c r="DA52" s="235">
        <v>20868512480</v>
      </c>
      <c r="DB52" s="235">
        <v>20868512480</v>
      </c>
      <c r="DC52" s="235">
        <v>56770721270</v>
      </c>
      <c r="DD52" s="235">
        <v>38543303680</v>
      </c>
      <c r="DE52" s="235">
        <v>18227417590</v>
      </c>
    </row>
    <row r="53" spans="1:109" ht="11.25" customHeight="1">
      <c r="A53" s="230">
        <v>2018</v>
      </c>
      <c r="B53" s="230">
        <v>2</v>
      </c>
      <c r="C53" s="230">
        <v>539</v>
      </c>
      <c r="D53" s="237">
        <v>464</v>
      </c>
      <c r="E53" s="230">
        <v>190</v>
      </c>
      <c r="F53" s="242">
        <v>1423597</v>
      </c>
      <c r="G53" s="243">
        <v>150542</v>
      </c>
      <c r="H53" s="239">
        <v>1143696359410</v>
      </c>
      <c r="I53" s="233">
        <v>1101049670930</v>
      </c>
      <c r="J53" s="234">
        <v>277115113460</v>
      </c>
      <c r="K53" s="234">
        <v>150097454980</v>
      </c>
      <c r="L53" s="234">
        <v>83984094610</v>
      </c>
      <c r="M53" s="240">
        <v>43033563860</v>
      </c>
      <c r="N53" s="234">
        <v>2125976680.0000002</v>
      </c>
      <c r="O53" s="234">
        <v>1366694520</v>
      </c>
      <c r="P53" s="234">
        <v>759282160</v>
      </c>
      <c r="Q53" s="234">
        <v>0</v>
      </c>
      <c r="R53" s="234">
        <v>710557256950</v>
      </c>
      <c r="S53" s="234">
        <v>768345948720</v>
      </c>
      <c r="T53" s="234">
        <v>653750059890</v>
      </c>
      <c r="U53" s="235">
        <v>34438363010</v>
      </c>
      <c r="V53" s="235">
        <v>80157525810</v>
      </c>
      <c r="W53" s="236">
        <v>0.104324784875271</v>
      </c>
      <c r="X53" s="235">
        <v>742995631900</v>
      </c>
      <c r="Y53" s="235">
        <v>636139919420</v>
      </c>
      <c r="Z53" s="235">
        <v>32663316980</v>
      </c>
      <c r="AA53" s="235">
        <v>74192395500</v>
      </c>
      <c r="AB53" s="235">
        <v>25350316820</v>
      </c>
      <c r="AC53" s="235">
        <v>17610140470</v>
      </c>
      <c r="AD53" s="235">
        <v>1775046030</v>
      </c>
      <c r="AE53" s="235">
        <v>5965130310</v>
      </c>
      <c r="AF53" s="235">
        <v>232737090</v>
      </c>
      <c r="AG53" s="235">
        <v>232737090</v>
      </c>
      <c r="AH53" s="235">
        <v>232737090</v>
      </c>
      <c r="AI53" s="235">
        <v>0</v>
      </c>
      <c r="AJ53" s="235">
        <v>9821352730</v>
      </c>
      <c r="AK53" s="235">
        <v>10842736140</v>
      </c>
      <c r="AL53" s="235">
        <v>1874678380</v>
      </c>
      <c r="AM53" s="235">
        <v>101197234020</v>
      </c>
      <c r="AN53" s="235">
        <v>43121904630</v>
      </c>
      <c r="AO53" s="235">
        <v>26035585360</v>
      </c>
      <c r="AP53" s="235">
        <v>26927724770</v>
      </c>
      <c r="AQ53" s="235">
        <v>24122141890</v>
      </c>
      <c r="AR53" s="235">
        <v>2805582880</v>
      </c>
      <c r="AS53" s="235">
        <v>32039744040</v>
      </c>
      <c r="AT53" s="235">
        <v>0</v>
      </c>
      <c r="AU53" s="235">
        <v>42646688480</v>
      </c>
      <c r="AV53" s="235">
        <v>52359105060</v>
      </c>
      <c r="AW53" s="235">
        <v>1143696359410</v>
      </c>
      <c r="AX53" s="235">
        <v>255219278940</v>
      </c>
      <c r="AY53" s="235">
        <v>45591351040</v>
      </c>
      <c r="AZ53" s="235">
        <v>133729129580</v>
      </c>
      <c r="BA53" s="235">
        <v>9018178660</v>
      </c>
      <c r="BB53" s="235">
        <v>0</v>
      </c>
      <c r="BC53" s="235">
        <v>5873916600</v>
      </c>
      <c r="BD53" s="235">
        <v>3144262060</v>
      </c>
      <c r="BE53" s="235">
        <v>0</v>
      </c>
      <c r="BF53" s="235">
        <v>0</v>
      </c>
      <c r="BG53" s="235">
        <v>16687214240</v>
      </c>
      <c r="BH53" s="235">
        <v>33632593330</v>
      </c>
      <c r="BI53" s="235">
        <v>5769104230</v>
      </c>
      <c r="BJ53" s="235">
        <v>27863489110</v>
      </c>
      <c r="BK53" s="235">
        <v>0</v>
      </c>
      <c r="BL53" s="235">
        <v>888477080470</v>
      </c>
      <c r="BM53" s="235">
        <v>707799060990</v>
      </c>
      <c r="BN53" s="235">
        <v>438145590</v>
      </c>
      <c r="BO53" s="235">
        <v>170860934870</v>
      </c>
      <c r="BP53" s="235">
        <v>46463336120</v>
      </c>
      <c r="BQ53" s="235">
        <v>966555280</v>
      </c>
      <c r="BR53" s="235">
        <v>99167538370</v>
      </c>
      <c r="BS53" s="235">
        <v>97359739680</v>
      </c>
      <c r="BT53" s="235">
        <v>3441460490</v>
      </c>
      <c r="BU53" s="235">
        <v>84466450</v>
      </c>
      <c r="BV53" s="235">
        <v>-1718128250</v>
      </c>
      <c r="BW53" s="235">
        <v>3945000</v>
      </c>
      <c r="BX53" s="235">
        <v>0</v>
      </c>
      <c r="BY53" s="235">
        <v>0</v>
      </c>
      <c r="BZ53" s="235">
        <v>769547680</v>
      </c>
      <c r="CA53" s="235">
        <v>2284401580</v>
      </c>
      <c r="CB53" s="235">
        <v>4776022520</v>
      </c>
      <c r="CC53" s="235">
        <v>9223944220</v>
      </c>
      <c r="CD53" s="235">
        <v>2089144770</v>
      </c>
      <c r="CE53" s="235">
        <v>5442752680</v>
      </c>
      <c r="CF53" s="235">
        <v>673831400</v>
      </c>
      <c r="CG53" s="235">
        <v>1018215370</v>
      </c>
      <c r="CH53" s="235">
        <v>0</v>
      </c>
      <c r="CI53" s="235">
        <v>13956787920</v>
      </c>
      <c r="CJ53" s="235">
        <v>1982272060</v>
      </c>
      <c r="CK53" s="235">
        <v>9004888850</v>
      </c>
      <c r="CL53" s="235">
        <v>0</v>
      </c>
      <c r="CM53" s="235">
        <v>2346200</v>
      </c>
      <c r="CN53" s="235">
        <v>676206200</v>
      </c>
      <c r="CO53" s="235">
        <v>0</v>
      </c>
      <c r="CP53" s="235">
        <v>75786000</v>
      </c>
      <c r="CQ53" s="235">
        <v>5627222420</v>
      </c>
      <c r="CR53" s="235">
        <v>2623328030</v>
      </c>
      <c r="CS53" s="235">
        <v>44146237360</v>
      </c>
      <c r="CT53" s="235">
        <v>6102817990</v>
      </c>
      <c r="CU53" s="235">
        <v>19061178350</v>
      </c>
      <c r="CV53" s="235">
        <v>18982241020</v>
      </c>
      <c r="CW53" s="235">
        <v>11441350040</v>
      </c>
      <c r="CX53" s="235">
        <v>48312794670</v>
      </c>
      <c r="CY53" s="235">
        <v>5306542960</v>
      </c>
      <c r="CZ53" s="235">
        <v>1504768570</v>
      </c>
      <c r="DA53" s="235">
        <v>52114569070</v>
      </c>
      <c r="DB53" s="235">
        <v>52114569070</v>
      </c>
      <c r="DC53" s="235">
        <v>118430869260</v>
      </c>
      <c r="DD53" s="235">
        <v>71967533140</v>
      </c>
      <c r="DE53" s="235">
        <v>46463336120</v>
      </c>
    </row>
    <row r="54" spans="1:109" ht="11.25" customHeight="1">
      <c r="A54" s="230">
        <v>2018</v>
      </c>
      <c r="B54" s="230">
        <v>3</v>
      </c>
      <c r="C54" s="230">
        <v>540</v>
      </c>
      <c r="D54" s="237">
        <v>464</v>
      </c>
      <c r="E54" s="230">
        <v>206</v>
      </c>
      <c r="F54" s="242">
        <v>1510263</v>
      </c>
      <c r="G54" s="243">
        <v>233819</v>
      </c>
      <c r="H54" s="239">
        <v>1201975470700</v>
      </c>
      <c r="I54" s="233">
        <v>1155366721030</v>
      </c>
      <c r="J54" s="234">
        <v>298877040360</v>
      </c>
      <c r="K54" s="234">
        <v>164677157650</v>
      </c>
      <c r="L54" s="234">
        <v>90099883580</v>
      </c>
      <c r="M54" s="240">
        <v>44099999130</v>
      </c>
      <c r="N54" s="234">
        <v>1479000770</v>
      </c>
      <c r="O54" s="234">
        <v>704830600</v>
      </c>
      <c r="P54" s="234">
        <v>774170160</v>
      </c>
      <c r="Q54" s="234">
        <v>0</v>
      </c>
      <c r="R54" s="234">
        <v>748230460130</v>
      </c>
      <c r="S54" s="234">
        <v>811600685120</v>
      </c>
      <c r="T54" s="234">
        <v>690358167150</v>
      </c>
      <c r="U54" s="235">
        <v>35565542020</v>
      </c>
      <c r="V54" s="235">
        <v>85676975960</v>
      </c>
      <c r="W54" s="236">
        <v>0.10556543079720558</v>
      </c>
      <c r="X54" s="235">
        <v>788310901310</v>
      </c>
      <c r="Y54" s="235">
        <v>674271577850</v>
      </c>
      <c r="Z54" s="235">
        <v>34178670250</v>
      </c>
      <c r="AA54" s="235">
        <v>79860653210</v>
      </c>
      <c r="AB54" s="235">
        <v>23289783810</v>
      </c>
      <c r="AC54" s="235">
        <v>16086589300</v>
      </c>
      <c r="AD54" s="235">
        <v>1386871770</v>
      </c>
      <c r="AE54" s="235">
        <v>5816322750</v>
      </c>
      <c r="AF54" s="235">
        <v>232737090</v>
      </c>
      <c r="AG54" s="235">
        <v>232737090</v>
      </c>
      <c r="AH54" s="235">
        <v>232737090</v>
      </c>
      <c r="AI54" s="235">
        <v>0</v>
      </c>
      <c r="AJ54" s="235">
        <v>9614254200</v>
      </c>
      <c r="AK54" s="235">
        <v>10944183130</v>
      </c>
      <c r="AL54" s="235">
        <v>1511240070</v>
      </c>
      <c r="AM54" s="235">
        <v>96933228490</v>
      </c>
      <c r="AN54" s="235">
        <v>48383430950</v>
      </c>
      <c r="AO54" s="235">
        <v>20804418510</v>
      </c>
      <c r="AP54" s="235">
        <v>21137703850</v>
      </c>
      <c r="AQ54" s="235">
        <v>17732492250</v>
      </c>
      <c r="AR54" s="235">
        <v>3405211610</v>
      </c>
      <c r="AS54" s="235">
        <v>27745379030</v>
      </c>
      <c r="AT54" s="235">
        <v>0</v>
      </c>
      <c r="AU54" s="235">
        <v>46608749670</v>
      </c>
      <c r="AV54" s="235">
        <v>56951472210</v>
      </c>
      <c r="AW54" s="235">
        <v>1201975470700</v>
      </c>
      <c r="AX54" s="235">
        <v>270020266930</v>
      </c>
      <c r="AY54" s="235">
        <v>48750803640</v>
      </c>
      <c r="AZ54" s="235">
        <v>135550163350</v>
      </c>
      <c r="BA54" s="235">
        <v>9405639530</v>
      </c>
      <c r="BB54" s="235">
        <v>0</v>
      </c>
      <c r="BC54" s="235">
        <v>6062599620</v>
      </c>
      <c r="BD54" s="235">
        <v>3343039920</v>
      </c>
      <c r="BE54" s="235">
        <v>0</v>
      </c>
      <c r="BF54" s="235">
        <v>0</v>
      </c>
      <c r="BG54" s="235">
        <v>21079768600</v>
      </c>
      <c r="BH54" s="235">
        <v>38340498490</v>
      </c>
      <c r="BI54" s="235">
        <v>6935013600</v>
      </c>
      <c r="BJ54" s="235">
        <v>31405484880</v>
      </c>
      <c r="BK54" s="235">
        <v>0</v>
      </c>
      <c r="BL54" s="235">
        <v>931955203770</v>
      </c>
      <c r="BM54" s="235">
        <v>725563487990</v>
      </c>
      <c r="BN54" s="235">
        <v>586958600</v>
      </c>
      <c r="BO54" s="235">
        <v>195635269390</v>
      </c>
      <c r="BP54" s="235">
        <v>73497602220</v>
      </c>
      <c r="BQ54" s="235">
        <v>966555280</v>
      </c>
      <c r="BR54" s="235">
        <v>155501745390</v>
      </c>
      <c r="BS54" s="235">
        <v>149552034570</v>
      </c>
      <c r="BT54" s="235">
        <v>6293588910</v>
      </c>
      <c r="BU54" s="235">
        <v>236076440</v>
      </c>
      <c r="BV54" s="235">
        <v>-579954530</v>
      </c>
      <c r="BW54" s="235">
        <v>0</v>
      </c>
      <c r="BX54" s="235">
        <v>0</v>
      </c>
      <c r="BY54" s="235">
        <v>0</v>
      </c>
      <c r="BZ54" s="235">
        <v>1227006540</v>
      </c>
      <c r="CA54" s="235">
        <v>3188612420</v>
      </c>
      <c r="CB54" s="235">
        <v>4995573490</v>
      </c>
      <c r="CC54" s="235">
        <v>14414440560</v>
      </c>
      <c r="CD54" s="235">
        <v>3305114830</v>
      </c>
      <c r="CE54" s="235">
        <v>8198987590</v>
      </c>
      <c r="CF54" s="235">
        <v>1046004440</v>
      </c>
      <c r="CG54" s="235">
        <v>1864527900</v>
      </c>
      <c r="CH54" s="235">
        <v>194200</v>
      </c>
      <c r="CI54" s="235">
        <v>22395329760</v>
      </c>
      <c r="CJ54" s="235">
        <v>3088828500</v>
      </c>
      <c r="CK54" s="235">
        <v>14086062410</v>
      </c>
      <c r="CL54" s="235">
        <v>0</v>
      </c>
      <c r="CM54" s="235">
        <v>2817260</v>
      </c>
      <c r="CN54" s="235">
        <v>1001354240</v>
      </c>
      <c r="CO54" s="235">
        <v>0</v>
      </c>
      <c r="CP54" s="235">
        <v>117273000</v>
      </c>
      <c r="CQ54" s="235">
        <v>9021368360</v>
      </c>
      <c r="CR54" s="235">
        <v>3943249560</v>
      </c>
      <c r="CS54" s="235">
        <v>67071084550</v>
      </c>
      <c r="CT54" s="235">
        <v>9136434490</v>
      </c>
      <c r="CU54" s="235">
        <v>28654108320</v>
      </c>
      <c r="CV54" s="235">
        <v>29280541730</v>
      </c>
      <c r="CW54" s="235">
        <v>17787312680</v>
      </c>
      <c r="CX54" s="235">
        <v>78624237360</v>
      </c>
      <c r="CY54" s="235">
        <v>6024468410</v>
      </c>
      <c r="CZ54" s="235">
        <v>2271287230</v>
      </c>
      <c r="DA54" s="235">
        <v>82377418540</v>
      </c>
      <c r="DB54" s="235">
        <v>82377418540</v>
      </c>
      <c r="DC54" s="235">
        <v>183921543560</v>
      </c>
      <c r="DD54" s="235">
        <v>110423941340</v>
      </c>
      <c r="DE54" s="235">
        <v>73497602220</v>
      </c>
    </row>
    <row r="55" spans="1:109" ht="11.25" customHeight="1">
      <c r="A55" s="230">
        <v>2018</v>
      </c>
      <c r="B55" s="230">
        <v>4</v>
      </c>
      <c r="C55" s="230">
        <v>539</v>
      </c>
      <c r="D55" s="237">
        <v>466</v>
      </c>
      <c r="E55" s="230">
        <v>230</v>
      </c>
      <c r="F55" s="242">
        <v>1601749</v>
      </c>
      <c r="G55" s="244">
        <v>234080</v>
      </c>
      <c r="H55" s="239">
        <v>1284897396119.4502</v>
      </c>
      <c r="I55" s="233">
        <v>1234705672534.3899</v>
      </c>
      <c r="J55" s="234">
        <v>315113924660.00598</v>
      </c>
      <c r="K55" s="234">
        <v>150357341906.125</v>
      </c>
      <c r="L55" s="234">
        <v>109506206895.022</v>
      </c>
      <c r="M55" s="240">
        <v>55250375858.858803</v>
      </c>
      <c r="N55" s="234">
        <v>1837460841.6099999</v>
      </c>
      <c r="O55" s="234">
        <v>1749920921.6100001</v>
      </c>
      <c r="P55" s="234">
        <v>87539920</v>
      </c>
      <c r="Q55" s="234">
        <v>0</v>
      </c>
      <c r="R55" s="234">
        <v>804745552236.78308</v>
      </c>
      <c r="S55" s="234">
        <v>869222425002.38501</v>
      </c>
      <c r="T55" s="234">
        <v>752880461221.91113</v>
      </c>
      <c r="U55" s="235">
        <v>33425565109.2976</v>
      </c>
      <c r="V55" s="235">
        <v>82916398671.17691</v>
      </c>
      <c r="W55" s="236">
        <v>9.5391462859404946E-2</v>
      </c>
      <c r="X55" s="235">
        <v>838600485379.64294</v>
      </c>
      <c r="Y55" s="235">
        <v>731125568131.08508</v>
      </c>
      <c r="Z55" s="235">
        <v>32497315578.026802</v>
      </c>
      <c r="AA55" s="235">
        <v>74977601670.531296</v>
      </c>
      <c r="AB55" s="235">
        <v>30621939622.742401</v>
      </c>
      <c r="AC55" s="235">
        <v>21754893090.826</v>
      </c>
      <c r="AD55" s="235">
        <v>928249531.27079999</v>
      </c>
      <c r="AE55" s="235">
        <v>7938797000.6456003</v>
      </c>
      <c r="AF55" s="235">
        <v>7292902213.5</v>
      </c>
      <c r="AG55" s="235">
        <v>7322901759.5199995</v>
      </c>
      <c r="AH55" s="235">
        <v>7322901759.5199995</v>
      </c>
      <c r="AI55" s="235">
        <v>0</v>
      </c>
      <c r="AJ55" s="235">
        <v>10223008579.35</v>
      </c>
      <c r="AK55" s="235">
        <v>11284527106.119999</v>
      </c>
      <c r="AL55" s="235">
        <v>1182676480.3699999</v>
      </c>
      <c r="AM55" s="235">
        <v>95492824003.136307</v>
      </c>
      <c r="AN55" s="235">
        <v>49970638584.718399</v>
      </c>
      <c r="AO55" s="235">
        <v>21684331939.217197</v>
      </c>
      <c r="AP55" s="235">
        <v>22362634552.3172</v>
      </c>
      <c r="AQ55" s="235">
        <v>17985830674.8997</v>
      </c>
      <c r="AR55" s="235">
        <v>4376803877.4175005</v>
      </c>
      <c r="AS55" s="235">
        <v>23837853479.200699</v>
      </c>
      <c r="AT55" s="235">
        <v>0</v>
      </c>
      <c r="AU55" s="235">
        <v>50191723585.076195</v>
      </c>
      <c r="AV55" s="235">
        <v>61462446266.412598</v>
      </c>
      <c r="AW55" s="235">
        <v>1284897396119.4602</v>
      </c>
      <c r="AX55" s="235">
        <v>307453803270.50604</v>
      </c>
      <c r="AY55" s="235">
        <v>57607134923.440102</v>
      </c>
      <c r="AZ55" s="235">
        <v>151009597444.79901</v>
      </c>
      <c r="BA55" s="235">
        <v>15668273836.929998</v>
      </c>
      <c r="BB55" s="235">
        <v>0</v>
      </c>
      <c r="BC55" s="235">
        <v>4020802279.0999999</v>
      </c>
      <c r="BD55" s="235">
        <v>3513226393</v>
      </c>
      <c r="BE55" s="235">
        <v>8134245164.8299999</v>
      </c>
      <c r="BF55" s="235">
        <v>0</v>
      </c>
      <c r="BG55" s="235">
        <v>23477828762.400002</v>
      </c>
      <c r="BH55" s="235">
        <v>41842191394.082504</v>
      </c>
      <c r="BI55" s="235">
        <v>9322282206.8831692</v>
      </c>
      <c r="BJ55" s="235">
        <v>32519909187.199299</v>
      </c>
      <c r="BK55" s="235">
        <v>0</v>
      </c>
      <c r="BL55" s="235">
        <v>977443592848.94299</v>
      </c>
      <c r="BM55" s="235">
        <v>740759049986.50391</v>
      </c>
      <c r="BN55" s="235">
        <v>532730770.05000007</v>
      </c>
      <c r="BO55" s="235">
        <v>224586513136.491</v>
      </c>
      <c r="BP55" s="235">
        <v>101131273570.161</v>
      </c>
      <c r="BQ55" s="235">
        <v>966555280</v>
      </c>
      <c r="BR55" s="235">
        <v>217428166899.02698</v>
      </c>
      <c r="BS55" s="235">
        <v>208698907775.638</v>
      </c>
      <c r="BT55" s="235">
        <v>8211130682.6827497</v>
      </c>
      <c r="BU55" s="235">
        <v>109451111.64</v>
      </c>
      <c r="BV55" s="235">
        <v>408677329.06631398</v>
      </c>
      <c r="BW55" s="235">
        <v>0</v>
      </c>
      <c r="BX55" s="235">
        <v>67805268.710000008</v>
      </c>
      <c r="BY55" s="235">
        <v>0</v>
      </c>
      <c r="BZ55" s="235">
        <v>1908681260.0934</v>
      </c>
      <c r="CA55" s="235">
        <v>4549157282.2726393</v>
      </c>
      <c r="CB55" s="235">
        <v>6116966482.0097303</v>
      </c>
      <c r="CC55" s="235">
        <v>20605645986.440598</v>
      </c>
      <c r="CD55" s="235">
        <v>5134463428.6686897</v>
      </c>
      <c r="CE55" s="235">
        <v>11063382615.956699</v>
      </c>
      <c r="CF55" s="235">
        <v>1475838044.09306</v>
      </c>
      <c r="CG55" s="235">
        <v>2932223272.7220998</v>
      </c>
      <c r="CH55" s="235">
        <v>261375</v>
      </c>
      <c r="CI55" s="235">
        <v>33485498000.415199</v>
      </c>
      <c r="CJ55" s="235">
        <v>4446323529.8673</v>
      </c>
      <c r="CK55" s="235">
        <v>20262165021.088001</v>
      </c>
      <c r="CL55" s="235">
        <v>0</v>
      </c>
      <c r="CM55" s="235">
        <v>2817257.17</v>
      </c>
      <c r="CN55" s="235">
        <v>1332323341.0211999</v>
      </c>
      <c r="CO55" s="235">
        <v>3000</v>
      </c>
      <c r="CP55" s="235">
        <v>155301167</v>
      </c>
      <c r="CQ55" s="235">
        <v>13262206596.84</v>
      </c>
      <c r="CR55" s="235">
        <v>5509513659.0568199</v>
      </c>
      <c r="CS55" s="235">
        <v>95960159186.234802</v>
      </c>
      <c r="CT55" s="235">
        <v>12943469179.800701</v>
      </c>
      <c r="CU55" s="235">
        <v>40342949348.099297</v>
      </c>
      <c r="CV55" s="235">
        <v>42673740658.334801</v>
      </c>
      <c r="CW55" s="235">
        <v>23965176734.028202</v>
      </c>
      <c r="CX55" s="235">
        <v>110382682992.73799</v>
      </c>
      <c r="CY55" s="235">
        <v>8582768658.3066807</v>
      </c>
      <c r="CZ55" s="235">
        <v>3876801614.8345199</v>
      </c>
      <c r="DA55" s="235">
        <v>115088650036.211</v>
      </c>
      <c r="DB55" s="235">
        <v>115088650036.211</v>
      </c>
      <c r="DC55" s="235">
        <v>259496433557.74899</v>
      </c>
      <c r="DD55" s="235">
        <v>158365159987.58701</v>
      </c>
      <c r="DE55" s="235">
        <v>101131273570.161</v>
      </c>
    </row>
    <row r="56" spans="1:109" ht="11.25" customHeight="1">
      <c r="A56" s="230">
        <v>2019</v>
      </c>
      <c r="B56" s="230">
        <v>1</v>
      </c>
      <c r="C56" s="230">
        <v>539</v>
      </c>
      <c r="D56" s="237">
        <v>462</v>
      </c>
      <c r="E56" s="230">
        <v>220</v>
      </c>
      <c r="F56" s="242">
        <v>1664902</v>
      </c>
      <c r="G56" s="244">
        <v>263949</v>
      </c>
      <c r="H56" s="239">
        <v>1395487035265.8</v>
      </c>
      <c r="I56" s="233">
        <v>1344050117200.99</v>
      </c>
      <c r="J56" s="234">
        <v>315791726873.51898</v>
      </c>
      <c r="K56" s="234">
        <v>170613219607.21701</v>
      </c>
      <c r="L56" s="234">
        <v>93126566306.906891</v>
      </c>
      <c r="M56" s="240">
        <v>52051940959.395401</v>
      </c>
      <c r="N56" s="234">
        <v>1828451862.9000001</v>
      </c>
      <c r="O56" s="234">
        <v>1739911942.8999999</v>
      </c>
      <c r="P56" s="234">
        <v>88539920</v>
      </c>
      <c r="Q56" s="234">
        <v>0</v>
      </c>
      <c r="R56" s="234">
        <v>907130268303.93896</v>
      </c>
      <c r="S56" s="234">
        <v>975538436441.927</v>
      </c>
      <c r="T56" s="234">
        <v>846218581571.16992</v>
      </c>
      <c r="U56" s="235">
        <v>40170614186.574791</v>
      </c>
      <c r="V56" s="235">
        <v>89149240684.182388</v>
      </c>
      <c r="W56" s="236">
        <v>9.1384652161257379E-2</v>
      </c>
      <c r="X56" s="235">
        <v>943361846026.45398</v>
      </c>
      <c r="Y56" s="235">
        <v>823340338810.94006</v>
      </c>
      <c r="Z56" s="235">
        <v>38458395218.826302</v>
      </c>
      <c r="AA56" s="235">
        <v>81563111996.686905</v>
      </c>
      <c r="AB56" s="235">
        <v>32176590415.474003</v>
      </c>
      <c r="AC56" s="235">
        <v>22878242760.23</v>
      </c>
      <c r="AD56" s="235">
        <v>1712218967.7484899</v>
      </c>
      <c r="AE56" s="235">
        <v>7586128687.4954805</v>
      </c>
      <c r="AF56" s="235">
        <v>5742797669</v>
      </c>
      <c r="AG56" s="235">
        <v>5782807614</v>
      </c>
      <c r="AH56" s="235">
        <v>5782807614</v>
      </c>
      <c r="AI56" s="235">
        <v>0</v>
      </c>
      <c r="AJ56" s="235">
        <v>10184315919.34</v>
      </c>
      <c r="AK56" s="235">
        <v>10991144388.080002</v>
      </c>
      <c r="AL56" s="235">
        <v>1387017055.23</v>
      </c>
      <c r="AM56" s="235">
        <v>102056801572.27499</v>
      </c>
      <c r="AN56" s="235">
        <v>54769968225.656097</v>
      </c>
      <c r="AO56" s="235">
        <v>21098369816.6199</v>
      </c>
      <c r="AP56" s="235">
        <v>21873796726.679897</v>
      </c>
      <c r="AQ56" s="235">
        <v>17941786485.849899</v>
      </c>
      <c r="AR56" s="235">
        <v>3932010240.8299999</v>
      </c>
      <c r="AS56" s="235">
        <v>0</v>
      </c>
      <c r="AT56" s="235">
        <v>1315755000.0148599</v>
      </c>
      <c r="AU56" s="235">
        <v>51436918064.814796</v>
      </c>
      <c r="AV56" s="235">
        <v>51436918064.814796</v>
      </c>
      <c r="AW56" s="235">
        <v>1395487035265.8</v>
      </c>
      <c r="AX56" s="235">
        <v>334072335006.69495</v>
      </c>
      <c r="AY56" s="235">
        <v>66059594962.867104</v>
      </c>
      <c r="AZ56" s="235">
        <v>148497238935.51498</v>
      </c>
      <c r="BA56" s="235">
        <v>14373897281.022999</v>
      </c>
      <c r="BB56" s="235">
        <v>0</v>
      </c>
      <c r="BC56" s="235">
        <v>2545088938.1929998</v>
      </c>
      <c r="BD56" s="235">
        <v>3694563178</v>
      </c>
      <c r="BE56" s="235">
        <v>8134245164.8299999</v>
      </c>
      <c r="BF56" s="235">
        <v>0</v>
      </c>
      <c r="BG56" s="235">
        <v>29415841291.369999</v>
      </c>
      <c r="BH56" s="235">
        <v>57614753409.055901</v>
      </c>
      <c r="BI56" s="235">
        <v>10023304152.0277</v>
      </c>
      <c r="BJ56" s="235">
        <v>46281449257.028198</v>
      </c>
      <c r="BK56" s="235">
        <v>1310000000</v>
      </c>
      <c r="BL56" s="235">
        <v>1061414700259.09</v>
      </c>
      <c r="BM56" s="235">
        <v>832358978477.50403</v>
      </c>
      <c r="BN56" s="235">
        <v>653612081.78999996</v>
      </c>
      <c r="BO56" s="235">
        <v>211377733121.245</v>
      </c>
      <c r="BP56" s="235">
        <v>30981987022.3988</v>
      </c>
      <c r="BQ56" s="235">
        <v>836555280</v>
      </c>
      <c r="BR56" s="235">
        <v>63361661879.729401</v>
      </c>
      <c r="BS56" s="235">
        <v>59908374594.071999</v>
      </c>
      <c r="BT56" s="235">
        <v>3197311584.9358101</v>
      </c>
      <c r="BU56" s="235">
        <v>0</v>
      </c>
      <c r="BV56" s="235">
        <v>277202582.30156499</v>
      </c>
      <c r="BW56" s="235">
        <v>0</v>
      </c>
      <c r="BX56" s="235">
        <v>82129602</v>
      </c>
      <c r="BY56" s="235">
        <v>0</v>
      </c>
      <c r="BZ56" s="235">
        <v>568249505.22211301</v>
      </c>
      <c r="CA56" s="235">
        <v>995764031.63945198</v>
      </c>
      <c r="CB56" s="235">
        <v>1368940556.5599999</v>
      </c>
      <c r="CC56" s="235">
        <v>6006529426.5550194</v>
      </c>
      <c r="CD56" s="235">
        <v>1634345741.4928701</v>
      </c>
      <c r="CE56" s="235">
        <v>2946037007.4115896</v>
      </c>
      <c r="CF56" s="235">
        <v>401413995.60411</v>
      </c>
      <c r="CG56" s="235">
        <v>1024735515.04644</v>
      </c>
      <c r="CH56" s="235">
        <v>2833</v>
      </c>
      <c r="CI56" s="235">
        <v>9940034346.5501289</v>
      </c>
      <c r="CJ56" s="235">
        <v>1082914481.3099999</v>
      </c>
      <c r="CK56" s="235">
        <v>7090383496.7871103</v>
      </c>
      <c r="CL56" s="235">
        <v>0</v>
      </c>
      <c r="CM56" s="235">
        <v>770679.47000000009</v>
      </c>
      <c r="CN56" s="235">
        <v>230682886.81</v>
      </c>
      <c r="CO56" s="235">
        <v>0</v>
      </c>
      <c r="CP56" s="235">
        <v>64192500</v>
      </c>
      <c r="CQ56" s="235">
        <v>5390706060.0773802</v>
      </c>
      <c r="CR56" s="235">
        <v>1404031370.4297299</v>
      </c>
      <c r="CS56" s="235">
        <v>25547888049.584</v>
      </c>
      <c r="CT56" s="235">
        <v>2047838289.8951101</v>
      </c>
      <c r="CU56" s="235">
        <v>11548998934.4916</v>
      </c>
      <c r="CV56" s="235">
        <v>11952457075.197401</v>
      </c>
      <c r="CW56" s="235">
        <v>8548575920.0527706</v>
      </c>
      <c r="CX56" s="235">
        <v>33208720361.667702</v>
      </c>
      <c r="CY56" s="235">
        <v>2051276342.2488101</v>
      </c>
      <c r="CZ56" s="235">
        <v>597342523.82543802</v>
      </c>
      <c r="DA56" s="235">
        <v>34662654180.091003</v>
      </c>
      <c r="DB56" s="235">
        <v>34662654180.091003</v>
      </c>
      <c r="DC56" s="235">
        <v>75352972568.52829</v>
      </c>
      <c r="DD56" s="235">
        <v>44371979072.209503</v>
      </c>
      <c r="DE56" s="235">
        <v>30968588716.848801</v>
      </c>
    </row>
    <row r="57" spans="1:109" ht="11.25" customHeight="1">
      <c r="A57" s="230">
        <v>2019</v>
      </c>
      <c r="B57" s="230">
        <v>2</v>
      </c>
      <c r="C57" s="230">
        <v>538</v>
      </c>
      <c r="D57" s="237">
        <v>463</v>
      </c>
      <c r="E57" s="230">
        <v>235</v>
      </c>
      <c r="F57" s="242">
        <v>2348014</v>
      </c>
      <c r="G57" s="244">
        <v>360345</v>
      </c>
      <c r="H57" s="239">
        <v>1533114548368.5999</v>
      </c>
      <c r="I57" s="233">
        <v>1477935136798.0901</v>
      </c>
      <c r="J57" s="234">
        <v>318846659347.92999</v>
      </c>
      <c r="K57" s="234">
        <v>160833082983.36801</v>
      </c>
      <c r="L57" s="234">
        <v>94878891749.44841</v>
      </c>
      <c r="M57" s="240">
        <v>63134684615.113098</v>
      </c>
      <c r="N57" s="234">
        <v>2427287008.1900001</v>
      </c>
      <c r="O57" s="234">
        <v>2332425088.1900001</v>
      </c>
      <c r="P57" s="234">
        <v>94861920</v>
      </c>
      <c r="Q57" s="234">
        <v>0</v>
      </c>
      <c r="R57" s="234">
        <v>1024509578372.86</v>
      </c>
      <c r="S57" s="234">
        <v>1096712680332.454</v>
      </c>
      <c r="T57" s="234">
        <v>956490658540.3324</v>
      </c>
      <c r="U57" s="235">
        <v>42854114034.280396</v>
      </c>
      <c r="V57" s="235">
        <v>97367907757.841202</v>
      </c>
      <c r="W57" s="236">
        <v>8.878160114673371E-2</v>
      </c>
      <c r="X57" s="235">
        <v>1063866272644.4401</v>
      </c>
      <c r="Y57" s="235">
        <v>929564215610.07996</v>
      </c>
      <c r="Z57" s="235">
        <v>41978436902.170395</v>
      </c>
      <c r="AA57" s="235">
        <v>92323620132.189606</v>
      </c>
      <c r="AB57" s="235">
        <v>32846407688.014</v>
      </c>
      <c r="AC57" s="235">
        <v>26926442930.252399</v>
      </c>
      <c r="AD57" s="235">
        <v>875677132.11000001</v>
      </c>
      <c r="AE57" s="235">
        <v>5044287625.6515999</v>
      </c>
      <c r="AF57" s="235">
        <v>4629338715</v>
      </c>
      <c r="AG57" s="235">
        <v>4656207027</v>
      </c>
      <c r="AH57" s="235">
        <v>4656207027</v>
      </c>
      <c r="AI57" s="235">
        <v>0</v>
      </c>
      <c r="AJ57" s="235">
        <v>10295924855.354</v>
      </c>
      <c r="AK57" s="235">
        <v>10335620855.699999</v>
      </c>
      <c r="AL57" s="235">
        <v>2758895044.04</v>
      </c>
      <c r="AM57" s="235">
        <v>117226348498.74901</v>
      </c>
      <c r="AN57" s="235">
        <v>56833531449.318604</v>
      </c>
      <c r="AO57" s="235">
        <v>30412377233.449802</v>
      </c>
      <c r="AP57" s="235">
        <v>31710024460.214802</v>
      </c>
      <c r="AQ57" s="235">
        <v>27636982474.449799</v>
      </c>
      <c r="AR57" s="235">
        <v>4073041985.7649999</v>
      </c>
      <c r="AS57" s="235">
        <v>29980439815.981102</v>
      </c>
      <c r="AT57" s="235">
        <v>0</v>
      </c>
      <c r="AU57" s="235">
        <v>55179411570.508705</v>
      </c>
      <c r="AV57" s="235">
        <v>68126940958.882896</v>
      </c>
      <c r="AW57" s="235">
        <v>1533114548368.5999</v>
      </c>
      <c r="AX57" s="235">
        <v>377956595510.34998</v>
      </c>
      <c r="AY57" s="235">
        <v>84140508683.744598</v>
      </c>
      <c r="AZ57" s="235">
        <v>167315199707.052</v>
      </c>
      <c r="BA57" s="235">
        <v>15044526294.129999</v>
      </c>
      <c r="BB57" s="235">
        <v>0</v>
      </c>
      <c r="BC57" s="235">
        <v>3109706989.1300001</v>
      </c>
      <c r="BD57" s="235">
        <v>3800574140</v>
      </c>
      <c r="BE57" s="235">
        <v>8134245165</v>
      </c>
      <c r="BF57" s="235">
        <v>0</v>
      </c>
      <c r="BG57" s="235">
        <v>33805587759.689598</v>
      </c>
      <c r="BH57" s="235">
        <v>59841159021.659904</v>
      </c>
      <c r="BI57" s="235">
        <v>13457628437.7134</v>
      </c>
      <c r="BJ57" s="235">
        <v>46383530583.946602</v>
      </c>
      <c r="BK57" s="235">
        <v>0</v>
      </c>
      <c r="BL57" s="235">
        <v>1155157952858.2202</v>
      </c>
      <c r="BM57" s="235">
        <v>892235608924.50403</v>
      </c>
      <c r="BN57" s="235">
        <v>776543665.56999993</v>
      </c>
      <c r="BO57" s="235">
        <v>230055338149.20102</v>
      </c>
      <c r="BP57" s="235">
        <v>64253028260.945404</v>
      </c>
      <c r="BQ57" s="235">
        <v>836555280</v>
      </c>
      <c r="BR57" s="235">
        <v>132902777828.653</v>
      </c>
      <c r="BS57" s="235">
        <v>125199664131.40599</v>
      </c>
      <c r="BT57" s="235">
        <v>5270172417.3153</v>
      </c>
      <c r="BU57" s="235">
        <v>4023255.58</v>
      </c>
      <c r="BV57" s="235">
        <v>2428918024.3520498</v>
      </c>
      <c r="BW57" s="235">
        <v>0</v>
      </c>
      <c r="BX57" s="235">
        <v>773815804.67999995</v>
      </c>
      <c r="BY57" s="235">
        <v>0</v>
      </c>
      <c r="BZ57" s="235">
        <v>1129136793.0825999</v>
      </c>
      <c r="CA57" s="235">
        <v>2354788549.0894499</v>
      </c>
      <c r="CB57" s="235">
        <v>1828823122.5</v>
      </c>
      <c r="CC57" s="235">
        <v>15122649242.979599</v>
      </c>
      <c r="CD57" s="235">
        <v>3511162408.9495602</v>
      </c>
      <c r="CE57" s="235">
        <v>8438607798.6465092</v>
      </c>
      <c r="CF57" s="235">
        <v>784883674.56835699</v>
      </c>
      <c r="CG57" s="235">
        <v>2387998193.8152099</v>
      </c>
      <c r="CH57" s="235">
        <v>2833</v>
      </c>
      <c r="CI57" s="235">
        <v>22351424544.768097</v>
      </c>
      <c r="CJ57" s="235">
        <v>1902085474.6800001</v>
      </c>
      <c r="CK57" s="235">
        <v>17290031090.9231</v>
      </c>
      <c r="CL57" s="235">
        <v>0</v>
      </c>
      <c r="CM57" s="235">
        <v>770679.47000000009</v>
      </c>
      <c r="CN57" s="235">
        <v>444906298.9052</v>
      </c>
      <c r="CO57" s="235">
        <v>0</v>
      </c>
      <c r="CP57" s="235">
        <v>118737500</v>
      </c>
      <c r="CQ57" s="235">
        <v>13184103194.9806</v>
      </c>
      <c r="CR57" s="235">
        <v>3541513417.5673203</v>
      </c>
      <c r="CS57" s="235">
        <v>53299922295.247398</v>
      </c>
      <c r="CT57" s="235">
        <v>3567738495.9885302</v>
      </c>
      <c r="CU57" s="235">
        <v>24378437400.940102</v>
      </c>
      <c r="CV57" s="235">
        <v>25353746398.318699</v>
      </c>
      <c r="CW57" s="235">
        <v>16177494401.380499</v>
      </c>
      <c r="CX57" s="235">
        <v>70654136433.813797</v>
      </c>
      <c r="CY57" s="235">
        <v>3012572240.8343501</v>
      </c>
      <c r="CZ57" s="235">
        <v>1473323490.4133501</v>
      </c>
      <c r="DA57" s="235">
        <v>72193385184.234802</v>
      </c>
      <c r="DB57" s="235">
        <v>72193385184.234802</v>
      </c>
      <c r="DC57" s="235">
        <v>158266774614.25598</v>
      </c>
      <c r="DD57" s="235">
        <v>94013746353.310303</v>
      </c>
      <c r="DE57" s="235">
        <v>64253028260.945404</v>
      </c>
    </row>
    <row r="58" spans="1:109" ht="11.25" customHeight="1">
      <c r="A58" s="230">
        <v>2019</v>
      </c>
      <c r="B58" s="230">
        <v>3</v>
      </c>
      <c r="C58" s="230">
        <v>539</v>
      </c>
      <c r="D58" s="237">
        <v>465</v>
      </c>
      <c r="E58" s="230">
        <v>245</v>
      </c>
      <c r="F58" s="242">
        <v>2330110</v>
      </c>
      <c r="G58" s="244">
        <v>383670</v>
      </c>
      <c r="H58" s="239">
        <v>1628520935849.04</v>
      </c>
      <c r="I58" s="233">
        <v>1571920028290.4202</v>
      </c>
      <c r="J58" s="234">
        <v>342913238734.70905</v>
      </c>
      <c r="K58" s="234">
        <v>162853054134.94901</v>
      </c>
      <c r="L58" s="234">
        <v>109837733894.576</v>
      </c>
      <c r="M58" s="240">
        <v>70222450705.183914</v>
      </c>
      <c r="N58" s="234">
        <v>2373405998.1900001</v>
      </c>
      <c r="O58" s="234">
        <v>2279544078.1899996</v>
      </c>
      <c r="P58" s="234">
        <v>93861920</v>
      </c>
      <c r="Q58" s="234">
        <v>0</v>
      </c>
      <c r="R58" s="234">
        <v>1090929116380.29</v>
      </c>
      <c r="S58" s="234">
        <v>1169270145383.4155</v>
      </c>
      <c r="T58" s="234">
        <v>1015795690305.5387</v>
      </c>
      <c r="U58" s="235">
        <v>48757003326.125694</v>
      </c>
      <c r="V58" s="235">
        <v>104717451751.75589</v>
      </c>
      <c r="W58" s="236">
        <v>8.9557962430844407E-2</v>
      </c>
      <c r="X58" s="235">
        <v>1135184053979.75</v>
      </c>
      <c r="Y58" s="235">
        <v>987200053064.48303</v>
      </c>
      <c r="Z58" s="235">
        <v>48123719221.765694</v>
      </c>
      <c r="AA58" s="235">
        <v>99860281693.505905</v>
      </c>
      <c r="AB58" s="235">
        <v>34086091403.665604</v>
      </c>
      <c r="AC58" s="235">
        <v>28595637241.055599</v>
      </c>
      <c r="AD58" s="235">
        <v>633284104.36000001</v>
      </c>
      <c r="AE58" s="235">
        <v>4857170058.25</v>
      </c>
      <c r="AF58" s="235">
        <v>4187520266</v>
      </c>
      <c r="AG58" s="235">
        <v>4223634644.9999995</v>
      </c>
      <c r="AH58" s="235">
        <v>4223634644.9999995</v>
      </c>
      <c r="AI58" s="235">
        <v>0</v>
      </c>
      <c r="AJ58" s="235">
        <v>9277419936.1538486</v>
      </c>
      <c r="AK58" s="235">
        <v>10867793207.280001</v>
      </c>
      <c r="AL58" s="235">
        <v>1637164486.24385</v>
      </c>
      <c r="AM58" s="235">
        <v>122239326975.07399</v>
      </c>
      <c r="AN58" s="235">
        <v>63455742220.496201</v>
      </c>
      <c r="AO58" s="235">
        <v>32030228194.4505</v>
      </c>
      <c r="AP58" s="235">
        <v>33477730556.530502</v>
      </c>
      <c r="AQ58" s="235">
        <v>29091532000.850498</v>
      </c>
      <c r="AR58" s="235">
        <v>4386198555.6800003</v>
      </c>
      <c r="AS58" s="235">
        <v>26753356560.127102</v>
      </c>
      <c r="AT58" s="235">
        <v>0</v>
      </c>
      <c r="AU58" s="235">
        <v>56600907558.624199</v>
      </c>
      <c r="AV58" s="235">
        <v>69577377745.102402</v>
      </c>
      <c r="AW58" s="235">
        <v>1628520935849.04</v>
      </c>
      <c r="AX58" s="235">
        <v>425979773777.14996</v>
      </c>
      <c r="AY58" s="235">
        <v>97023176167.120987</v>
      </c>
      <c r="AZ58" s="235">
        <v>188272537876.728</v>
      </c>
      <c r="BA58" s="235">
        <v>15052733842.860001</v>
      </c>
      <c r="BB58" s="235">
        <v>0</v>
      </c>
      <c r="BC58" s="235">
        <v>2858778667.8600001</v>
      </c>
      <c r="BD58" s="235">
        <v>4059710010</v>
      </c>
      <c r="BE58" s="235">
        <v>8134245165</v>
      </c>
      <c r="BF58" s="235">
        <v>0</v>
      </c>
      <c r="BG58" s="235">
        <v>40810675485.220001</v>
      </c>
      <c r="BH58" s="235">
        <v>67464447152.846802</v>
      </c>
      <c r="BI58" s="235">
        <v>17126456341.076601</v>
      </c>
      <c r="BJ58" s="235">
        <v>50337990811.770203</v>
      </c>
      <c r="BK58" s="235">
        <v>0</v>
      </c>
      <c r="BL58" s="235">
        <v>1202541162071.8801</v>
      </c>
      <c r="BM58" s="235">
        <v>909238270063.19409</v>
      </c>
      <c r="BN58" s="235">
        <v>774702465.60000002</v>
      </c>
      <c r="BO58" s="235">
        <v>263842106245.138</v>
      </c>
      <c r="BP58" s="235">
        <v>100162310289.106</v>
      </c>
      <c r="BQ58" s="235">
        <v>836555280</v>
      </c>
      <c r="BR58" s="235">
        <v>210005385522.55698</v>
      </c>
      <c r="BS58" s="235">
        <v>198734559697.789</v>
      </c>
      <c r="BT58" s="235">
        <v>8504405475.54988</v>
      </c>
      <c r="BU58" s="235">
        <v>5589778.3099999996</v>
      </c>
      <c r="BV58" s="235">
        <v>2760830570.9080701</v>
      </c>
      <c r="BW58" s="235">
        <v>0</v>
      </c>
      <c r="BX58" s="235">
        <v>982603701</v>
      </c>
      <c r="BY58" s="235">
        <v>0</v>
      </c>
      <c r="BZ58" s="235">
        <v>1496496899.0150001</v>
      </c>
      <c r="CA58" s="235">
        <v>3441586211.7630701</v>
      </c>
      <c r="CB58" s="235">
        <v>3159856240.8699999</v>
      </c>
      <c r="CC58" s="235">
        <v>25745539185.019897</v>
      </c>
      <c r="CD58" s="235">
        <v>6208163105.8804998</v>
      </c>
      <c r="CE58" s="235">
        <v>14083858356.8822</v>
      </c>
      <c r="CF58" s="235">
        <v>1203382754.5428801</v>
      </c>
      <c r="CG58" s="235">
        <v>4250137800.7142897</v>
      </c>
      <c r="CH58" s="235">
        <v>2833</v>
      </c>
      <c r="CI58" s="235">
        <v>35977125537.061203</v>
      </c>
      <c r="CJ58" s="235">
        <v>2920727417.665</v>
      </c>
      <c r="CK58" s="235">
        <v>28819257602.832397</v>
      </c>
      <c r="CL58" s="235">
        <v>0</v>
      </c>
      <c r="CM58" s="235">
        <v>1629928.78</v>
      </c>
      <c r="CN58" s="235">
        <v>710739914.68000007</v>
      </c>
      <c r="CO58" s="235">
        <v>841939235.95999992</v>
      </c>
      <c r="CP58" s="235">
        <v>217820379.78</v>
      </c>
      <c r="CQ58" s="235">
        <v>21383668218.3997</v>
      </c>
      <c r="CR58" s="235">
        <v>5663459925.2327299</v>
      </c>
      <c r="CS58" s="235">
        <v>81667093941.923309</v>
      </c>
      <c r="CT58" s="235">
        <v>5236692780.9333696</v>
      </c>
      <c r="CU58" s="235">
        <v>37519595467.369202</v>
      </c>
      <c r="CV58" s="235">
        <v>38908743094.620697</v>
      </c>
      <c r="CW58" s="235">
        <v>27156125319.359398</v>
      </c>
      <c r="CX58" s="235">
        <v>111413752613.315</v>
      </c>
      <c r="CY58" s="235">
        <v>4584800522.5982704</v>
      </c>
      <c r="CZ58" s="235">
        <v>2123968402.59285</v>
      </c>
      <c r="DA58" s="235">
        <v>113874584733.321</v>
      </c>
      <c r="DB58" s="235">
        <v>113874584733.321</v>
      </c>
      <c r="DC58" s="235">
        <v>250567311582.216</v>
      </c>
      <c r="DD58" s="235">
        <v>150405001293.11002</v>
      </c>
      <c r="DE58" s="235">
        <v>100162310289.106</v>
      </c>
    </row>
    <row r="59" spans="1:109" ht="11.25" customHeight="1">
      <c r="A59" s="230">
        <v>2019</v>
      </c>
      <c r="B59" s="230">
        <v>4</v>
      </c>
      <c r="C59" s="230">
        <v>538</v>
      </c>
      <c r="D59" s="237">
        <v>464</v>
      </c>
      <c r="E59" s="230">
        <v>250</v>
      </c>
      <c r="F59" s="242">
        <v>2854530</v>
      </c>
      <c r="G59" s="244">
        <v>419854</v>
      </c>
      <c r="H59" s="239">
        <v>1730134162880</v>
      </c>
      <c r="I59" s="233">
        <v>1663005946910</v>
      </c>
      <c r="J59" s="234">
        <v>363997655080</v>
      </c>
      <c r="K59" s="234">
        <v>149375083330</v>
      </c>
      <c r="L59" s="234">
        <v>9306430</v>
      </c>
      <c r="M59" s="240">
        <v>2012679950</v>
      </c>
      <c r="N59" s="234">
        <v>6752376220</v>
      </c>
      <c r="O59" s="234">
        <v>2627334300</v>
      </c>
      <c r="P59" s="234">
        <v>4125041920</v>
      </c>
      <c r="Q59" s="234">
        <v>0</v>
      </c>
      <c r="R59" s="234">
        <v>1151990891980</v>
      </c>
      <c r="S59" s="234">
        <v>1233123561020</v>
      </c>
      <c r="T59" s="234">
        <v>1072848034550</v>
      </c>
      <c r="U59" s="235">
        <v>54898276760</v>
      </c>
      <c r="V59" s="235">
        <v>105377249720</v>
      </c>
      <c r="W59" s="236">
        <f>+V59/S59</f>
        <v>8.5455548049730989E-2</v>
      </c>
      <c r="X59" s="235">
        <v>1211005235900</v>
      </c>
      <c r="Y59" s="235">
        <v>1056355833520</v>
      </c>
      <c r="Z59" s="235">
        <v>53358996790</v>
      </c>
      <c r="AA59" s="235">
        <v>101290405590</v>
      </c>
      <c r="AB59" s="235">
        <v>22118325120</v>
      </c>
      <c r="AC59" s="235">
        <v>16492201030</v>
      </c>
      <c r="AD59" s="235">
        <v>1539279970</v>
      </c>
      <c r="AE59" s="235">
        <v>4086844130</v>
      </c>
      <c r="AF59" s="235">
        <v>3805539230</v>
      </c>
      <c r="AG59" s="235">
        <v>3855278320</v>
      </c>
      <c r="AH59" s="235">
        <v>3572691850</v>
      </c>
      <c r="AI59" s="235">
        <v>282586470</v>
      </c>
      <c r="AJ59" s="235">
        <v>12033114770</v>
      </c>
      <c r="AK59" s="235">
        <v>12292635210</v>
      </c>
      <c r="AL59" s="235">
        <v>2699265350</v>
      </c>
      <c r="AM59" s="235">
        <v>124295727980</v>
      </c>
      <c r="AN59" s="235">
        <v>64190994540</v>
      </c>
      <c r="AO59" s="235">
        <v>36398232320</v>
      </c>
      <c r="AP59" s="235">
        <v>37787621030</v>
      </c>
      <c r="AQ59" s="235">
        <v>34948872030</v>
      </c>
      <c r="AR59" s="235">
        <v>2838749010</v>
      </c>
      <c r="AS59" s="235">
        <v>23706501120</v>
      </c>
      <c r="AT59" s="235">
        <v>130641650</v>
      </c>
      <c r="AU59" s="235">
        <v>67128215980.000008</v>
      </c>
      <c r="AV59" s="235">
        <v>81287640520</v>
      </c>
      <c r="AW59" s="235">
        <v>1730134162880</v>
      </c>
      <c r="AX59" s="235">
        <v>468916515780</v>
      </c>
      <c r="AY59" s="235">
        <v>108275095560</v>
      </c>
      <c r="AZ59" s="235">
        <v>207619759630</v>
      </c>
      <c r="BA59" s="235">
        <v>33265435790</v>
      </c>
      <c r="BB59" s="235">
        <v>0</v>
      </c>
      <c r="BC59" s="235">
        <v>3991020350</v>
      </c>
      <c r="BD59" s="235">
        <v>4400897180</v>
      </c>
      <c r="BE59" s="235">
        <v>24873518260</v>
      </c>
      <c r="BF59" s="235">
        <v>0</v>
      </c>
      <c r="BG59" s="235">
        <v>41769472010</v>
      </c>
      <c r="BH59" s="235">
        <v>60425960370</v>
      </c>
      <c r="BI59" s="235">
        <v>19291738450</v>
      </c>
      <c r="BJ59" s="235">
        <v>41137987370</v>
      </c>
      <c r="BK59" s="235">
        <v>135010</v>
      </c>
      <c r="BL59" s="235">
        <v>1261217647110</v>
      </c>
      <c r="BM59" s="235">
        <v>926992071060</v>
      </c>
      <c r="BN59" s="235">
        <v>641469840</v>
      </c>
      <c r="BO59" s="235">
        <v>300311261960</v>
      </c>
      <c r="BP59" s="235">
        <v>140168365180</v>
      </c>
      <c r="BQ59" s="235">
        <v>836555280</v>
      </c>
      <c r="BR59" s="235">
        <v>292253790619.99994</v>
      </c>
      <c r="BS59" s="235">
        <v>276080502269.99982</v>
      </c>
      <c r="BT59" s="235">
        <v>11312604140.000004</v>
      </c>
      <c r="BU59" s="235">
        <v>5589780</v>
      </c>
      <c r="BV59" s="235">
        <v>4855094510.000001</v>
      </c>
      <c r="BW59" s="235">
        <v>14794520</v>
      </c>
      <c r="BX59" s="235">
        <v>1808345230</v>
      </c>
      <c r="BY59" s="235">
        <v>0</v>
      </c>
      <c r="BZ59" s="235">
        <v>2405971210.0000005</v>
      </c>
      <c r="CA59" s="235">
        <v>5537705400.000001</v>
      </c>
      <c r="CB59" s="235">
        <v>4911721880</v>
      </c>
      <c r="CC59" s="235">
        <v>36127728429.999992</v>
      </c>
      <c r="CD59" s="235">
        <v>9080384240.0000019</v>
      </c>
      <c r="CE59" s="235">
        <v>19773884170</v>
      </c>
      <c r="CF59" s="235">
        <v>1771006180.0000002</v>
      </c>
      <c r="CG59" s="235">
        <v>5502456610</v>
      </c>
      <c r="CH59" s="235">
        <v>2830</v>
      </c>
      <c r="CI59" s="235">
        <v>53859087150</v>
      </c>
      <c r="CJ59" s="235">
        <v>4730077169.999999</v>
      </c>
      <c r="CK59" s="235">
        <v>41388403639.999992</v>
      </c>
      <c r="CL59" s="235">
        <v>0</v>
      </c>
      <c r="CM59" s="235">
        <v>2165360</v>
      </c>
      <c r="CN59" s="235">
        <v>1008321830</v>
      </c>
      <c r="CO59" s="235">
        <v>2136520759.9999998</v>
      </c>
      <c r="CP59" s="235">
        <v>257220000</v>
      </c>
      <c r="CQ59" s="235">
        <v>30536992549.999996</v>
      </c>
      <c r="CR59" s="235">
        <v>7447183149.9999962</v>
      </c>
      <c r="CS59" s="235">
        <v>117961573159.99998</v>
      </c>
      <c r="CT59" s="235">
        <v>8407957409.9999981</v>
      </c>
      <c r="CU59" s="235">
        <v>52854616579.999992</v>
      </c>
      <c r="CV59" s="235">
        <v>56698999440.000015</v>
      </c>
      <c r="CW59" s="235">
        <v>34253440029.999985</v>
      </c>
      <c r="CX59" s="235">
        <v>157770136199.99991</v>
      </c>
      <c r="CY59" s="235">
        <v>6807885450.000001</v>
      </c>
      <c r="CZ59" s="235">
        <v>3718797509.9999995</v>
      </c>
      <c r="DA59" s="235">
        <v>160859224099.99991</v>
      </c>
      <c r="DB59" s="235">
        <v>160859224099.99991</v>
      </c>
      <c r="DC59" s="235">
        <v>352920763039.99982</v>
      </c>
      <c r="DD59" s="235">
        <v>212752397920.00006</v>
      </c>
      <c r="DE59" s="235">
        <v>140168365159.99991</v>
      </c>
    </row>
    <row r="60" spans="1:109" ht="11.25" customHeight="1">
      <c r="A60" s="230">
        <v>2020</v>
      </c>
      <c r="B60" s="230">
        <v>1</v>
      </c>
      <c r="C60" s="230">
        <v>540</v>
      </c>
      <c r="D60" s="237">
        <v>465</v>
      </c>
      <c r="E60" s="230">
        <v>273</v>
      </c>
      <c r="F60" s="242">
        <v>2203682</v>
      </c>
      <c r="G60" s="244">
        <v>425859</v>
      </c>
      <c r="H60" s="239">
        <v>1776759142196.5798</v>
      </c>
      <c r="I60" s="233">
        <v>1707191519834.3699</v>
      </c>
      <c r="J60" s="234">
        <v>351394239719.31305</v>
      </c>
      <c r="K60" s="234">
        <v>157050647450.34399</v>
      </c>
      <c r="L60" s="234">
        <v>108555577859.16</v>
      </c>
      <c r="M60" s="240">
        <v>83253316794.818512</v>
      </c>
      <c r="N60" s="234">
        <v>9514924208.5699997</v>
      </c>
      <c r="O60" s="234">
        <v>2792531783.6999998</v>
      </c>
      <c r="P60" s="234">
        <v>6722392424.8699999</v>
      </c>
      <c r="Q60" s="234">
        <v>0</v>
      </c>
      <c r="R60" s="234">
        <v>1187728603079.7998</v>
      </c>
      <c r="S60" s="234">
        <v>1271814657171.6899</v>
      </c>
      <c r="T60" s="234">
        <f t="shared" ref="T60:V61" si="0">+Y60+AC60</f>
        <v>1114598350519.927</v>
      </c>
      <c r="U60" s="235">
        <f t="shared" si="0"/>
        <v>50674362430.6166</v>
      </c>
      <c r="V60" s="235">
        <f t="shared" si="0"/>
        <v>106384680469.526</v>
      </c>
      <c r="W60" s="236">
        <f>+V60/S60</f>
        <v>8.3647943408757627E-2</v>
      </c>
      <c r="X60" s="235">
        <v>1235927974294.24</v>
      </c>
      <c r="Y60" s="235">
        <v>1084132447027.1201</v>
      </c>
      <c r="Z60" s="235">
        <v>49758530682.716599</v>
      </c>
      <c r="AA60" s="235">
        <v>102239996584.40601</v>
      </c>
      <c r="AB60" s="235">
        <v>35526419125.826996</v>
      </c>
      <c r="AC60" s="235">
        <v>30465903492.806999</v>
      </c>
      <c r="AD60" s="235">
        <v>915831747.89999998</v>
      </c>
      <c r="AE60" s="235">
        <v>4144683885.1200004</v>
      </c>
      <c r="AF60" s="235">
        <v>3398374594.8000002</v>
      </c>
      <c r="AG60" s="235">
        <v>3455388199.8000002</v>
      </c>
      <c r="AH60" s="235">
        <v>3172801731</v>
      </c>
      <c r="AI60" s="235">
        <v>282586468.79999995</v>
      </c>
      <c r="AJ60" s="235">
        <v>12340628627.3342</v>
      </c>
      <c r="AK60" s="235">
        <v>12505509086.209999</v>
      </c>
      <c r="AL60" s="235">
        <v>3100775853.5602303</v>
      </c>
      <c r="AM60" s="235">
        <v>142814749604.55099</v>
      </c>
      <c r="AN60" s="235">
        <v>75037602855.900101</v>
      </c>
      <c r="AO60" s="235">
        <v>40592455507.073997</v>
      </c>
      <c r="AP60" s="235">
        <v>42101934264.703995</v>
      </c>
      <c r="AQ60" s="235">
        <v>39172919097.116501</v>
      </c>
      <c r="AR60" s="235">
        <v>2929015167.5875001</v>
      </c>
      <c r="AS60" s="235">
        <v>27184691241.577</v>
      </c>
      <c r="AT60" s="235">
        <v>0</v>
      </c>
      <c r="AU60" s="235">
        <v>69567622362.211899</v>
      </c>
      <c r="AV60" s="235">
        <v>85286689359.741592</v>
      </c>
      <c r="AW60" s="235">
        <v>1776759142196.5798</v>
      </c>
      <c r="AX60" s="235">
        <v>488324492789.43701</v>
      </c>
      <c r="AY60" s="235">
        <v>115205194386.382</v>
      </c>
      <c r="AZ60" s="235">
        <v>203220124982.67001</v>
      </c>
      <c r="BA60" s="235">
        <v>13256399812.42</v>
      </c>
      <c r="BB60" s="235">
        <v>0</v>
      </c>
      <c r="BC60" s="235">
        <v>6178955036.4200001</v>
      </c>
      <c r="BD60" s="235">
        <v>1173253046</v>
      </c>
      <c r="BE60" s="235">
        <v>5904191730</v>
      </c>
      <c r="BF60" s="235">
        <v>0</v>
      </c>
      <c r="BG60" s="235">
        <v>46495068133.57</v>
      </c>
      <c r="BH60" s="235">
        <v>89535102329.330399</v>
      </c>
      <c r="BI60" s="235">
        <v>21614799194.785099</v>
      </c>
      <c r="BJ60" s="235">
        <v>67920303134.545296</v>
      </c>
      <c r="BK60" s="235">
        <v>0</v>
      </c>
      <c r="BL60" s="235">
        <v>1288434649407.1501</v>
      </c>
      <c r="BM60" s="235">
        <v>951547383663.19006</v>
      </c>
      <c r="BN60" s="235">
        <v>926639634.59000003</v>
      </c>
      <c r="BO60" s="235">
        <v>302282282876.75</v>
      </c>
      <c r="BP60" s="235">
        <v>41486945583.734901</v>
      </c>
      <c r="BQ60" s="235">
        <v>836555280</v>
      </c>
      <c r="BR60" s="235">
        <v>82757102046.336838</v>
      </c>
      <c r="BS60" s="235">
        <v>77388162484.588699</v>
      </c>
      <c r="BT60" s="235">
        <v>3922156336.6993222</v>
      </c>
      <c r="BU60" s="235">
        <v>0</v>
      </c>
      <c r="BV60" s="235">
        <v>1446783225.0488627</v>
      </c>
      <c r="BW60" s="235">
        <v>44876712.330000006</v>
      </c>
      <c r="BX60" s="235">
        <v>251978343.14000002</v>
      </c>
      <c r="BY60" s="235">
        <v>0</v>
      </c>
      <c r="BZ60" s="235">
        <v>440908845.92045671</v>
      </c>
      <c r="CA60" s="235">
        <v>2254331566.0532331</v>
      </c>
      <c r="CB60" s="235">
        <v>1545312242.3948276</v>
      </c>
      <c r="CC60" s="235">
        <v>11811982084.873844</v>
      </c>
      <c r="CD60" s="235">
        <v>2910805493.0593781</v>
      </c>
      <c r="CE60" s="235">
        <v>6280779931.8173952</v>
      </c>
      <c r="CF60" s="235">
        <v>417055821.82465756</v>
      </c>
      <c r="CG60" s="235">
        <v>2210276190.1624112</v>
      </c>
      <c r="CH60" s="235">
        <v>6935351.9900000002</v>
      </c>
      <c r="CI60" s="235">
        <v>16615479301.501854</v>
      </c>
      <c r="CJ60" s="235">
        <v>1251332298.4501998</v>
      </c>
      <c r="CK60" s="235">
        <v>13114769019.938839</v>
      </c>
      <c r="CL60" s="235">
        <v>0</v>
      </c>
      <c r="CM60" s="235">
        <v>498904.08</v>
      </c>
      <c r="CN60" s="235">
        <v>242521048.06999999</v>
      </c>
      <c r="CO60" s="235">
        <v>485736427.25</v>
      </c>
      <c r="CP60" s="235">
        <v>59955000</v>
      </c>
      <c r="CQ60" s="235">
        <v>9510706862.6429996</v>
      </c>
      <c r="CR60" s="235">
        <v>2815350777.8958364</v>
      </c>
      <c r="CS60" s="235">
        <v>33389361065.555851</v>
      </c>
      <c r="CT60" s="235">
        <v>2603094947.2281785</v>
      </c>
      <c r="CU60" s="235">
        <v>14925292981.414179</v>
      </c>
      <c r="CV60" s="235">
        <v>15860973136.913481</v>
      </c>
      <c r="CW60" s="235">
        <v>10151771078.767735</v>
      </c>
      <c r="CX60" s="235">
        <v>44019467118.641296</v>
      </c>
      <c r="CY60" s="235">
        <v>2426251971.8431859</v>
      </c>
      <c r="CZ60" s="235">
        <v>620071339.11336279</v>
      </c>
      <c r="DA60" s="235">
        <v>45825647751.371109</v>
      </c>
      <c r="DB60" s="235">
        <v>45825329751.371109</v>
      </c>
      <c r="DC60" s="235">
        <v>101798833319.68188</v>
      </c>
      <c r="DD60" s="235">
        <v>60311887735.946983</v>
      </c>
      <c r="DE60" s="235">
        <v>41486945583.734879</v>
      </c>
    </row>
    <row r="61" spans="1:109" ht="11.25" customHeight="1">
      <c r="A61" s="230">
        <v>2020</v>
      </c>
      <c r="B61" s="230">
        <v>2</v>
      </c>
      <c r="C61" s="230">
        <v>542</v>
      </c>
      <c r="D61" s="237">
        <v>465</v>
      </c>
      <c r="E61" s="230">
        <v>273</v>
      </c>
      <c r="F61" s="242">
        <v>2766913</v>
      </c>
      <c r="G61" s="244">
        <v>445984</v>
      </c>
      <c r="H61" s="239">
        <v>1862154899540.7</v>
      </c>
      <c r="I61" s="233">
        <v>1791441522642.8398</v>
      </c>
      <c r="J61" s="233">
        <v>395258493030.97601</v>
      </c>
      <c r="K61" s="233">
        <v>169620086237.86398</v>
      </c>
      <c r="L61" s="233">
        <v>132978316912.847</v>
      </c>
      <c r="M61" s="245">
        <v>89927487253.544998</v>
      </c>
      <c r="N61" s="233">
        <v>10263338208.57</v>
      </c>
      <c r="O61" s="233">
        <v>2928984783.6999998</v>
      </c>
      <c r="P61" s="246">
        <v>7334353424.8699999</v>
      </c>
      <c r="Q61" s="234">
        <v>0</v>
      </c>
      <c r="R61" s="246">
        <v>1218524801803.1399</v>
      </c>
      <c r="S61" s="246">
        <v>1307300594872.7</v>
      </c>
      <c r="T61" s="234">
        <f t="shared" si="0"/>
        <v>1131087701445.1499</v>
      </c>
      <c r="U61" s="235">
        <f t="shared" si="0"/>
        <v>62273729366.1623</v>
      </c>
      <c r="V61" s="235">
        <f t="shared" si="0"/>
        <v>113939164061.382</v>
      </c>
      <c r="W61" s="236">
        <f>+V61/S61</f>
        <v>8.7156056157441722E-2</v>
      </c>
      <c r="X61" s="247">
        <v>1275905959259.96</v>
      </c>
      <c r="Y61" s="247">
        <v>1103661273474.2998</v>
      </c>
      <c r="Z61" s="247">
        <v>61252155356.692299</v>
      </c>
      <c r="AA61" s="247">
        <v>110992530428.96201</v>
      </c>
      <c r="AB61" s="247">
        <v>31394635612.739998</v>
      </c>
      <c r="AC61" s="247">
        <v>27426427970.849998</v>
      </c>
      <c r="AD61" s="247">
        <v>1021574009.47</v>
      </c>
      <c r="AE61" s="247">
        <v>2946633632.4200001</v>
      </c>
      <c r="AF61" s="247">
        <v>2904003364</v>
      </c>
      <c r="AG61" s="247">
        <v>2924811430</v>
      </c>
      <c r="AH61" s="247">
        <v>2924811430</v>
      </c>
      <c r="AI61" s="235">
        <v>0</v>
      </c>
      <c r="AJ61" s="247">
        <v>12872635158.539999</v>
      </c>
      <c r="AK61" s="247">
        <v>14497379644.68</v>
      </c>
      <c r="AL61" s="247">
        <v>2706550022.71</v>
      </c>
      <c r="AM61" s="247">
        <v>151618251077.61899</v>
      </c>
      <c r="AN61" s="247">
        <v>81039358429.856293</v>
      </c>
      <c r="AO61" s="247">
        <v>38178927408.369896</v>
      </c>
      <c r="AP61" s="247">
        <v>40014407697.919899</v>
      </c>
      <c r="AQ61" s="247">
        <v>37180567900.767494</v>
      </c>
      <c r="AR61" s="247">
        <v>2833839797.1524</v>
      </c>
      <c r="AS61" s="247">
        <v>32399965239.392899</v>
      </c>
      <c r="AT61" s="235">
        <v>0</v>
      </c>
      <c r="AU61" s="247">
        <v>70713376897.850494</v>
      </c>
      <c r="AV61" s="247">
        <v>87703728040.8703</v>
      </c>
      <c r="AW61" s="247">
        <v>1862154899540.6899</v>
      </c>
      <c r="AX61" s="247">
        <v>524478472943.862</v>
      </c>
      <c r="AY61" s="247">
        <v>118643548969.53</v>
      </c>
      <c r="AZ61" s="247">
        <v>212337528315.31</v>
      </c>
      <c r="BA61" s="247">
        <v>33230504948.600002</v>
      </c>
      <c r="BB61" s="247">
        <v>66949998.999999993</v>
      </c>
      <c r="BC61" s="247">
        <v>7784808738.2699995</v>
      </c>
      <c r="BD61" s="247">
        <v>199379079</v>
      </c>
      <c r="BE61" s="247">
        <v>25179367132.330002</v>
      </c>
      <c r="BF61" s="235">
        <v>0</v>
      </c>
      <c r="BG61" s="247">
        <v>52320220622.149994</v>
      </c>
      <c r="BH61" s="247">
        <v>84514587073.418304</v>
      </c>
      <c r="BI61" s="235">
        <v>26249416517.6539</v>
      </c>
      <c r="BJ61" s="247">
        <v>58265170555.764305</v>
      </c>
      <c r="BK61" s="235">
        <v>0</v>
      </c>
      <c r="BL61" s="247">
        <v>1337676426596.8398</v>
      </c>
      <c r="BM61" s="247">
        <v>977347486962.19006</v>
      </c>
      <c r="BN61" s="247">
        <v>721890851.28999996</v>
      </c>
      <c r="BO61" s="247">
        <v>325902648243.49805</v>
      </c>
      <c r="BP61" s="247">
        <v>76612981533.245102</v>
      </c>
      <c r="BQ61" s="247">
        <v>836555280</v>
      </c>
      <c r="BR61" s="247">
        <v>163652741078.95999</v>
      </c>
      <c r="BS61" s="247">
        <v>158413564848.23914</v>
      </c>
      <c r="BT61" s="247">
        <v>7884508797.3903885</v>
      </c>
      <c r="BU61" s="235">
        <v>0</v>
      </c>
      <c r="BV61" s="247">
        <v>-2645332566.6695719</v>
      </c>
      <c r="BW61" s="247">
        <v>90246575.339999989</v>
      </c>
      <c r="BX61" s="247">
        <v>401952413</v>
      </c>
      <c r="BY61" s="235">
        <v>0</v>
      </c>
      <c r="BZ61" s="247">
        <v>631173442.51665807</v>
      </c>
      <c r="CA61" s="247">
        <v>3302510563.9230695</v>
      </c>
      <c r="CB61" s="247">
        <v>7071215561.4492998</v>
      </c>
      <c r="CC61" s="247">
        <v>22291140474.781452</v>
      </c>
      <c r="CD61" s="247">
        <v>4937674864.4250708</v>
      </c>
      <c r="CE61" s="247">
        <v>11605165114.87536</v>
      </c>
      <c r="CF61" s="247">
        <v>880734799.33123291</v>
      </c>
      <c r="CG61" s="247">
        <v>4872155429.0397844</v>
      </c>
      <c r="CH61" s="247">
        <v>4589732.8900000006</v>
      </c>
      <c r="CI61" s="247">
        <v>32497462442.71867</v>
      </c>
      <c r="CJ61" s="247">
        <v>2301217461.1142001</v>
      </c>
      <c r="CK61" s="247">
        <v>23465271933.391838</v>
      </c>
      <c r="CL61" s="235">
        <v>0</v>
      </c>
      <c r="CM61" s="247">
        <v>4116494.5100000002</v>
      </c>
      <c r="CN61" s="247">
        <v>628814456.98000002</v>
      </c>
      <c r="CO61" s="247">
        <v>1061686285.3000001</v>
      </c>
      <c r="CP61" s="247">
        <v>138911666</v>
      </c>
      <c r="CQ61" s="247">
        <v>16803219616.240002</v>
      </c>
      <c r="CR61" s="247">
        <v>4828523414.3618355</v>
      </c>
      <c r="CS61" s="247">
        <v>70567204298.075226</v>
      </c>
      <c r="CT61" s="247">
        <v>8737933054.6315823</v>
      </c>
      <c r="CU61" s="247">
        <v>29737910802.192493</v>
      </c>
      <c r="CV61" s="247">
        <v>32091360441.251141</v>
      </c>
      <c r="CW61" s="247">
        <v>20984237406.80518</v>
      </c>
      <c r="CX61" s="247">
        <v>82307621342.016754</v>
      </c>
      <c r="CY61" s="247">
        <v>4044018581.1548615</v>
      </c>
      <c r="CZ61" s="247">
        <v>1679416813.1372297</v>
      </c>
      <c r="DA61" s="247">
        <v>84672223110.034409</v>
      </c>
      <c r="DB61" s="247">
        <v>84673734915.814392</v>
      </c>
      <c r="DC61" s="247">
        <v>200207657132.47342</v>
      </c>
      <c r="DD61" s="247">
        <v>123594675599.22824</v>
      </c>
      <c r="DE61" s="247">
        <v>76612981533.245163</v>
      </c>
    </row>
    <row r="62" spans="1:109" ht="11.25" customHeight="1">
      <c r="A62" s="230">
        <v>2020</v>
      </c>
      <c r="B62" s="230">
        <v>3</v>
      </c>
      <c r="C62" s="230">
        <v>533</v>
      </c>
      <c r="D62" s="237">
        <v>456</v>
      </c>
      <c r="E62" s="230">
        <v>285</v>
      </c>
      <c r="F62" s="242">
        <v>2639297</v>
      </c>
      <c r="G62" s="244">
        <v>551977</v>
      </c>
      <c r="H62" s="239">
        <v>1942061234523.6001</v>
      </c>
      <c r="I62" s="233">
        <v>1868764482283.55</v>
      </c>
      <c r="J62" s="233">
        <v>415202624641.46204</v>
      </c>
      <c r="K62" s="233">
        <v>167789658074.53998</v>
      </c>
      <c r="L62" s="233">
        <v>121458205855.783</v>
      </c>
      <c r="M62" s="245">
        <v>125954760711.13901</v>
      </c>
      <c r="N62" s="233">
        <v>9628095249.9471989</v>
      </c>
      <c r="O62" s="233">
        <v>3948617055.1171999</v>
      </c>
      <c r="P62" s="246">
        <v>5679478194.8299999</v>
      </c>
      <c r="Q62" s="234">
        <v>0</v>
      </c>
      <c r="R62" s="246">
        <v>1263734498670.3601</v>
      </c>
      <c r="S62" s="246">
        <v>1357823888130.6282</v>
      </c>
      <c r="T62" s="234">
        <v>1177767650753.2278</v>
      </c>
      <c r="U62" s="235">
        <v>52145235009.051804</v>
      </c>
      <c r="V62" s="235">
        <v>127911002368.3427</v>
      </c>
      <c r="W62" s="236">
        <v>9.4E-2</v>
      </c>
      <c r="X62" s="247">
        <v>1322412984892.8198</v>
      </c>
      <c r="Y62" s="247">
        <v>1145719020758.8201</v>
      </c>
      <c r="Z62" s="247">
        <v>51342562953.511795</v>
      </c>
      <c r="AA62" s="247">
        <v>125351401180.48199</v>
      </c>
      <c r="AB62" s="247">
        <v>35410903237.808304</v>
      </c>
      <c r="AC62" s="247">
        <v>32048629994.4076</v>
      </c>
      <c r="AD62" s="247">
        <v>802672055.53999996</v>
      </c>
      <c r="AE62" s="247">
        <v>2559601187.8606997</v>
      </c>
      <c r="AF62" s="247">
        <v>4788109669.4595003</v>
      </c>
      <c r="AG62" s="247">
        <v>4836700063.0599995</v>
      </c>
      <c r="AH62" s="247">
        <v>4836700063.0599995</v>
      </c>
      <c r="AI62" s="235">
        <v>0</v>
      </c>
      <c r="AJ62" s="247">
        <v>10854840487.460001</v>
      </c>
      <c r="AK62" s="247">
        <v>12241680298.189999</v>
      </c>
      <c r="AL62" s="247">
        <v>2876522815.04</v>
      </c>
      <c r="AM62" s="247">
        <v>155994103564.86099</v>
      </c>
      <c r="AN62" s="247">
        <v>83160217693.032288</v>
      </c>
      <c r="AO62" s="247">
        <v>38841947872.878502</v>
      </c>
      <c r="AP62" s="247">
        <v>40720680624.958504</v>
      </c>
      <c r="AQ62" s="247">
        <v>37079978541.068504</v>
      </c>
      <c r="AR62" s="247">
        <v>3640702083.8899999</v>
      </c>
      <c r="AS62" s="247">
        <v>33991937998.949997</v>
      </c>
      <c r="AT62" s="235">
        <v>8562210000</v>
      </c>
      <c r="AU62" s="247">
        <v>73296752240.05809</v>
      </c>
      <c r="AV62" s="247">
        <v>91458988824.810394</v>
      </c>
      <c r="AW62" s="247">
        <v>1942061234523.6001</v>
      </c>
      <c r="AX62" s="247">
        <v>141938239873.17899</v>
      </c>
      <c r="AY62" s="247">
        <v>206523031193.28601</v>
      </c>
      <c r="AZ62" s="247">
        <v>42940665508.391594</v>
      </c>
      <c r="BA62" s="247">
        <v>54999999</v>
      </c>
      <c r="BB62" s="247">
        <v>7951349207.0799999</v>
      </c>
      <c r="BC62" s="247">
        <v>230756388</v>
      </c>
      <c r="BD62" s="247">
        <v>34703559914.3116</v>
      </c>
      <c r="BE62" s="247">
        <v>0</v>
      </c>
      <c r="BF62" s="235">
        <v>61269252309.32</v>
      </c>
      <c r="BG62" s="247">
        <v>21295808756.173</v>
      </c>
      <c r="BH62" s="247">
        <v>91449609352.531708</v>
      </c>
      <c r="BI62" s="235">
        <v>25551066933.863201</v>
      </c>
      <c r="BJ62" s="247">
        <v>57336332418.668503</v>
      </c>
      <c r="BK62" s="235">
        <v>8562210000</v>
      </c>
      <c r="BL62" s="247">
        <v>1376644627530.72</v>
      </c>
      <c r="BM62" s="247">
        <v>979496186962.19006</v>
      </c>
      <c r="BN62" s="247">
        <v>724291262.45000005</v>
      </c>
      <c r="BO62" s="247">
        <v>362502092242.646</v>
      </c>
      <c r="BP62" s="247">
        <v>114655261684.239</v>
      </c>
      <c r="BQ62" s="247">
        <v>836555280</v>
      </c>
      <c r="BR62" s="247">
        <v>247183706879.96024</v>
      </c>
      <c r="BS62" s="247">
        <v>237958728429.2757</v>
      </c>
      <c r="BT62" s="247">
        <v>12546132567.866943</v>
      </c>
      <c r="BU62" s="235">
        <v>74564158.980000004</v>
      </c>
      <c r="BV62" s="247">
        <v>-3395718276.1624775</v>
      </c>
      <c r="BW62" s="247">
        <v>0</v>
      </c>
      <c r="BX62" s="247">
        <v>805938243.19000101</v>
      </c>
      <c r="BY62" s="235">
        <v>0</v>
      </c>
      <c r="BZ62" s="247">
        <v>799314290.14872205</v>
      </c>
      <c r="CA62" s="247">
        <v>4624893174.2881536</v>
      </c>
      <c r="CB62" s="247">
        <v>9625863983.7893524</v>
      </c>
      <c r="CC62" s="247">
        <v>33402597593.801174</v>
      </c>
      <c r="CD62" s="247">
        <v>7981903521.1599998</v>
      </c>
      <c r="CE62" s="247">
        <v>15254070882.891172</v>
      </c>
      <c r="CF62" s="247">
        <v>1656497942.9400001</v>
      </c>
      <c r="CG62" s="247">
        <v>8553729024.5299988</v>
      </c>
      <c r="CH62" s="247">
        <v>43603777.719999999</v>
      </c>
      <c r="CI62" s="247">
        <v>213781109286.15897</v>
      </c>
      <c r="CJ62" s="247">
        <v>49566910312.743484</v>
      </c>
      <c r="CK62" s="247">
        <v>7855169165.7176008</v>
      </c>
      <c r="CL62" s="235">
        <v>0</v>
      </c>
      <c r="CM62" s="247">
        <v>9919454.8099999987</v>
      </c>
      <c r="CN62" s="247">
        <v>973880936.53999996</v>
      </c>
      <c r="CO62" s="247">
        <v>1061686285.3000001</v>
      </c>
      <c r="CP62" s="247">
        <v>190276882</v>
      </c>
      <c r="CQ62" s="247">
        <v>24048979896.599998</v>
      </c>
      <c r="CR62" s="247">
        <v>6403415086.7500038</v>
      </c>
      <c r="CS62" s="247">
        <v>111742285222.26749</v>
      </c>
      <c r="CT62" s="247">
        <v>16749615177.802135</v>
      </c>
      <c r="CU62" s="247">
        <v>45812114965.11763</v>
      </c>
      <c r="CV62" s="247">
        <v>49180555079.347672</v>
      </c>
      <c r="CW62" s="247">
        <v>30355857099.650074</v>
      </c>
      <c r="CX62" s="247">
        <v>121249877276.98485</v>
      </c>
      <c r="CY62" s="247">
        <v>7121924866.6507111</v>
      </c>
      <c r="CZ62" s="247">
        <v>2551764641.2658019</v>
      </c>
      <c r="DA62" s="247">
        <v>125820037502.36977</v>
      </c>
      <c r="DB62" s="247">
        <v>125880330610.84976</v>
      </c>
      <c r="DC62" s="247">
        <v>303936758167.83435</v>
      </c>
      <c r="DD62" s="247">
        <v>189281496483.59525</v>
      </c>
      <c r="DE62" s="247">
        <v>114655261684.23897</v>
      </c>
    </row>
    <row r="63" spans="1:109" ht="11.25" customHeight="1">
      <c r="A63" s="230">
        <v>2020</v>
      </c>
      <c r="B63" s="230">
        <v>4</v>
      </c>
      <c r="C63" s="230">
        <v>532</v>
      </c>
      <c r="D63" s="237">
        <v>455</v>
      </c>
      <c r="E63" s="230">
        <v>286</v>
      </c>
      <c r="F63" s="242">
        <v>2844782</v>
      </c>
      <c r="G63" s="244">
        <v>788058</v>
      </c>
      <c r="H63" s="239">
        <v>2006891433186.71</v>
      </c>
      <c r="I63" s="233">
        <v>1927819688272.9399</v>
      </c>
      <c r="J63" s="233">
        <v>491462725583.26697</v>
      </c>
      <c r="K63" s="233">
        <v>165084379326.32397</v>
      </c>
      <c r="L63" s="233">
        <v>159621677173.311</v>
      </c>
      <c r="M63" s="245">
        <v>166756669083.633</v>
      </c>
      <c r="N63" s="233">
        <v>11939329092.85</v>
      </c>
      <c r="O63" s="233">
        <v>4421603436.1800003</v>
      </c>
      <c r="P63" s="246">
        <v>7517725656.6700001</v>
      </c>
      <c r="Q63" s="234">
        <v>0</v>
      </c>
      <c r="R63" s="246">
        <v>1222582915439.3499</v>
      </c>
      <c r="S63" s="246">
        <v>1327028860303.0952</v>
      </c>
      <c r="T63" s="234">
        <v>1125720136434.5601</v>
      </c>
      <c r="U63" s="235">
        <v>64926424898.733002</v>
      </c>
      <c r="V63" s="235">
        <v>136382298969.80508</v>
      </c>
      <c r="W63" s="236">
        <v>0.10299999999999999</v>
      </c>
      <c r="X63" s="247">
        <v>1286014717779.03</v>
      </c>
      <c r="Y63" s="247">
        <v>1090579418414.3801</v>
      </c>
      <c r="Z63" s="247">
        <v>61607652531.822998</v>
      </c>
      <c r="AA63" s="247">
        <v>133827646832.83</v>
      </c>
      <c r="AB63" s="247">
        <v>41014142524.065102</v>
      </c>
      <c r="AC63" s="247">
        <v>35140718020.18</v>
      </c>
      <c r="AD63" s="247">
        <v>3318772366.9099998</v>
      </c>
      <c r="AE63" s="247">
        <v>2554652136.9750996</v>
      </c>
      <c r="AF63" s="247">
        <v>3030058412.6355</v>
      </c>
      <c r="AG63" s="247">
        <v>3087921985.98</v>
      </c>
      <c r="AH63" s="247">
        <v>3087921985.98</v>
      </c>
      <c r="AI63" s="235">
        <v>0</v>
      </c>
      <c r="AJ63" s="247">
        <v>15048602409.07</v>
      </c>
      <c r="AK63" s="247">
        <v>16620325598.66</v>
      </c>
      <c r="AL63" s="247">
        <v>2595005179.6300001</v>
      </c>
      <c r="AM63" s="247">
        <v>175207527335.76501</v>
      </c>
      <c r="AN63" s="247">
        <v>93236713910.132401</v>
      </c>
      <c r="AO63" s="247">
        <v>48442379961.633102</v>
      </c>
      <c r="AP63" s="247">
        <v>51374567087.393097</v>
      </c>
      <c r="AQ63" s="247">
        <v>47458950561.637604</v>
      </c>
      <c r="AR63" s="247">
        <v>3915616525.7556</v>
      </c>
      <c r="AS63" s="247">
        <v>33528433464</v>
      </c>
      <c r="AT63" s="235">
        <v>8548530000</v>
      </c>
      <c r="AU63" s="247">
        <v>79071744913.766098</v>
      </c>
      <c r="AV63" s="247">
        <v>101213740225.92599</v>
      </c>
      <c r="AW63" s="247">
        <v>2006891433186.71</v>
      </c>
      <c r="AX63" s="247">
        <v>146891942493.03</v>
      </c>
      <c r="AY63" s="247">
        <v>171159716908.76199</v>
      </c>
      <c r="AZ63" s="247">
        <v>43150477507.511604</v>
      </c>
      <c r="BA63" s="247">
        <v>0</v>
      </c>
      <c r="BB63" s="247">
        <v>5985400342.7700005</v>
      </c>
      <c r="BC63" s="247">
        <v>5652901922</v>
      </c>
      <c r="BD63" s="247">
        <v>31512175242.7416</v>
      </c>
      <c r="BE63" s="247">
        <v>0</v>
      </c>
      <c r="BF63" s="235">
        <v>62510830132.150002</v>
      </c>
      <c r="BG63" s="247">
        <v>20766902160.119999</v>
      </c>
      <c r="BH63" s="247">
        <v>111743002533.263</v>
      </c>
      <c r="BI63" s="235">
        <v>24301589200.157501</v>
      </c>
      <c r="BJ63" s="247">
        <v>78892883278.105499</v>
      </c>
      <c r="BK63" s="235">
        <v>8548530055</v>
      </c>
      <c r="BL63" s="247">
        <v>1450668561451.8799</v>
      </c>
      <c r="BM63" s="247">
        <v>1017715434714.39</v>
      </c>
      <c r="BN63" s="247">
        <v>1128415584.25</v>
      </c>
      <c r="BO63" s="247">
        <v>398121883998.203</v>
      </c>
      <c r="BP63" s="247">
        <v>154641800597.68997</v>
      </c>
      <c r="BQ63" s="247">
        <v>836555280</v>
      </c>
      <c r="BR63" s="247">
        <v>337936790324.05646</v>
      </c>
      <c r="BS63" s="247">
        <v>326717559427.16864</v>
      </c>
      <c r="BT63" s="247">
        <v>17006335226.992409</v>
      </c>
      <c r="BU63" s="235">
        <v>154617411.25999999</v>
      </c>
      <c r="BV63" s="247">
        <v>-5941721741.3646469</v>
      </c>
      <c r="BW63" s="247">
        <v>0</v>
      </c>
      <c r="BX63" s="247">
        <v>1135846171.0100009</v>
      </c>
      <c r="BY63" s="235">
        <v>0</v>
      </c>
      <c r="BZ63" s="247">
        <v>1284335066.7302222</v>
      </c>
      <c r="CA63" s="247">
        <v>6135856118.1999998</v>
      </c>
      <c r="CB63" s="247">
        <v>14497759097.304869</v>
      </c>
      <c r="CC63" s="247">
        <v>42561185137.022362</v>
      </c>
      <c r="CD63" s="247">
        <v>9496009858.2766132</v>
      </c>
      <c r="CE63" s="247">
        <v>21145532116.475754</v>
      </c>
      <c r="CF63" s="247">
        <v>1736739657.8500004</v>
      </c>
      <c r="CG63" s="247">
        <v>10239794135.900002</v>
      </c>
      <c r="CH63" s="247">
        <v>56890631.479999997</v>
      </c>
      <c r="CI63" s="247">
        <v>62174095859.643288</v>
      </c>
      <c r="CJ63" s="247">
        <v>8633012850.526001</v>
      </c>
      <c r="CK63" s="247">
        <v>45246559576.072388</v>
      </c>
      <c r="CL63" s="235">
        <v>0</v>
      </c>
      <c r="CM63" s="247">
        <v>67748071.250000015</v>
      </c>
      <c r="CN63" s="247">
        <v>1526204532.8400002</v>
      </c>
      <c r="CO63" s="247">
        <v>2433099893.2799997</v>
      </c>
      <c r="CP63" s="247">
        <v>110938938</v>
      </c>
      <c r="CQ63" s="247">
        <v>31759535820.900192</v>
      </c>
      <c r="CR63" s="247">
        <v>9349032319.8022003</v>
      </c>
      <c r="CS63" s="247">
        <v>148023093243.25912</v>
      </c>
      <c r="CT63" s="247">
        <v>16499151469.067913</v>
      </c>
      <c r="CU63" s="247">
        <v>61293391113.720535</v>
      </c>
      <c r="CV63" s="247">
        <v>70315209440.180771</v>
      </c>
      <c r="CW63" s="247">
        <v>30355857099.650074</v>
      </c>
      <c r="CX63" s="247">
        <v>165689310003.08731</v>
      </c>
      <c r="CY63" s="247">
        <v>8542087473.2966108</v>
      </c>
      <c r="CZ63" s="247">
        <v>4262842258.704</v>
      </c>
      <c r="DA63" s="247">
        <v>169968555217.67993</v>
      </c>
      <c r="DB63" s="247">
        <v>170073448890.78366</v>
      </c>
      <c r="DC63" s="247">
        <v>408772192525.01007</v>
      </c>
      <c r="DD63" s="247">
        <v>253973404151.0405</v>
      </c>
      <c r="DE63" s="247">
        <v>154798788373.96967</v>
      </c>
    </row>
    <row r="64" spans="1:109" ht="11.25" customHeight="1">
      <c r="A64" s="230">
        <v>2021</v>
      </c>
      <c r="B64" s="230">
        <v>1</v>
      </c>
      <c r="C64" s="230">
        <v>530</v>
      </c>
      <c r="D64" s="237">
        <v>454</v>
      </c>
      <c r="E64" s="230">
        <v>298</v>
      </c>
      <c r="F64" s="242">
        <v>3481431</v>
      </c>
      <c r="G64" s="244">
        <v>610068</v>
      </c>
      <c r="H64" s="239">
        <v>2089123340468.4099</v>
      </c>
      <c r="I64" s="233">
        <v>2007552949442.5901</v>
      </c>
      <c r="J64" s="233">
        <v>465837613743.59003</v>
      </c>
      <c r="K64" s="233">
        <v>169384054338.82599</v>
      </c>
      <c r="L64" s="233">
        <v>153148089390.59402</v>
      </c>
      <c r="M64" s="245">
        <v>143305470014.17001</v>
      </c>
      <c r="N64" s="233">
        <v>14359236609.078201</v>
      </c>
      <c r="O64" s="233">
        <v>5671460385.0999994</v>
      </c>
      <c r="P64" s="246">
        <v>8744038919.75</v>
      </c>
      <c r="Q64" s="234">
        <v>-56262695.771799996</v>
      </c>
      <c r="R64" s="246">
        <v>1309635857655.0701</v>
      </c>
      <c r="S64" s="246">
        <v>1422016913362.8699</v>
      </c>
      <c r="T64" s="234">
        <v>1216293509112.1277</v>
      </c>
      <c r="U64" s="235">
        <v>59002863083.464401</v>
      </c>
      <c r="V64" s="235">
        <v>146720541167.28299</v>
      </c>
      <c r="W64" s="236">
        <v>0.10299999999999999</v>
      </c>
      <c r="X64" s="247">
        <v>1377412828483.24</v>
      </c>
      <c r="Y64" s="247">
        <v>1178383262430.28</v>
      </c>
      <c r="Z64" s="247">
        <v>56009157613.640999</v>
      </c>
      <c r="AA64" s="247">
        <v>143020408439.323</v>
      </c>
      <c r="AB64" s="247">
        <v>44604084879.630997</v>
      </c>
      <c r="AC64" s="247">
        <v>37910246681.847603</v>
      </c>
      <c r="AD64" s="247">
        <v>2993705469.8234</v>
      </c>
      <c r="AE64" s="247">
        <v>3700132727.96</v>
      </c>
      <c r="AF64" s="247">
        <v>5677787704.0699997</v>
      </c>
      <c r="AG64" s="247">
        <v>5722727394.0700006</v>
      </c>
      <c r="AH64" s="247">
        <v>5722727394.0700006</v>
      </c>
      <c r="AI64" s="235">
        <v>0</v>
      </c>
      <c r="AJ64" s="247">
        <v>14153238366.939999</v>
      </c>
      <c r="AK64" s="247">
        <v>16536265411.16</v>
      </c>
      <c r="AL64" s="247">
        <v>2459697458.5999999</v>
      </c>
      <c r="AM64" s="247">
        <v>197889215363.84201</v>
      </c>
      <c r="AN64" s="247">
        <v>98122393935.24321</v>
      </c>
      <c r="AO64" s="247">
        <v>60957367237.639206</v>
      </c>
      <c r="AP64" s="247">
        <v>64151125526.659195</v>
      </c>
      <c r="AQ64" s="247">
        <v>61040933065.356003</v>
      </c>
      <c r="AR64" s="247">
        <v>3110192461.3032002</v>
      </c>
      <c r="AS64" s="247">
        <v>38809454190.9599</v>
      </c>
      <c r="AT64" s="235">
        <v>0</v>
      </c>
      <c r="AU64" s="247">
        <v>81570391025.816208</v>
      </c>
      <c r="AV64" s="247">
        <v>103394902747.924</v>
      </c>
      <c r="AW64" s="247">
        <v>2089123340468.4099</v>
      </c>
      <c r="AX64" s="247">
        <v>606950400808.21204</v>
      </c>
      <c r="AY64" s="247">
        <v>159130933166.46002</v>
      </c>
      <c r="AZ64" s="247">
        <v>162687133104.57401</v>
      </c>
      <c r="BA64" s="247">
        <v>45461761239.591599</v>
      </c>
      <c r="BB64" s="247">
        <v>0</v>
      </c>
      <c r="BC64" s="247">
        <v>3753541336.9900002</v>
      </c>
      <c r="BD64" s="247">
        <v>5709078481</v>
      </c>
      <c r="BE64" s="247">
        <v>35999141421.601601</v>
      </c>
      <c r="BF64" s="235">
        <v>0</v>
      </c>
      <c r="BG64" s="247">
        <v>70419055832.440002</v>
      </c>
      <c r="BH64" s="247">
        <v>148756502532.91602</v>
      </c>
      <c r="BI64" s="235">
        <v>23234753810.365501</v>
      </c>
      <c r="BJ64" s="247">
        <v>125319632917.51001</v>
      </c>
      <c r="BK64" s="235">
        <v>202115805.04000002</v>
      </c>
      <c r="BL64" s="247">
        <v>1482172939660.2002</v>
      </c>
      <c r="BM64" s="247">
        <v>1027321920749.63</v>
      </c>
      <c r="BN64" s="247">
        <v>1746989332.8</v>
      </c>
      <c r="BO64" s="247">
        <v>410093088840.40997</v>
      </c>
      <c r="BP64" s="247">
        <v>41541139705.284904</v>
      </c>
      <c r="BQ64" s="247">
        <v>7836555280</v>
      </c>
      <c r="BR64" s="247">
        <v>84246991372.320313</v>
      </c>
      <c r="BS64" s="247">
        <v>78265168162.511292</v>
      </c>
      <c r="BT64" s="247">
        <v>6286312206.0037117</v>
      </c>
      <c r="BU64" s="235">
        <v>81578334.579999998</v>
      </c>
      <c r="BV64" s="247">
        <v>-386067330.77471632</v>
      </c>
      <c r="BW64" s="247">
        <v>0</v>
      </c>
      <c r="BX64" s="247">
        <v>219389693.75</v>
      </c>
      <c r="BY64" s="235">
        <v>0</v>
      </c>
      <c r="BZ64" s="247">
        <v>61882951.972499982</v>
      </c>
      <c r="CA64" s="247">
        <v>2395207326.7299995</v>
      </c>
      <c r="CB64" s="247">
        <v>3062547303.2272158</v>
      </c>
      <c r="CC64" s="247">
        <v>8432863562.5716581</v>
      </c>
      <c r="CD64" s="247">
        <v>1218591148.6700003</v>
      </c>
      <c r="CE64" s="247">
        <v>4267680669.921659</v>
      </c>
      <c r="CF64" s="247">
        <v>366691491.54999995</v>
      </c>
      <c r="CG64" s="247">
        <v>2592334039.3099999</v>
      </c>
      <c r="CH64" s="247">
        <v>12433786.879999999</v>
      </c>
      <c r="CI64" s="247">
        <v>20953296412.976082</v>
      </c>
      <c r="CJ64" s="247">
        <v>1986139344.3476088</v>
      </c>
      <c r="CK64" s="247">
        <v>14846249465.959589</v>
      </c>
      <c r="CL64" s="235">
        <v>0</v>
      </c>
      <c r="CM64" s="247">
        <v>3165014.38</v>
      </c>
      <c r="CN64" s="247">
        <v>667191833.42000008</v>
      </c>
      <c r="CO64" s="247">
        <v>0</v>
      </c>
      <c r="CP64" s="247">
        <v>133715690</v>
      </c>
      <c r="CQ64" s="247">
        <v>8643152343.0300007</v>
      </c>
      <c r="CR64" s="247">
        <v>5399024585.129591</v>
      </c>
      <c r="CS64" s="247">
        <v>41151132721.645554</v>
      </c>
      <c r="CT64" s="247">
        <v>2382485604.9407535</v>
      </c>
      <c r="CU64" s="247">
        <v>17068141035.548996</v>
      </c>
      <c r="CV64" s="247">
        <v>21700506081.155796</v>
      </c>
      <c r="CW64" s="247">
        <v>13492940353.3265</v>
      </c>
      <c r="CX64" s="247">
        <v>42123351147.752663</v>
      </c>
      <c r="CY64" s="247">
        <v>3864143920.9754333</v>
      </c>
      <c r="CZ64" s="247">
        <v>725332625.9335798</v>
      </c>
      <c r="DA64" s="247">
        <v>45262162442.794525</v>
      </c>
      <c r="DB64" s="247">
        <v>45284362205.988152</v>
      </c>
      <c r="DC64" s="247">
        <v>109128723433.70543</v>
      </c>
      <c r="DD64" s="247">
        <v>67587583728.420494</v>
      </c>
      <c r="DE64" s="247">
        <v>41541139705.284958</v>
      </c>
    </row>
    <row r="65" spans="1:109" ht="11.25" customHeight="1">
      <c r="A65" s="248">
        <v>2021</v>
      </c>
      <c r="B65" s="248">
        <v>2</v>
      </c>
      <c r="C65" s="248">
        <v>536</v>
      </c>
      <c r="D65" s="249">
        <v>457</v>
      </c>
      <c r="E65" s="248">
        <v>308</v>
      </c>
      <c r="F65" s="250">
        <v>3292164</v>
      </c>
      <c r="G65" s="251">
        <v>748270</v>
      </c>
      <c r="H65" s="252">
        <v>2262968750562.48</v>
      </c>
      <c r="I65" s="253">
        <v>2178652040682.4497</v>
      </c>
      <c r="J65" s="253">
        <v>443861984228.58502</v>
      </c>
      <c r="K65" s="253">
        <v>157605250093.51901</v>
      </c>
      <c r="L65" s="253">
        <v>173391188383.961</v>
      </c>
      <c r="M65" s="254">
        <v>112865545751.10599</v>
      </c>
      <c r="N65" s="253">
        <v>19654359454.402397</v>
      </c>
      <c r="O65" s="253">
        <v>10828047538.559999</v>
      </c>
      <c r="P65" s="255">
        <v>8866722158.3999996</v>
      </c>
      <c r="Q65" s="256">
        <v>-40410242.557599999</v>
      </c>
      <c r="R65" s="255">
        <v>1455865877588.3701</v>
      </c>
      <c r="S65" s="255">
        <v>1571878166658.3159</v>
      </c>
      <c r="T65" s="256">
        <v>1373148137545.1902</v>
      </c>
      <c r="U65" s="257">
        <v>46028359348.520996</v>
      </c>
      <c r="V65" s="257">
        <v>152701669764.60599</v>
      </c>
      <c r="W65" s="258">
        <v>9.7145995792560197E-2</v>
      </c>
      <c r="X65" s="259">
        <v>1517033673636.8899</v>
      </c>
      <c r="Y65" s="259">
        <v>1325229790918.3701</v>
      </c>
      <c r="Z65" s="259">
        <v>43468474824.474998</v>
      </c>
      <c r="AA65" s="259">
        <v>148335407894.04602</v>
      </c>
      <c r="AB65" s="259">
        <v>54844493021.426003</v>
      </c>
      <c r="AC65" s="259">
        <v>47918346626.82</v>
      </c>
      <c r="AD65" s="259">
        <v>2559884524.046</v>
      </c>
      <c r="AE65" s="259">
        <v>4366261870.5599995</v>
      </c>
      <c r="AF65" s="259">
        <v>11888348036.6905</v>
      </c>
      <c r="AG65" s="259">
        <v>11950439039.279999</v>
      </c>
      <c r="AH65" s="259">
        <v>11950439039.279999</v>
      </c>
      <c r="AI65" s="257">
        <v>0</v>
      </c>
      <c r="AJ65" s="259">
        <v>13582192044.810001</v>
      </c>
      <c r="AK65" s="259">
        <v>16279605450.4</v>
      </c>
      <c r="AL65" s="259">
        <v>3318399637.6100001</v>
      </c>
      <c r="AM65" s="259">
        <v>233799279329.58798</v>
      </c>
      <c r="AN65" s="259">
        <v>99832301184.214691</v>
      </c>
      <c r="AO65" s="259">
        <v>95511475764.936005</v>
      </c>
      <c r="AP65" s="259">
        <v>98217623758.815903</v>
      </c>
      <c r="AQ65" s="259">
        <v>76501948766.615997</v>
      </c>
      <c r="AR65" s="259">
        <v>21715674992.199997</v>
      </c>
      <c r="AS65" s="259">
        <v>38455502380.437096</v>
      </c>
      <c r="AT65" s="257">
        <v>0</v>
      </c>
      <c r="AU65" s="259">
        <v>84316709880.037399</v>
      </c>
      <c r="AV65" s="259">
        <v>107617243048.72099</v>
      </c>
      <c r="AW65" s="259">
        <v>2262968750562.48</v>
      </c>
      <c r="AX65" s="259">
        <v>709529326758.66406</v>
      </c>
      <c r="AY65" s="259">
        <v>179091230977.62399</v>
      </c>
      <c r="AZ65" s="259">
        <v>201379551407.18399</v>
      </c>
      <c r="BA65" s="259">
        <v>48584134487.242599</v>
      </c>
      <c r="BB65" s="259">
        <v>0</v>
      </c>
      <c r="BC65" s="259">
        <v>11315823520.701</v>
      </c>
      <c r="BD65" s="259">
        <v>111472660</v>
      </c>
      <c r="BE65" s="259">
        <v>37156838306.541603</v>
      </c>
      <c r="BF65" s="257">
        <v>0</v>
      </c>
      <c r="BG65" s="259">
        <v>87796316252.490005</v>
      </c>
      <c r="BH65" s="259">
        <v>174076670972.11398</v>
      </c>
      <c r="BI65" s="257">
        <v>22916886783.634499</v>
      </c>
      <c r="BJ65" s="259">
        <v>150770668050.94901</v>
      </c>
      <c r="BK65" s="257">
        <v>389116137.53000003</v>
      </c>
      <c r="BL65" s="259">
        <v>1553439423803.8198</v>
      </c>
      <c r="BM65" s="259">
        <v>1047881111360.89</v>
      </c>
      <c r="BN65" s="259">
        <v>839475686.76999998</v>
      </c>
      <c r="BO65" s="259">
        <v>446344881979.17401</v>
      </c>
      <c r="BP65" s="259">
        <v>84765638491.420593</v>
      </c>
      <c r="BQ65" s="259">
        <v>8086555280</v>
      </c>
      <c r="BR65" s="259">
        <v>174462861238.59775</v>
      </c>
      <c r="BS65" s="259">
        <v>165253736158.84726</v>
      </c>
      <c r="BT65" s="259">
        <v>9646715385.9781227</v>
      </c>
      <c r="BU65" s="257">
        <v>274166351.56000006</v>
      </c>
      <c r="BV65" s="259">
        <v>-711756657.78749967</v>
      </c>
      <c r="BW65" s="259">
        <v>17796676.550000001</v>
      </c>
      <c r="BX65" s="259">
        <v>576097647.20999992</v>
      </c>
      <c r="BY65" s="257">
        <v>0</v>
      </c>
      <c r="BZ65" s="259">
        <v>136175396.04250002</v>
      </c>
      <c r="CA65" s="259">
        <v>4450779049.5099993</v>
      </c>
      <c r="CB65" s="259">
        <v>5892605427.0999994</v>
      </c>
      <c r="CC65" s="259">
        <v>17805429246.371311</v>
      </c>
      <c r="CD65" s="259">
        <v>2045128942.8999999</v>
      </c>
      <c r="CE65" s="259">
        <v>9358461086.4713097</v>
      </c>
      <c r="CF65" s="259">
        <v>656483899.13</v>
      </c>
      <c r="CG65" s="259">
        <v>5757111706.25</v>
      </c>
      <c r="CH65" s="259">
        <v>11756388.380000001</v>
      </c>
      <c r="CI65" s="259">
        <v>34662847760.639824</v>
      </c>
      <c r="CJ65" s="259">
        <v>3863394401.0909991</v>
      </c>
      <c r="CK65" s="259">
        <v>25943677600.933941</v>
      </c>
      <c r="CL65" s="257">
        <v>0</v>
      </c>
      <c r="CM65" s="259">
        <v>6974070.3199999994</v>
      </c>
      <c r="CN65" s="259">
        <v>1506628371.25</v>
      </c>
      <c r="CO65" s="259">
        <v>0</v>
      </c>
      <c r="CP65" s="259">
        <v>186670556.78999999</v>
      </c>
      <c r="CQ65" s="259">
        <v>18805590439.800003</v>
      </c>
      <c r="CR65" s="259">
        <v>5437814162.773941</v>
      </c>
      <c r="CS65" s="259">
        <v>83120783840.011917</v>
      </c>
      <c r="CT65" s="259">
        <v>4662344017.9525557</v>
      </c>
      <c r="CU65" s="259">
        <v>34783336949.966965</v>
      </c>
      <c r="CV65" s="259">
        <v>43675102872.092384</v>
      </c>
      <c r="CW65" s="259">
        <v>23248510919.679493</v>
      </c>
      <c r="CX65" s="259">
        <v>84950984993.174866</v>
      </c>
      <c r="CY65" s="259">
        <v>10872200024.6117</v>
      </c>
      <c r="CZ65" s="259">
        <v>1783835031.1535299</v>
      </c>
      <c r="DA65" s="259">
        <v>94039349986.63298</v>
      </c>
      <c r="DB65" s="259">
        <v>94061968653.012711</v>
      </c>
      <c r="DC65" s="259">
        <v>220047249000.55905</v>
      </c>
      <c r="DD65" s="259">
        <v>135281610509.13841</v>
      </c>
      <c r="DE65" s="259">
        <v>84765638491.420563</v>
      </c>
    </row>
    <row r="66" spans="1:109" ht="11.25" customHeight="1">
      <c r="A66" s="248">
        <v>2021</v>
      </c>
      <c r="B66" s="248">
        <v>3</v>
      </c>
      <c r="C66" s="248">
        <v>531</v>
      </c>
      <c r="D66" s="249">
        <v>451</v>
      </c>
      <c r="E66" s="248">
        <v>313</v>
      </c>
      <c r="F66" s="250">
        <v>4530126</v>
      </c>
      <c r="G66" s="251">
        <v>1562757</v>
      </c>
      <c r="H66" s="252">
        <v>2460110392065.4541</v>
      </c>
      <c r="I66" s="253">
        <v>2369244197083.0098</v>
      </c>
      <c r="J66" s="253">
        <v>435923391103.086</v>
      </c>
      <c r="K66" s="253">
        <v>137737953544.18201</v>
      </c>
      <c r="L66" s="253">
        <v>171082975022.87299</v>
      </c>
      <c r="M66" s="254">
        <v>126737764162.89999</v>
      </c>
      <c r="N66" s="253">
        <v>19065941940.379002</v>
      </c>
      <c r="O66" s="253">
        <v>10132875305.780001</v>
      </c>
      <c r="P66" s="255">
        <v>8956476275.8400002</v>
      </c>
      <c r="Q66" s="256">
        <v>-23409641.241</v>
      </c>
      <c r="R66" s="255">
        <v>1648960115072.47</v>
      </c>
      <c r="S66" s="255">
        <v>1765925463303.4729</v>
      </c>
      <c r="T66" s="256">
        <v>1568707683942.75</v>
      </c>
      <c r="U66" s="257">
        <v>50301457792.858002</v>
      </c>
      <c r="V66" s="257">
        <v>146916321567.86401</v>
      </c>
      <c r="W66" s="258">
        <v>8.3195086440982224E-2</v>
      </c>
      <c r="X66" s="259">
        <v>1711175056028.4495</v>
      </c>
      <c r="Y66" s="259">
        <v>1518922782626.53</v>
      </c>
      <c r="Z66" s="259">
        <v>49612948658.725197</v>
      </c>
      <c r="AA66" s="259">
        <v>142639324743.19431</v>
      </c>
      <c r="AB66" s="259">
        <v>54750407275.025093</v>
      </c>
      <c r="AC66" s="259">
        <v>49784901316.222305</v>
      </c>
      <c r="AD66" s="259">
        <v>688509134.13279998</v>
      </c>
      <c r="AE66" s="259">
        <v>4276996824.6700001</v>
      </c>
      <c r="AF66" s="259">
        <v>10714301501.990499</v>
      </c>
      <c r="AG66" s="259">
        <v>10829392441.129999</v>
      </c>
      <c r="AH66" s="259">
        <v>10829392441.129999</v>
      </c>
      <c r="AI66" s="257">
        <v>0</v>
      </c>
      <c r="AJ66" s="259">
        <v>8606035296.5799999</v>
      </c>
      <c r="AK66" s="259">
        <v>14008879385.669998</v>
      </c>
      <c r="AL66" s="259">
        <v>3808017363.8699999</v>
      </c>
      <c r="AM66" s="259">
        <v>242166394804.633</v>
      </c>
      <c r="AN66" s="259">
        <v>99971994543.4328</v>
      </c>
      <c r="AO66" s="259">
        <v>104373410536.272</v>
      </c>
      <c r="AP66" s="259">
        <v>108035746921.472</v>
      </c>
      <c r="AQ66" s="259">
        <v>84783841265.62149</v>
      </c>
      <c r="AR66" s="259">
        <v>23251905655.850002</v>
      </c>
      <c r="AS66" s="259">
        <v>37820989724.929001</v>
      </c>
      <c r="AT66" s="257">
        <v>0</v>
      </c>
      <c r="AU66" s="259">
        <v>90866194982.444107</v>
      </c>
      <c r="AV66" s="259">
        <v>115618735776.63699</v>
      </c>
      <c r="AW66" s="259">
        <v>2460110392065.4541</v>
      </c>
      <c r="AX66" s="259">
        <v>777988952512.46802</v>
      </c>
      <c r="AY66" s="259">
        <v>216505873971.02701</v>
      </c>
      <c r="AZ66" s="259">
        <v>219066544259.95901</v>
      </c>
      <c r="BA66" s="259">
        <v>47984178771.411598</v>
      </c>
      <c r="BB66" s="259">
        <v>0</v>
      </c>
      <c r="BC66" s="259">
        <v>11620642671.809999</v>
      </c>
      <c r="BD66" s="259">
        <v>215738697</v>
      </c>
      <c r="BE66" s="259">
        <v>36147797402.601601</v>
      </c>
      <c r="BF66" s="257">
        <v>0</v>
      </c>
      <c r="BG66" s="259">
        <v>116298241052.3</v>
      </c>
      <c r="BH66" s="259">
        <v>162907429590.56</v>
      </c>
      <c r="BI66" s="257">
        <v>24891343683.269901</v>
      </c>
      <c r="BJ66" s="259">
        <v>137600120579.771</v>
      </c>
      <c r="BK66" s="257">
        <v>415965327.51999998</v>
      </c>
      <c r="BL66" s="259">
        <v>1682121439553.02</v>
      </c>
      <c r="BM66" s="259">
        <v>1078419489988.36</v>
      </c>
      <c r="BN66" s="259">
        <v>1012130419.492</v>
      </c>
      <c r="BO66" s="259">
        <v>504103619661.10303</v>
      </c>
      <c r="BP66" s="259">
        <v>147796574668.64999</v>
      </c>
      <c r="BQ66" s="259">
        <v>45331555280</v>
      </c>
      <c r="BR66" s="259">
        <v>282500282842.62</v>
      </c>
      <c r="BS66" s="259">
        <v>268793262806.311</v>
      </c>
      <c r="BT66" s="259">
        <v>13608936540.854</v>
      </c>
      <c r="BU66" s="257">
        <v>532867036.79930001</v>
      </c>
      <c r="BV66" s="259">
        <v>-434783541.34439701</v>
      </c>
      <c r="BW66" s="259">
        <v>0</v>
      </c>
      <c r="BX66" s="259">
        <v>1385861529.1800001</v>
      </c>
      <c r="BY66" s="257">
        <v>1488602.19</v>
      </c>
      <c r="BZ66" s="259">
        <v>229357960.04249999</v>
      </c>
      <c r="CA66" s="259">
        <v>6468644567.2131004</v>
      </c>
      <c r="CB66" s="259">
        <v>8520136199.9700003</v>
      </c>
      <c r="CC66" s="259">
        <v>30343688813.5732</v>
      </c>
      <c r="CD66" s="259">
        <v>3430169160.7199998</v>
      </c>
      <c r="CE66" s="259">
        <v>16122171519.073099</v>
      </c>
      <c r="CF66" s="259">
        <v>965146392.35000002</v>
      </c>
      <c r="CG66" s="259">
        <v>9826201741.4301395</v>
      </c>
      <c r="CH66" s="259">
        <v>52672599.170000002</v>
      </c>
      <c r="CI66" s="259">
        <v>63437751958.307198</v>
      </c>
      <c r="CJ66" s="259">
        <v>5612640700.9336004</v>
      </c>
      <c r="CK66" s="259">
        <v>52393275437.266602</v>
      </c>
      <c r="CL66" s="257">
        <v>0</v>
      </c>
      <c r="CM66" s="259">
        <v>13801227.59</v>
      </c>
      <c r="CN66" s="259">
        <v>2234398285.8400002</v>
      </c>
      <c r="CO66" s="259">
        <v>1323935037.8900001</v>
      </c>
      <c r="CP66" s="259">
        <v>149555164.94999999</v>
      </c>
      <c r="CQ66" s="259">
        <v>30109480869</v>
      </c>
      <c r="CR66" s="259">
        <v>18562104851.996601</v>
      </c>
      <c r="CS66" s="259">
        <v>129009670547.104</v>
      </c>
      <c r="CT66" s="259">
        <v>6115814690.6744404</v>
      </c>
      <c r="CU66" s="259">
        <v>53927129596.631203</v>
      </c>
      <c r="CV66" s="259">
        <v>68966726259.798004</v>
      </c>
      <c r="CW66" s="259">
        <v>29294692996.045998</v>
      </c>
      <c r="CX66" s="259">
        <v>157342655043.37399</v>
      </c>
      <c r="CY66" s="259">
        <v>8202427853.9316092</v>
      </c>
      <c r="CZ66" s="259">
        <v>2875671695.6081896</v>
      </c>
      <c r="DA66" s="259">
        <v>162669411201.698</v>
      </c>
      <c r="DB66" s="259">
        <v>162718464993.11502</v>
      </c>
      <c r="DC66" s="259">
        <v>354191913122.63696</v>
      </c>
      <c r="DD66" s="259">
        <v>206395338453.98599</v>
      </c>
      <c r="DE66" s="259">
        <v>147796574668.64999</v>
      </c>
    </row>
    <row r="67" spans="1:109" ht="11.25" customHeight="1">
      <c r="A67" s="248">
        <v>2021</v>
      </c>
      <c r="B67" s="248">
        <v>4</v>
      </c>
      <c r="C67" s="248">
        <v>534</v>
      </c>
      <c r="D67" s="249">
        <v>451</v>
      </c>
      <c r="E67" s="248">
        <v>331</v>
      </c>
      <c r="F67" s="250">
        <v>4820624</v>
      </c>
      <c r="G67" s="251">
        <v>1678139</v>
      </c>
      <c r="H67" s="252">
        <v>2709949620483.3599</v>
      </c>
      <c r="I67" s="253">
        <v>2616456340707.8398</v>
      </c>
      <c r="J67" s="253">
        <v>429712746776.80298</v>
      </c>
      <c r="K67" s="253">
        <v>121081540397.19099</v>
      </c>
      <c r="L67" s="253">
        <v>201997431187.75101</v>
      </c>
      <c r="M67" s="254">
        <v>106633775191.86</v>
      </c>
      <c r="N67" s="253">
        <v>22588634121.152</v>
      </c>
      <c r="O67" s="253">
        <v>19488561880.59</v>
      </c>
      <c r="P67" s="255">
        <v>3194667955.0100002</v>
      </c>
      <c r="Q67" s="256">
        <v>-94595714.447999999</v>
      </c>
      <c r="R67" s="255">
        <v>1897466728475.8701</v>
      </c>
      <c r="S67" s="255">
        <v>2012173693869.52</v>
      </c>
      <c r="T67" s="256">
        <v>1821944232646.8701</v>
      </c>
      <c r="U67" s="257">
        <v>50048942575.717102</v>
      </c>
      <c r="V67" s="257">
        <v>140180518646.92401</v>
      </c>
      <c r="W67" s="258">
        <v>6.9666211755978785E-2</v>
      </c>
      <c r="X67" s="259">
        <v>1947444766233.9202</v>
      </c>
      <c r="Y67" s="259">
        <v>1762442403722.51</v>
      </c>
      <c r="Z67" s="259">
        <v>49455406339.477097</v>
      </c>
      <c r="AA67" s="259">
        <v>135546956171.93401</v>
      </c>
      <c r="AB67" s="259">
        <v>64728927635.599998</v>
      </c>
      <c r="AC67" s="259">
        <v>59501828924.370003</v>
      </c>
      <c r="AD67" s="259">
        <v>593536236.24000001</v>
      </c>
      <c r="AE67" s="259">
        <v>4633562474.9899998</v>
      </c>
      <c r="AF67" s="259">
        <v>9869022793.0100002</v>
      </c>
      <c r="AG67" s="259">
        <v>10386062622.219999</v>
      </c>
      <c r="AH67" s="259">
        <v>10386062622.219999</v>
      </c>
      <c r="AI67" s="257">
        <v>0</v>
      </c>
      <c r="AJ67" s="259">
        <v>13616981686.440001</v>
      </c>
      <c r="AK67" s="259">
        <v>15411056529.35</v>
      </c>
      <c r="AL67" s="259">
        <v>3183373314.54</v>
      </c>
      <c r="AM67" s="259">
        <v>243124101854.565</v>
      </c>
      <c r="AN67" s="259">
        <v>103638218325.963</v>
      </c>
      <c r="AO67" s="259">
        <v>99776401916.718796</v>
      </c>
      <c r="AP67" s="259">
        <v>102461128500.28899</v>
      </c>
      <c r="AQ67" s="259">
        <v>80555055814.088699</v>
      </c>
      <c r="AR67" s="259">
        <v>21906072686.200001</v>
      </c>
      <c r="AS67" s="259">
        <v>39709481611.883904</v>
      </c>
      <c r="AT67" s="257">
        <v>78125000</v>
      </c>
      <c r="AU67" s="259">
        <v>93493279775.524506</v>
      </c>
      <c r="AV67" s="259">
        <v>119460877394.908</v>
      </c>
      <c r="AW67" s="259">
        <v>2709949620483.3599</v>
      </c>
      <c r="AX67" s="259">
        <v>910808846221.94604</v>
      </c>
      <c r="AY67" s="259">
        <v>246887045033.27802</v>
      </c>
      <c r="AZ67" s="259">
        <v>282914981656.93201</v>
      </c>
      <c r="BA67" s="259">
        <v>54361684580.879997</v>
      </c>
      <c r="BB67" s="259">
        <v>0</v>
      </c>
      <c r="BC67" s="259">
        <v>14809952726.74</v>
      </c>
      <c r="BD67" s="259">
        <v>316836951</v>
      </c>
      <c r="BE67" s="259">
        <v>39234782403.139999</v>
      </c>
      <c r="BF67" s="257">
        <v>112500</v>
      </c>
      <c r="BG67" s="259">
        <v>149772767745.70999</v>
      </c>
      <c r="BH67" s="259">
        <v>156987864994.29599</v>
      </c>
      <c r="BI67" s="257">
        <v>24865785472.359001</v>
      </c>
      <c r="BJ67" s="259">
        <v>131761478121.937</v>
      </c>
      <c r="BK67" s="257">
        <v>360601400</v>
      </c>
      <c r="BL67" s="259">
        <v>1589135637824.9199</v>
      </c>
      <c r="BM67" s="259">
        <v>1114075100181.21</v>
      </c>
      <c r="BN67" s="259">
        <v>973276916.25999999</v>
      </c>
      <c r="BO67" s="259">
        <v>563339157212.64807</v>
      </c>
      <c r="BP67" s="259">
        <v>210005136436.478</v>
      </c>
      <c r="BQ67" s="259">
        <v>70160000000</v>
      </c>
      <c r="BR67" s="259">
        <v>421707391171.81097</v>
      </c>
      <c r="BS67" s="259">
        <v>403476802269.14697</v>
      </c>
      <c r="BT67" s="259">
        <v>21007482585.228802</v>
      </c>
      <c r="BU67" s="257">
        <v>660855835.13180006</v>
      </c>
      <c r="BV67" s="259">
        <v>9321193099.9599991</v>
      </c>
      <c r="BW67" s="259">
        <v>0</v>
      </c>
      <c r="BX67" s="259">
        <v>1391145364.72</v>
      </c>
      <c r="BY67" s="257">
        <v>7224890.2699999996</v>
      </c>
      <c r="BZ67" s="259">
        <v>364882618.00999999</v>
      </c>
      <c r="CA67" s="259">
        <v>7557940226.96</v>
      </c>
      <c r="CB67" s="259">
        <v>12758942617.6574</v>
      </c>
      <c r="CC67" s="259">
        <v>48061875710.124298</v>
      </c>
      <c r="CD67" s="259">
        <v>6757438029.3199997</v>
      </c>
      <c r="CE67" s="259">
        <v>25930092941.964199</v>
      </c>
      <c r="CF67" s="259">
        <v>1252329328.5599999</v>
      </c>
      <c r="CG67" s="259">
        <v>14122015410.2801</v>
      </c>
      <c r="CH67" s="259">
        <v>68310988.140000001</v>
      </c>
      <c r="CI67" s="259">
        <v>87036660596.070206</v>
      </c>
      <c r="CJ67" s="259">
        <v>6641590913.6099997</v>
      </c>
      <c r="CK67" s="259">
        <v>72973722918.544006</v>
      </c>
      <c r="CL67" s="257">
        <v>0</v>
      </c>
      <c r="CM67" s="259">
        <v>15634446.220000001</v>
      </c>
      <c r="CN67" s="259">
        <v>2616496707.8000002</v>
      </c>
      <c r="CO67" s="259">
        <v>4330190.84</v>
      </c>
      <c r="CP67" s="259">
        <v>149555164.94999999</v>
      </c>
      <c r="CQ67" s="259">
        <v>47280655493.025002</v>
      </c>
      <c r="CR67" s="259">
        <v>22907050915.709</v>
      </c>
      <c r="CS67" s="259">
        <v>193491809232.05511</v>
      </c>
      <c r="CT67" s="259">
        <v>8787056213.3043804</v>
      </c>
      <c r="CU67" s="259">
        <v>77463721052.658005</v>
      </c>
      <c r="CV67" s="259">
        <v>107241031966.093</v>
      </c>
      <c r="CW67" s="259">
        <v>37303481184.098404</v>
      </c>
      <c r="CX67" s="259">
        <v>229955196629.74274</v>
      </c>
      <c r="CY67" s="259">
        <v>12452378668.400429</v>
      </c>
      <c r="CZ67" s="259">
        <v>6712665974.3337021</v>
      </c>
      <c r="DA67" s="259">
        <v>235694909323.80951</v>
      </c>
      <c r="DB67" s="259">
        <v>235716443416.5336</v>
      </c>
      <c r="DC67" s="259">
        <v>521264634186.73499</v>
      </c>
      <c r="DD67" s="259">
        <v>311259497750.25726</v>
      </c>
      <c r="DE67" s="259">
        <v>210005136436.47769</v>
      </c>
    </row>
    <row r="68" spans="1:109" ht="11.25" customHeight="1">
      <c r="A68" s="248">
        <v>2022</v>
      </c>
      <c r="B68" s="248">
        <v>1</v>
      </c>
      <c r="C68" s="248">
        <v>529</v>
      </c>
      <c r="D68" s="249">
        <v>444</v>
      </c>
      <c r="E68" s="248">
        <v>393</v>
      </c>
      <c r="F68" s="250">
        <v>4645134</v>
      </c>
      <c r="G68" s="251">
        <v>1453685</v>
      </c>
      <c r="H68" s="252">
        <v>2972842262956.9102</v>
      </c>
      <c r="I68" s="253">
        <v>2874556055703.3599</v>
      </c>
      <c r="J68" s="253">
        <v>374225123060.81616</v>
      </c>
      <c r="K68" s="253">
        <v>119868221540.28491</v>
      </c>
      <c r="L68" s="253">
        <v>172122086389.7352</v>
      </c>
      <c r="M68" s="254">
        <v>77395056309.389999</v>
      </c>
      <c r="N68" s="253">
        <v>19793778101.234238</v>
      </c>
      <c r="O68" s="253">
        <v>10500506169.705997</v>
      </c>
      <c r="P68" s="255">
        <v>9407934348.3999996</v>
      </c>
      <c r="Q68" s="256">
        <v>-91570295.711757988</v>
      </c>
      <c r="R68" s="255">
        <v>2176124057920.5508</v>
      </c>
      <c r="S68" s="255">
        <v>2293590396466.0557</v>
      </c>
      <c r="T68" s="256">
        <v>1995867959134.3904</v>
      </c>
      <c r="U68" s="257">
        <v>78276096896.851639</v>
      </c>
      <c r="V68" s="257">
        <v>143007715250.3139</v>
      </c>
      <c r="W68" s="258">
        <v>6.5000000000000002E-2</v>
      </c>
      <c r="X68" s="259">
        <v>2217151771281.5552</v>
      </c>
      <c r="Y68" s="259">
        <v>1995867959134.3904</v>
      </c>
      <c r="Z68" s="259">
        <v>78276096896.851639</v>
      </c>
      <c r="AA68" s="259">
        <v>143007715250.3139</v>
      </c>
      <c r="AB68" s="259">
        <v>76438625184.500015</v>
      </c>
      <c r="AC68" s="259">
        <v>1995867959134.3904</v>
      </c>
      <c r="AD68" s="259">
        <v>78276096896.851639</v>
      </c>
      <c r="AE68" s="259">
        <v>143007715250.3139</v>
      </c>
      <c r="AF68" s="259">
        <v>9019244273.3299999</v>
      </c>
      <c r="AG68" s="259">
        <v>9198712953.6499996</v>
      </c>
      <c r="AH68" s="259">
        <v>9198712953.6499996</v>
      </c>
      <c r="AI68" s="257">
        <v>0</v>
      </c>
      <c r="AJ68" s="259">
        <v>16289908376.870001</v>
      </c>
      <c r="AK68" s="259">
        <v>18754590343.599998</v>
      </c>
      <c r="AL68" s="259">
        <v>3166998241.54</v>
      </c>
      <c r="AM68" s="259">
        <v>276386669077.55548</v>
      </c>
      <c r="AN68" s="259">
        <v>109573364840.79109</v>
      </c>
      <c r="AO68" s="259">
        <v>118396708698.69994</v>
      </c>
      <c r="AP68" s="259">
        <v>121246398814.17992</v>
      </c>
      <c r="AQ68" s="259">
        <v>97887798432.509918</v>
      </c>
      <c r="AR68" s="259">
        <v>23358600381.670002</v>
      </c>
      <c r="AS68" s="259">
        <v>48418105431.064583</v>
      </c>
      <c r="AT68" s="257">
        <v>2715765000</v>
      </c>
      <c r="AU68" s="259">
        <v>98286207253.545593</v>
      </c>
      <c r="AV68" s="259">
        <v>126342256644.77237</v>
      </c>
      <c r="AW68" s="259">
        <v>2972842262956.9014</v>
      </c>
      <c r="AX68" s="259">
        <v>1108515363291.4976</v>
      </c>
      <c r="AY68" s="259">
        <v>280353584968.63</v>
      </c>
      <c r="AZ68" s="259">
        <v>358453445572.69092</v>
      </c>
      <c r="BA68" s="259">
        <v>57421231690.175995</v>
      </c>
      <c r="BB68" s="259">
        <v>51000000</v>
      </c>
      <c r="BC68" s="259">
        <v>16370513907.936001</v>
      </c>
      <c r="BD68" s="259">
        <v>161526031</v>
      </c>
      <c r="BE68" s="259">
        <v>40671419251.239998</v>
      </c>
      <c r="BF68" s="257">
        <v>166772500</v>
      </c>
      <c r="BG68" s="259">
        <v>184504819932.76999</v>
      </c>
      <c r="BH68" s="259">
        <v>203843562515.56525</v>
      </c>
      <c r="BI68" s="257">
        <v>32323618442.306011</v>
      </c>
      <c r="BJ68" s="259">
        <v>168941939073.25912</v>
      </c>
      <c r="BK68" s="257">
        <v>2578005000</v>
      </c>
      <c r="BL68" s="259">
        <v>1864326899665.416</v>
      </c>
      <c r="BM68" s="259">
        <v>1164552892481.21</v>
      </c>
      <c r="BN68" s="259">
        <v>1226856977.24</v>
      </c>
      <c r="BO68" s="259">
        <v>587681586142.31567</v>
      </c>
      <c r="BP68" s="259">
        <v>78615472070.712997</v>
      </c>
      <c r="BQ68" s="259">
        <v>70865000000</v>
      </c>
      <c r="BR68" s="259">
        <v>145573448520.04306</v>
      </c>
      <c r="BS68" s="259">
        <v>137456273347.25665</v>
      </c>
      <c r="BT68" s="259">
        <v>5581112029.1990843</v>
      </c>
      <c r="BU68" s="257">
        <v>239850316.30700001</v>
      </c>
      <c r="BV68" s="259">
        <v>2296212827.2803555</v>
      </c>
      <c r="BW68" s="259">
        <v>0</v>
      </c>
      <c r="BX68" s="259">
        <v>2077570940.73</v>
      </c>
      <c r="BY68" s="257">
        <v>13715295.98</v>
      </c>
      <c r="BZ68" s="259">
        <v>86578821.980000004</v>
      </c>
      <c r="CA68" s="259">
        <v>1663476232.6020002</v>
      </c>
      <c r="CB68" s="259">
        <v>1545128464.0116439</v>
      </c>
      <c r="CC68" s="259">
        <v>19522729379.622704</v>
      </c>
      <c r="CD68" s="259">
        <v>2371085968.5999994</v>
      </c>
      <c r="CE68" s="259">
        <v>10740925697.1327</v>
      </c>
      <c r="CF68" s="259">
        <v>282596878.48999995</v>
      </c>
      <c r="CG68" s="259">
        <v>6192410883.29</v>
      </c>
      <c r="CH68" s="259">
        <v>64290047.890000001</v>
      </c>
      <c r="CI68" s="259">
        <v>32384710833.333824</v>
      </c>
      <c r="CJ68" s="259">
        <v>3021090391.3309031</v>
      </c>
      <c r="CK68" s="259">
        <v>22206016385.4501</v>
      </c>
      <c r="CL68" s="257">
        <v>0</v>
      </c>
      <c r="CM68" s="259">
        <v>1350011.6199999999</v>
      </c>
      <c r="CN68" s="259">
        <v>530639250.18999994</v>
      </c>
      <c r="CO68" s="259">
        <v>0</v>
      </c>
      <c r="CP68" s="259">
        <v>25190550</v>
      </c>
      <c r="CQ68" s="259">
        <v>16565715839.114897</v>
      </c>
      <c r="CR68" s="259">
        <v>5083120734.525198</v>
      </c>
      <c r="CS68" s="259">
        <v>66649357747.919899</v>
      </c>
      <c r="CT68" s="259">
        <v>8318730370.955101</v>
      </c>
      <c r="CU68" s="259">
        <v>24425141955.297939</v>
      </c>
      <c r="CV68" s="259">
        <v>33905485421.66684</v>
      </c>
      <c r="CW68" s="259">
        <v>12164362251.354506</v>
      </c>
      <c r="CX68" s="259">
        <v>79621709974.479904</v>
      </c>
      <c r="CY68" s="259">
        <v>6254577948.8482275</v>
      </c>
      <c r="CZ68" s="259">
        <v>1473208916.2509999</v>
      </c>
      <c r="DA68" s="259">
        <v>84403079007.077103</v>
      </c>
      <c r="DB68" s="259">
        <v>84552489698.608978</v>
      </c>
      <c r="DC68" s="259">
        <v>184384806223.06699</v>
      </c>
      <c r="DD68" s="259">
        <v>105769334152.3541</v>
      </c>
      <c r="DE68" s="259">
        <v>78615472070.712982</v>
      </c>
    </row>
    <row r="69" spans="1:109" ht="11.25" customHeight="1">
      <c r="A69" s="230">
        <v>2022</v>
      </c>
      <c r="B69" s="230">
        <v>2</v>
      </c>
      <c r="C69" s="230">
        <v>527</v>
      </c>
      <c r="D69" s="237">
        <v>438</v>
      </c>
      <c r="E69" s="230">
        <v>405</v>
      </c>
      <c r="F69" s="242">
        <v>4748336</v>
      </c>
      <c r="G69" s="244">
        <v>1518497</v>
      </c>
      <c r="H69" s="239">
        <v>3182733265845.1499</v>
      </c>
      <c r="I69" s="233">
        <v>3079600929038.9399</v>
      </c>
      <c r="J69" s="234">
        <v>391313121016.539</v>
      </c>
      <c r="K69" s="234">
        <v>123888394540.15001</v>
      </c>
      <c r="L69" s="234">
        <v>181713865473.01901</v>
      </c>
      <c r="M69" s="240">
        <v>85710861003.369995</v>
      </c>
      <c r="N69" s="234">
        <v>16756252435.130001</v>
      </c>
      <c r="O69" s="234">
        <v>7178793483.8400002</v>
      </c>
      <c r="P69" s="234">
        <v>9680214548.5999985</v>
      </c>
      <c r="Q69" s="234">
        <v>-77349400.489999995</v>
      </c>
      <c r="R69" s="234">
        <v>2367245016641.2202</v>
      </c>
      <c r="S69" s="234">
        <v>2497786267943.96</v>
      </c>
      <c r="T69" s="234">
        <v>2225533632754.3398</v>
      </c>
      <c r="U69" s="235">
        <v>98077582430.265198</v>
      </c>
      <c r="V69" s="235">
        <v>174175052759.35101</v>
      </c>
      <c r="W69" s="236">
        <f>+V69/S69</f>
        <v>6.9731768083873047E-2</v>
      </c>
      <c r="X69" s="235">
        <v>2419928203658.0303</v>
      </c>
      <c r="Y69" s="235">
        <v>2152958147056.8198</v>
      </c>
      <c r="Z69" s="235">
        <v>97479246720.785202</v>
      </c>
      <c r="AA69" s="235">
        <v>169490809880.431</v>
      </c>
      <c r="AB69" s="235">
        <v>77858064285.919998</v>
      </c>
      <c r="AC69" s="235">
        <v>72575485697.520004</v>
      </c>
      <c r="AD69" s="235">
        <v>598335709.48000002</v>
      </c>
      <c r="AE69" s="235">
        <v>4684242878.9200001</v>
      </c>
      <c r="AF69" s="235">
        <v>9488057326.7375011</v>
      </c>
      <c r="AG69" s="235">
        <v>9642182812.5699997</v>
      </c>
      <c r="AH69" s="235">
        <v>9642182812.5699997</v>
      </c>
      <c r="AI69" s="235">
        <v>0</v>
      </c>
      <c r="AJ69" s="235">
        <v>18596154565.730003</v>
      </c>
      <c r="AK69" s="235">
        <v>21473670428.279999</v>
      </c>
      <c r="AL69" s="235">
        <v>4672189818.2699995</v>
      </c>
      <c r="AM69" s="235">
        <v>276135752053.57599</v>
      </c>
      <c r="AN69" s="235">
        <v>114802303859.07599</v>
      </c>
      <c r="AO69" s="235">
        <v>106610025457.57399</v>
      </c>
      <c r="AP69" s="235">
        <v>109306104830.714</v>
      </c>
      <c r="AQ69" s="235">
        <v>85097766510.054001</v>
      </c>
      <c r="AR69" s="235">
        <v>24208338320.66</v>
      </c>
      <c r="AS69" s="235">
        <v>54723422736.9263</v>
      </c>
      <c r="AT69" s="235">
        <v>66575000</v>
      </c>
      <c r="AU69" s="235">
        <v>103132336806.20799</v>
      </c>
      <c r="AV69" s="235">
        <v>133019010129.558</v>
      </c>
      <c r="AW69" s="235">
        <v>3182733265845.1401</v>
      </c>
      <c r="AX69" s="235">
        <v>1201116958856.4199</v>
      </c>
      <c r="AY69" s="235">
        <v>300270868250.20203</v>
      </c>
      <c r="AZ69" s="235">
        <v>395080280215.71497</v>
      </c>
      <c r="BA69" s="235">
        <v>54213660400.761597</v>
      </c>
      <c r="BB69" s="235">
        <v>51000000</v>
      </c>
      <c r="BC69" s="235">
        <v>10495497071.51</v>
      </c>
      <c r="BD69" s="235">
        <v>357852618</v>
      </c>
      <c r="BE69" s="235">
        <v>43309198211.251602</v>
      </c>
      <c r="BF69" s="235">
        <v>112500</v>
      </c>
      <c r="BG69" s="235">
        <v>196584683212.41998</v>
      </c>
      <c r="BH69" s="235">
        <v>234260104066.13998</v>
      </c>
      <c r="BI69" s="235">
        <v>34286747836.399696</v>
      </c>
      <c r="BJ69" s="235">
        <v>199867893031.741</v>
      </c>
      <c r="BK69" s="235">
        <v>105463198</v>
      </c>
      <c r="BL69" s="235">
        <v>1981616306988.74</v>
      </c>
      <c r="BM69" s="235">
        <v>1230040096299.21</v>
      </c>
      <c r="BN69" s="235">
        <v>2290687885.2200003</v>
      </c>
      <c r="BO69" s="235">
        <v>632854578990.59705</v>
      </c>
      <c r="BP69" s="235">
        <v>149189843072.099</v>
      </c>
      <c r="BQ69" s="235">
        <v>70545000000</v>
      </c>
      <c r="BR69" s="235">
        <v>308583995243.29797</v>
      </c>
      <c r="BS69" s="235">
        <v>296385672400.63947</v>
      </c>
      <c r="BT69" s="235">
        <v>12947788443.003811</v>
      </c>
      <c r="BU69" s="235">
        <v>372472426.25</v>
      </c>
      <c r="BV69" s="235">
        <v>-1121938026.5954998</v>
      </c>
      <c r="BW69" s="235">
        <v>0</v>
      </c>
      <c r="BX69" s="235">
        <v>435848532.36999989</v>
      </c>
      <c r="BY69" s="235">
        <v>35866304.109999999</v>
      </c>
      <c r="BZ69" s="235">
        <v>255240503.45000002</v>
      </c>
      <c r="CA69" s="235">
        <v>2361596060.5945005</v>
      </c>
      <c r="CB69" s="235">
        <v>4210489427.1199999</v>
      </c>
      <c r="CC69" s="235">
        <v>43156003078.420456</v>
      </c>
      <c r="CD69" s="235">
        <v>7274146741.9199991</v>
      </c>
      <c r="CE69" s="235">
        <v>22724836962.647141</v>
      </c>
      <c r="CF69" s="235">
        <v>495184889.02000004</v>
      </c>
      <c r="CG69" s="235">
        <v>13340817020.883301</v>
      </c>
      <c r="CH69" s="235">
        <v>678982536.04999995</v>
      </c>
      <c r="CI69" s="235">
        <v>72531994520.246719</v>
      </c>
      <c r="CJ69" s="235">
        <v>12174282626.702995</v>
      </c>
      <c r="CK69" s="235">
        <v>44271661568.356003</v>
      </c>
      <c r="CL69" s="235">
        <v>0</v>
      </c>
      <c r="CM69" s="235">
        <v>2443479802.4900002</v>
      </c>
      <c r="CN69" s="235">
        <v>1137442594.02</v>
      </c>
      <c r="CO69" s="235">
        <v>0</v>
      </c>
      <c r="CP69" s="235">
        <v>44520850</v>
      </c>
      <c r="CQ69" s="235">
        <v>33291596834.413303</v>
      </c>
      <c r="CR69" s="235">
        <v>7354621487.432703</v>
      </c>
      <c r="CS69" s="235">
        <v>144908370253.26056</v>
      </c>
      <c r="CT69" s="235">
        <v>25796584014.11282</v>
      </c>
      <c r="CU69" s="235">
        <v>48881687680.007736</v>
      </c>
      <c r="CV69" s="235">
        <v>70230098559.140015</v>
      </c>
      <c r="CW69" s="235">
        <v>33554668191.708366</v>
      </c>
      <c r="CX69" s="235">
        <v>159496948240.15518</v>
      </c>
      <c r="CY69" s="235">
        <v>10711475113.439983</v>
      </c>
      <c r="CZ69" s="235">
        <v>3652026829.5534844</v>
      </c>
      <c r="DA69" s="235">
        <v>166556396524.04163</v>
      </c>
      <c r="DB69" s="235">
        <v>166710569308.27243</v>
      </c>
      <c r="DC69" s="235">
        <v>391999057478.32526</v>
      </c>
      <c r="DD69" s="235">
        <v>242809214406.22632</v>
      </c>
      <c r="DE69" s="235">
        <v>149189843072.099</v>
      </c>
    </row>
    <row r="70" spans="1:109" ht="11.25" customHeight="1">
      <c r="A70" s="260"/>
      <c r="B70" s="260"/>
      <c r="C70" s="210"/>
      <c r="D70" s="211"/>
      <c r="E70" s="210"/>
      <c r="F70" s="210"/>
      <c r="G70" s="261"/>
      <c r="H70" s="262"/>
      <c r="I70" s="263"/>
      <c r="J70" s="263"/>
      <c r="K70" s="263"/>
      <c r="L70" s="263"/>
      <c r="M70" s="263"/>
      <c r="N70" s="263"/>
      <c r="O70" s="263"/>
      <c r="P70" s="263"/>
      <c r="Q70" s="210"/>
      <c r="R70" s="210"/>
      <c r="S70" s="210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60"/>
      <c r="BH70" s="260"/>
      <c r="BI70" s="260"/>
      <c r="BJ70" s="260"/>
      <c r="BK70" s="260"/>
      <c r="BL70" s="260"/>
      <c r="BM70" s="260"/>
      <c r="BN70" s="260"/>
      <c r="BO70" s="260"/>
      <c r="BP70" s="260"/>
      <c r="BQ70" s="260"/>
      <c r="BR70" s="260"/>
      <c r="BS70" s="260"/>
      <c r="BT70" s="260"/>
      <c r="BU70" s="260"/>
      <c r="BV70" s="260"/>
      <c r="BW70" s="260"/>
      <c r="BX70" s="260"/>
      <c r="BY70" s="260"/>
      <c r="BZ70" s="260"/>
      <c r="CA70" s="260"/>
      <c r="CB70" s="260"/>
      <c r="CC70" s="260"/>
      <c r="CD70" s="260"/>
      <c r="CE70" s="260"/>
      <c r="CF70" s="260"/>
      <c r="CG70" s="260"/>
      <c r="CH70" s="260"/>
      <c r="CI70" s="260"/>
      <c r="CJ70" s="260"/>
      <c r="CK70" s="260"/>
      <c r="CL70" s="260"/>
      <c r="CM70" s="260"/>
      <c r="CN70" s="260"/>
      <c r="CO70" s="260"/>
      <c r="CP70" s="260"/>
      <c r="CQ70" s="260"/>
      <c r="CR70" s="260"/>
      <c r="CS70" s="260"/>
      <c r="CT70" s="260"/>
      <c r="CU70" s="260"/>
      <c r="CV70" s="260"/>
      <c r="CW70" s="260"/>
      <c r="CX70" s="260"/>
      <c r="CY70" s="260"/>
      <c r="CZ70" s="260"/>
      <c r="DA70" s="260"/>
      <c r="DB70" s="260"/>
      <c r="DC70" s="260"/>
      <c r="DD70" s="260"/>
      <c r="DE70" s="264"/>
    </row>
    <row r="71" spans="1:109" ht="11.25" customHeight="1">
      <c r="A71" s="260"/>
      <c r="B71" s="260"/>
      <c r="C71" s="210"/>
      <c r="D71" s="211"/>
      <c r="E71" s="210"/>
      <c r="F71" s="210"/>
      <c r="G71" s="261"/>
      <c r="H71" s="262"/>
      <c r="I71" s="263"/>
      <c r="J71" s="263"/>
      <c r="K71" s="263"/>
      <c r="L71" s="263"/>
      <c r="M71" s="263"/>
      <c r="N71" s="263"/>
      <c r="O71" s="263"/>
      <c r="P71" s="263"/>
      <c r="Q71" s="210"/>
      <c r="R71" s="210"/>
      <c r="S71" s="210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260"/>
      <c r="BP71" s="260"/>
      <c r="BQ71" s="260"/>
      <c r="BR71" s="260"/>
      <c r="BS71" s="260"/>
      <c r="BT71" s="260"/>
      <c r="BU71" s="260"/>
      <c r="BV71" s="260"/>
      <c r="BW71" s="260"/>
      <c r="BX71" s="260"/>
      <c r="BY71" s="260"/>
      <c r="BZ71" s="260"/>
      <c r="CA71" s="260"/>
      <c r="CB71" s="260"/>
      <c r="CC71" s="260"/>
      <c r="CD71" s="260"/>
      <c r="CE71" s="260"/>
      <c r="CF71" s="260"/>
      <c r="CG71" s="260"/>
      <c r="CH71" s="260"/>
      <c r="CI71" s="260"/>
      <c r="CJ71" s="260"/>
      <c r="CK71" s="260"/>
      <c r="CL71" s="260"/>
      <c r="CM71" s="260"/>
      <c r="CN71" s="260"/>
      <c r="CO71" s="260"/>
      <c r="CP71" s="260"/>
      <c r="CQ71" s="260"/>
      <c r="CR71" s="260"/>
      <c r="CS71" s="260"/>
      <c r="CT71" s="260"/>
      <c r="CU71" s="260"/>
      <c r="CV71" s="260"/>
      <c r="CW71" s="260"/>
      <c r="CX71" s="260"/>
      <c r="CY71" s="260"/>
      <c r="CZ71" s="260"/>
      <c r="DA71" s="260"/>
      <c r="DB71" s="260"/>
      <c r="DC71" s="260"/>
      <c r="DD71" s="260"/>
      <c r="DE71" s="264"/>
    </row>
    <row r="72" spans="1:109" ht="11.25" customHeight="1">
      <c r="A72" s="260"/>
      <c r="B72" s="260"/>
      <c r="C72" s="210"/>
      <c r="D72" s="211"/>
      <c r="E72" s="210"/>
      <c r="F72" s="210"/>
      <c r="G72" s="261"/>
      <c r="H72" s="262"/>
      <c r="I72" s="263"/>
      <c r="J72" s="263"/>
      <c r="K72" s="263"/>
      <c r="L72" s="263"/>
      <c r="M72" s="263"/>
      <c r="N72" s="263"/>
      <c r="O72" s="263"/>
      <c r="P72" s="263"/>
      <c r="Q72" s="210"/>
      <c r="R72" s="210"/>
      <c r="S72" s="210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260"/>
      <c r="BP72" s="260"/>
      <c r="BQ72" s="260"/>
      <c r="BR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  <c r="CD72" s="260"/>
      <c r="CE72" s="260"/>
      <c r="CF72" s="260"/>
      <c r="CG72" s="260"/>
      <c r="CH72" s="260"/>
      <c r="CI72" s="260"/>
      <c r="CJ72" s="260"/>
      <c r="CK72" s="260"/>
      <c r="CL72" s="260"/>
      <c r="CM72" s="260"/>
      <c r="CN72" s="260"/>
      <c r="CO72" s="260"/>
      <c r="CP72" s="260"/>
      <c r="CQ72" s="260"/>
      <c r="CR72" s="260"/>
      <c r="CS72" s="260"/>
      <c r="CT72" s="260"/>
      <c r="CU72" s="260"/>
      <c r="CV72" s="260"/>
      <c r="CW72" s="260"/>
      <c r="CX72" s="260"/>
      <c r="CY72" s="260"/>
      <c r="CZ72" s="260"/>
      <c r="DA72" s="260"/>
      <c r="DB72" s="260"/>
      <c r="DC72" s="260"/>
      <c r="DD72" s="260"/>
      <c r="DE72" s="264"/>
    </row>
    <row r="73" spans="1:109" ht="11.25" customHeight="1">
      <c r="A73" s="260"/>
      <c r="B73" s="260"/>
      <c r="C73" s="210"/>
      <c r="D73" s="211"/>
      <c r="E73" s="210"/>
      <c r="F73" s="210"/>
      <c r="G73" s="261"/>
      <c r="H73" s="262"/>
      <c r="I73" s="263"/>
      <c r="J73" s="263"/>
      <c r="K73" s="263"/>
      <c r="L73" s="263"/>
      <c r="M73" s="263"/>
      <c r="N73" s="263"/>
      <c r="O73" s="263"/>
      <c r="P73" s="263"/>
      <c r="Q73" s="210"/>
      <c r="R73" s="210"/>
      <c r="S73" s="210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  <c r="CN73" s="260"/>
      <c r="CO73" s="260"/>
      <c r="CP73" s="260"/>
      <c r="CQ73" s="260"/>
      <c r="CR73" s="260"/>
      <c r="CS73" s="260"/>
      <c r="CT73" s="260"/>
      <c r="CU73" s="260"/>
      <c r="CV73" s="260"/>
      <c r="CW73" s="260"/>
      <c r="CX73" s="260"/>
      <c r="CY73" s="260"/>
      <c r="CZ73" s="260"/>
      <c r="DA73" s="260"/>
      <c r="DB73" s="260"/>
      <c r="DC73" s="260"/>
      <c r="DD73" s="260"/>
      <c r="DE73" s="264"/>
    </row>
    <row r="74" spans="1:109" ht="11.25" customHeight="1">
      <c r="A74" s="260"/>
      <c r="B74" s="260"/>
      <c r="C74" s="210"/>
      <c r="D74" s="211"/>
      <c r="E74" s="210"/>
      <c r="F74" s="210"/>
      <c r="G74" s="261"/>
      <c r="H74" s="262"/>
      <c r="I74" s="263"/>
      <c r="J74" s="263"/>
      <c r="K74" s="263"/>
      <c r="L74" s="263"/>
      <c r="M74" s="263"/>
      <c r="N74" s="263"/>
      <c r="O74" s="263"/>
      <c r="P74" s="263"/>
      <c r="Q74" s="210"/>
      <c r="R74" s="210"/>
      <c r="S74" s="210"/>
      <c r="T74" s="212"/>
      <c r="U74" s="212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0"/>
      <c r="BQ74" s="260"/>
      <c r="BR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  <c r="CN74" s="260"/>
      <c r="CO74" s="260"/>
      <c r="CP74" s="260"/>
      <c r="CQ74" s="260"/>
      <c r="CR74" s="260"/>
      <c r="CS74" s="260"/>
      <c r="CT74" s="260"/>
      <c r="CU74" s="260"/>
      <c r="CV74" s="260"/>
      <c r="CW74" s="260"/>
      <c r="CX74" s="260"/>
      <c r="CY74" s="260"/>
      <c r="CZ74" s="260"/>
      <c r="DA74" s="260"/>
      <c r="DB74" s="260"/>
      <c r="DC74" s="260"/>
      <c r="DD74" s="260"/>
      <c r="DE74" s="264"/>
    </row>
    <row r="75" spans="1:109" ht="11.25" customHeight="1">
      <c r="A75" s="260"/>
      <c r="B75" s="260"/>
      <c r="C75" s="210"/>
      <c r="D75" s="211"/>
      <c r="E75" s="210"/>
      <c r="F75" s="210"/>
      <c r="G75" s="261"/>
      <c r="H75" s="262"/>
      <c r="I75" s="263"/>
      <c r="J75" s="263"/>
      <c r="K75" s="263"/>
      <c r="L75" s="263"/>
      <c r="M75" s="263"/>
      <c r="N75" s="263"/>
      <c r="O75" s="263"/>
      <c r="P75" s="263"/>
      <c r="Q75" s="210"/>
      <c r="R75" s="210"/>
      <c r="S75" s="210"/>
      <c r="T75" s="212"/>
      <c r="U75" s="212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  <c r="CN75" s="260"/>
      <c r="CO75" s="260"/>
      <c r="CP75" s="260"/>
      <c r="CQ75" s="260"/>
      <c r="CR75" s="260"/>
      <c r="CS75" s="260"/>
      <c r="CT75" s="260"/>
      <c r="CU75" s="260"/>
      <c r="CV75" s="260"/>
      <c r="CW75" s="260"/>
      <c r="CX75" s="260"/>
      <c r="CY75" s="260"/>
      <c r="CZ75" s="260"/>
      <c r="DA75" s="260"/>
      <c r="DB75" s="260"/>
      <c r="DC75" s="260"/>
      <c r="DD75" s="260"/>
      <c r="DE75" s="264"/>
    </row>
    <row r="76" spans="1:109" ht="11.25" customHeight="1">
      <c r="A76" s="260"/>
      <c r="B76" s="260"/>
      <c r="C76" s="210"/>
      <c r="D76" s="211"/>
      <c r="E76" s="210"/>
      <c r="F76" s="210"/>
      <c r="G76" s="261"/>
      <c r="H76" s="262"/>
      <c r="I76" s="263"/>
      <c r="J76" s="263"/>
      <c r="K76" s="263"/>
      <c r="L76" s="263"/>
      <c r="M76" s="263"/>
      <c r="N76" s="263"/>
      <c r="O76" s="263"/>
      <c r="P76" s="263"/>
      <c r="Q76" s="210"/>
      <c r="R76" s="210"/>
      <c r="S76" s="210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  <c r="CN76" s="260"/>
      <c r="CO76" s="260"/>
      <c r="CP76" s="260"/>
      <c r="CQ76" s="260"/>
      <c r="CR76" s="260"/>
      <c r="CS76" s="260"/>
      <c r="CT76" s="260"/>
      <c r="CU76" s="260"/>
      <c r="CV76" s="260"/>
      <c r="CW76" s="260"/>
      <c r="CX76" s="260"/>
      <c r="CY76" s="260"/>
      <c r="CZ76" s="260"/>
      <c r="DA76" s="260"/>
      <c r="DB76" s="260"/>
      <c r="DC76" s="260"/>
      <c r="DD76" s="260"/>
      <c r="DE76" s="264"/>
    </row>
    <row r="77" spans="1:109" ht="11.25" customHeight="1">
      <c r="A77" s="260"/>
      <c r="B77" s="260"/>
      <c r="C77" s="210"/>
      <c r="D77" s="211"/>
      <c r="E77" s="210"/>
      <c r="F77" s="210"/>
      <c r="G77" s="261"/>
      <c r="H77" s="262"/>
      <c r="I77" s="263"/>
      <c r="J77" s="263"/>
      <c r="K77" s="263"/>
      <c r="L77" s="263"/>
      <c r="M77" s="263"/>
      <c r="N77" s="263"/>
      <c r="O77" s="263"/>
      <c r="P77" s="263"/>
      <c r="Q77" s="210"/>
      <c r="R77" s="210"/>
      <c r="S77" s="210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  <c r="CN77" s="260"/>
      <c r="CO77" s="260"/>
      <c r="CP77" s="260"/>
      <c r="CQ77" s="260"/>
      <c r="CR77" s="260"/>
      <c r="CS77" s="260"/>
      <c r="CT77" s="260"/>
      <c r="CU77" s="260"/>
      <c r="CV77" s="260"/>
      <c r="CW77" s="260"/>
      <c r="CX77" s="260"/>
      <c r="CY77" s="260"/>
      <c r="CZ77" s="260"/>
      <c r="DA77" s="260"/>
      <c r="DB77" s="260"/>
      <c r="DC77" s="260"/>
      <c r="DD77" s="260"/>
      <c r="DE77" s="264"/>
    </row>
    <row r="78" spans="1:109" ht="11.25" customHeight="1">
      <c r="A78" s="260"/>
      <c r="B78" s="260"/>
      <c r="C78" s="210"/>
      <c r="D78" s="211"/>
      <c r="E78" s="210"/>
      <c r="F78" s="210"/>
      <c r="G78" s="261"/>
      <c r="H78" s="262"/>
      <c r="I78" s="263"/>
      <c r="J78" s="263"/>
      <c r="K78" s="263"/>
      <c r="L78" s="263"/>
      <c r="M78" s="263"/>
      <c r="N78" s="263"/>
      <c r="O78" s="263"/>
      <c r="P78" s="263"/>
      <c r="Q78" s="210"/>
      <c r="R78" s="210"/>
      <c r="S78" s="210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  <c r="CN78" s="260"/>
      <c r="CO78" s="260"/>
      <c r="CP78" s="260"/>
      <c r="CQ78" s="260"/>
      <c r="CR78" s="260"/>
      <c r="CS78" s="260"/>
      <c r="CT78" s="260"/>
      <c r="CU78" s="260"/>
      <c r="CV78" s="260"/>
      <c r="CW78" s="260"/>
      <c r="CX78" s="260"/>
      <c r="CY78" s="260"/>
      <c r="CZ78" s="260"/>
      <c r="DA78" s="260"/>
      <c r="DB78" s="260"/>
      <c r="DC78" s="260"/>
      <c r="DD78" s="260"/>
      <c r="DE78" s="264"/>
    </row>
    <row r="79" spans="1:109" ht="11.25" customHeight="1">
      <c r="A79" s="260"/>
      <c r="B79" s="260"/>
      <c r="C79" s="210"/>
      <c r="D79" s="211"/>
      <c r="E79" s="210"/>
      <c r="F79" s="210"/>
      <c r="G79" s="261"/>
      <c r="H79" s="262"/>
      <c r="I79" s="263"/>
      <c r="J79" s="263"/>
      <c r="K79" s="263"/>
      <c r="L79" s="263"/>
      <c r="M79" s="263"/>
      <c r="N79" s="263"/>
      <c r="O79" s="263"/>
      <c r="P79" s="263"/>
      <c r="Q79" s="210"/>
      <c r="R79" s="210"/>
      <c r="S79" s="210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  <c r="CN79" s="260"/>
      <c r="CO79" s="260"/>
      <c r="CP79" s="260"/>
      <c r="CQ79" s="260"/>
      <c r="CR79" s="260"/>
      <c r="CS79" s="260"/>
      <c r="CT79" s="260"/>
      <c r="CU79" s="260"/>
      <c r="CV79" s="260"/>
      <c r="CW79" s="260"/>
      <c r="CX79" s="260"/>
      <c r="CY79" s="260"/>
      <c r="CZ79" s="260"/>
      <c r="DA79" s="260"/>
      <c r="DB79" s="260"/>
      <c r="DC79" s="260"/>
      <c r="DD79" s="260"/>
      <c r="DE79" s="264"/>
    </row>
    <row r="80" spans="1:109" ht="11.25" customHeight="1">
      <c r="A80" s="260"/>
      <c r="B80" s="260"/>
      <c r="C80" s="210"/>
      <c r="D80" s="211"/>
      <c r="E80" s="210"/>
      <c r="F80" s="210"/>
      <c r="G80" s="261"/>
      <c r="H80" s="262"/>
      <c r="I80" s="263"/>
      <c r="J80" s="263"/>
      <c r="K80" s="263"/>
      <c r="L80" s="263"/>
      <c r="M80" s="263"/>
      <c r="N80" s="263"/>
      <c r="O80" s="263"/>
      <c r="P80" s="263"/>
      <c r="Q80" s="210"/>
      <c r="R80" s="210"/>
      <c r="S80" s="210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260"/>
      <c r="BO80" s="260"/>
      <c r="BP80" s="260"/>
      <c r="BQ80" s="260"/>
      <c r="BR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  <c r="CD80" s="260"/>
      <c r="CE80" s="260"/>
      <c r="CF80" s="260"/>
      <c r="CG80" s="260"/>
      <c r="CH80" s="260"/>
      <c r="CI80" s="260"/>
      <c r="CJ80" s="260"/>
      <c r="CK80" s="260"/>
      <c r="CL80" s="260"/>
      <c r="CM80" s="260"/>
      <c r="CN80" s="260"/>
      <c r="CO80" s="260"/>
      <c r="CP80" s="260"/>
      <c r="CQ80" s="260"/>
      <c r="CR80" s="260"/>
      <c r="CS80" s="260"/>
      <c r="CT80" s="260"/>
      <c r="CU80" s="260"/>
      <c r="CV80" s="260"/>
      <c r="CW80" s="260"/>
      <c r="CX80" s="260"/>
      <c r="CY80" s="260"/>
      <c r="CZ80" s="260"/>
      <c r="DA80" s="260"/>
      <c r="DB80" s="260"/>
      <c r="DC80" s="260"/>
      <c r="DD80" s="260"/>
      <c r="DE80" s="264"/>
    </row>
    <row r="81" spans="1:109" ht="11.25" customHeight="1">
      <c r="A81" s="260"/>
      <c r="B81" s="260"/>
      <c r="C81" s="210"/>
      <c r="D81" s="211"/>
      <c r="E81" s="210"/>
      <c r="F81" s="210"/>
      <c r="G81" s="261"/>
      <c r="H81" s="262"/>
      <c r="I81" s="263"/>
      <c r="J81" s="263"/>
      <c r="K81" s="263"/>
      <c r="L81" s="263"/>
      <c r="M81" s="263"/>
      <c r="N81" s="263"/>
      <c r="O81" s="263"/>
      <c r="P81" s="263"/>
      <c r="Q81" s="210"/>
      <c r="R81" s="210"/>
      <c r="S81" s="210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60"/>
      <c r="BR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  <c r="CD81" s="260"/>
      <c r="CE81" s="260"/>
      <c r="CF81" s="260"/>
      <c r="CG81" s="260"/>
      <c r="CH81" s="260"/>
      <c r="CI81" s="260"/>
      <c r="CJ81" s="260"/>
      <c r="CK81" s="260"/>
      <c r="CL81" s="260"/>
      <c r="CM81" s="260"/>
      <c r="CN81" s="260"/>
      <c r="CO81" s="260"/>
      <c r="CP81" s="260"/>
      <c r="CQ81" s="260"/>
      <c r="CR81" s="260"/>
      <c r="CS81" s="260"/>
      <c r="CT81" s="260"/>
      <c r="CU81" s="260"/>
      <c r="CV81" s="260"/>
      <c r="CW81" s="260"/>
      <c r="CX81" s="260"/>
      <c r="CY81" s="260"/>
      <c r="CZ81" s="260"/>
      <c r="DA81" s="260"/>
      <c r="DB81" s="260"/>
      <c r="DC81" s="260"/>
      <c r="DD81" s="260"/>
      <c r="DE81" s="264"/>
    </row>
    <row r="82" spans="1:109" ht="11.25" customHeight="1">
      <c r="A82" s="260"/>
      <c r="B82" s="260"/>
      <c r="C82" s="210"/>
      <c r="D82" s="211"/>
      <c r="E82" s="210"/>
      <c r="F82" s="210"/>
      <c r="G82" s="261"/>
      <c r="H82" s="262"/>
      <c r="I82" s="263"/>
      <c r="J82" s="263"/>
      <c r="K82" s="263"/>
      <c r="L82" s="263"/>
      <c r="M82" s="263"/>
      <c r="N82" s="263"/>
      <c r="O82" s="263"/>
      <c r="P82" s="263"/>
      <c r="Q82" s="210"/>
      <c r="R82" s="210"/>
      <c r="S82" s="210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260"/>
      <c r="BO82" s="260"/>
      <c r="BP82" s="260"/>
      <c r="BQ82" s="260"/>
      <c r="BR82" s="260"/>
      <c r="BS82" s="260"/>
      <c r="BT82" s="260"/>
      <c r="BU82" s="260"/>
      <c r="BV82" s="260"/>
      <c r="BW82" s="260"/>
      <c r="BX82" s="260"/>
      <c r="BY82" s="260"/>
      <c r="BZ82" s="260"/>
      <c r="CA82" s="260"/>
      <c r="CB82" s="260"/>
      <c r="CC82" s="260"/>
      <c r="CD82" s="260"/>
      <c r="CE82" s="260"/>
      <c r="CF82" s="260"/>
      <c r="CG82" s="260"/>
      <c r="CH82" s="260"/>
      <c r="CI82" s="260"/>
      <c r="CJ82" s="260"/>
      <c r="CK82" s="260"/>
      <c r="CL82" s="260"/>
      <c r="CM82" s="260"/>
      <c r="CN82" s="260"/>
      <c r="CO82" s="260"/>
      <c r="CP82" s="260"/>
      <c r="CQ82" s="260"/>
      <c r="CR82" s="260"/>
      <c r="CS82" s="260"/>
      <c r="CT82" s="260"/>
      <c r="CU82" s="260"/>
      <c r="CV82" s="260"/>
      <c r="CW82" s="260"/>
      <c r="CX82" s="260"/>
      <c r="CY82" s="260"/>
      <c r="CZ82" s="260"/>
      <c r="DA82" s="260"/>
      <c r="DB82" s="260"/>
      <c r="DC82" s="260"/>
      <c r="DD82" s="260"/>
      <c r="DE82" s="264"/>
    </row>
    <row r="83" spans="1:109" ht="11.25" customHeight="1">
      <c r="A83" s="260"/>
      <c r="B83" s="260"/>
      <c r="C83" s="210"/>
      <c r="D83" s="211"/>
      <c r="E83" s="210"/>
      <c r="F83" s="210"/>
      <c r="G83" s="261"/>
      <c r="H83" s="262"/>
      <c r="I83" s="263"/>
      <c r="J83" s="263"/>
      <c r="K83" s="263"/>
      <c r="L83" s="263"/>
      <c r="M83" s="263"/>
      <c r="N83" s="263"/>
      <c r="O83" s="263"/>
      <c r="P83" s="263"/>
      <c r="Q83" s="210"/>
      <c r="R83" s="210"/>
      <c r="S83" s="210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0"/>
      <c r="BQ83" s="260"/>
      <c r="BR83" s="260"/>
      <c r="BS83" s="260"/>
      <c r="BT83" s="260"/>
      <c r="BU83" s="260"/>
      <c r="BV83" s="260"/>
      <c r="BW83" s="260"/>
      <c r="BX83" s="260"/>
      <c r="BY83" s="260"/>
      <c r="BZ83" s="260"/>
      <c r="CA83" s="260"/>
      <c r="CB83" s="260"/>
      <c r="CC83" s="260"/>
      <c r="CD83" s="260"/>
      <c r="CE83" s="260"/>
      <c r="CF83" s="260"/>
      <c r="CG83" s="260"/>
      <c r="CH83" s="260"/>
      <c r="CI83" s="260"/>
      <c r="CJ83" s="260"/>
      <c r="CK83" s="260"/>
      <c r="CL83" s="260"/>
      <c r="CM83" s="260"/>
      <c r="CN83" s="260"/>
      <c r="CO83" s="260"/>
      <c r="CP83" s="260"/>
      <c r="CQ83" s="260"/>
      <c r="CR83" s="260"/>
      <c r="CS83" s="260"/>
      <c r="CT83" s="260"/>
      <c r="CU83" s="260"/>
      <c r="CV83" s="260"/>
      <c r="CW83" s="260"/>
      <c r="CX83" s="260"/>
      <c r="CY83" s="260"/>
      <c r="CZ83" s="260"/>
      <c r="DA83" s="260"/>
      <c r="DB83" s="260"/>
      <c r="DC83" s="260"/>
      <c r="DD83" s="260"/>
      <c r="DE83" s="264"/>
    </row>
    <row r="84" spans="1:109" ht="11.25" customHeight="1">
      <c r="A84" s="260"/>
      <c r="B84" s="260"/>
      <c r="C84" s="210"/>
      <c r="D84" s="211"/>
      <c r="E84" s="210"/>
      <c r="F84" s="210"/>
      <c r="G84" s="261"/>
      <c r="H84" s="262"/>
      <c r="I84" s="263"/>
      <c r="J84" s="263"/>
      <c r="K84" s="263"/>
      <c r="L84" s="263"/>
      <c r="M84" s="263"/>
      <c r="N84" s="263"/>
      <c r="O84" s="263"/>
      <c r="P84" s="263"/>
      <c r="Q84" s="210"/>
      <c r="R84" s="210"/>
      <c r="S84" s="210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260"/>
      <c r="BO84" s="260"/>
      <c r="BP84" s="260"/>
      <c r="BQ84" s="260"/>
      <c r="BR84" s="260"/>
      <c r="BS84" s="260"/>
      <c r="BT84" s="260"/>
      <c r="BU84" s="260"/>
      <c r="BV84" s="260"/>
      <c r="BW84" s="260"/>
      <c r="BX84" s="260"/>
      <c r="BY84" s="260"/>
      <c r="BZ84" s="260"/>
      <c r="CA84" s="260"/>
      <c r="CB84" s="260"/>
      <c r="CC84" s="260"/>
      <c r="CD84" s="260"/>
      <c r="CE84" s="260"/>
      <c r="CF84" s="260"/>
      <c r="CG84" s="260"/>
      <c r="CH84" s="260"/>
      <c r="CI84" s="260"/>
      <c r="CJ84" s="260"/>
      <c r="CK84" s="260"/>
      <c r="CL84" s="260"/>
      <c r="CM84" s="260"/>
      <c r="CN84" s="260"/>
      <c r="CO84" s="260"/>
      <c r="CP84" s="260"/>
      <c r="CQ84" s="260"/>
      <c r="CR84" s="260"/>
      <c r="CS84" s="260"/>
      <c r="CT84" s="260"/>
      <c r="CU84" s="260"/>
      <c r="CV84" s="260"/>
      <c r="CW84" s="260"/>
      <c r="CX84" s="260"/>
      <c r="CY84" s="260"/>
      <c r="CZ84" s="260"/>
      <c r="DA84" s="260"/>
      <c r="DB84" s="260"/>
      <c r="DC84" s="260"/>
      <c r="DD84" s="260"/>
      <c r="DE84" s="264"/>
    </row>
    <row r="85" spans="1:109" ht="11.25" customHeight="1">
      <c r="A85" s="260"/>
      <c r="B85" s="260"/>
      <c r="C85" s="210"/>
      <c r="D85" s="211"/>
      <c r="E85" s="210"/>
      <c r="F85" s="210"/>
      <c r="G85" s="261"/>
      <c r="H85" s="262"/>
      <c r="I85" s="263"/>
      <c r="J85" s="263"/>
      <c r="K85" s="263"/>
      <c r="L85" s="263"/>
      <c r="M85" s="263"/>
      <c r="N85" s="263"/>
      <c r="O85" s="263"/>
      <c r="P85" s="263"/>
      <c r="Q85" s="210"/>
      <c r="R85" s="210"/>
      <c r="S85" s="210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  <c r="CN85" s="260"/>
      <c r="CO85" s="260"/>
      <c r="CP85" s="260"/>
      <c r="CQ85" s="260"/>
      <c r="CR85" s="260"/>
      <c r="CS85" s="260"/>
      <c r="CT85" s="260"/>
      <c r="CU85" s="260"/>
      <c r="CV85" s="260"/>
      <c r="CW85" s="260"/>
      <c r="CX85" s="260"/>
      <c r="CY85" s="260"/>
      <c r="CZ85" s="260"/>
      <c r="DA85" s="260"/>
      <c r="DB85" s="260"/>
      <c r="DC85" s="260"/>
      <c r="DD85" s="260"/>
      <c r="DE85" s="264"/>
    </row>
    <row r="86" spans="1:109" ht="11.25" customHeight="1">
      <c r="A86" s="260"/>
      <c r="B86" s="260"/>
      <c r="C86" s="210"/>
      <c r="D86" s="211"/>
      <c r="E86" s="210"/>
      <c r="F86" s="210"/>
      <c r="G86" s="261"/>
      <c r="H86" s="262"/>
      <c r="I86" s="263"/>
      <c r="J86" s="263"/>
      <c r="K86" s="263"/>
      <c r="L86" s="263"/>
      <c r="M86" s="263"/>
      <c r="N86" s="263"/>
      <c r="O86" s="263"/>
      <c r="P86" s="263"/>
      <c r="Q86" s="210"/>
      <c r="R86" s="210"/>
      <c r="S86" s="210"/>
      <c r="T86" s="212"/>
      <c r="U86" s="212"/>
      <c r="V86" s="212"/>
      <c r="W86" s="212"/>
      <c r="X86" s="212"/>
      <c r="Y86" s="212"/>
      <c r="Z86" s="212"/>
      <c r="AA86" s="212"/>
      <c r="AB86" s="212"/>
      <c r="AC86" s="212"/>
      <c r="AD86" s="212"/>
      <c r="AE86" s="212"/>
      <c r="AF86" s="212"/>
      <c r="AG86" s="212"/>
      <c r="AH86" s="212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260"/>
      <c r="BO86" s="260"/>
      <c r="BP86" s="260"/>
      <c r="BQ86" s="260"/>
      <c r="BR86" s="260"/>
      <c r="BS86" s="260"/>
      <c r="BT86" s="260"/>
      <c r="BU86" s="260"/>
      <c r="BV86" s="260"/>
      <c r="BW86" s="260"/>
      <c r="BX86" s="260"/>
      <c r="BY86" s="260"/>
      <c r="BZ86" s="260"/>
      <c r="CA86" s="260"/>
      <c r="CB86" s="260"/>
      <c r="CC86" s="260"/>
      <c r="CD86" s="260"/>
      <c r="CE86" s="260"/>
      <c r="CF86" s="260"/>
      <c r="CG86" s="260"/>
      <c r="CH86" s="260"/>
      <c r="CI86" s="260"/>
      <c r="CJ86" s="260"/>
      <c r="CK86" s="260"/>
      <c r="CL86" s="260"/>
      <c r="CM86" s="260"/>
      <c r="CN86" s="260"/>
      <c r="CO86" s="260"/>
      <c r="CP86" s="260"/>
      <c r="CQ86" s="260"/>
      <c r="CR86" s="260"/>
      <c r="CS86" s="260"/>
      <c r="CT86" s="260"/>
      <c r="CU86" s="260"/>
      <c r="CV86" s="260"/>
      <c r="CW86" s="260"/>
      <c r="CX86" s="260"/>
      <c r="CY86" s="260"/>
      <c r="CZ86" s="260"/>
      <c r="DA86" s="260"/>
      <c r="DB86" s="260"/>
      <c r="DC86" s="260"/>
      <c r="DD86" s="260"/>
      <c r="DE86" s="264"/>
    </row>
    <row r="87" spans="1:109" ht="11.25" customHeight="1">
      <c r="A87" s="260"/>
      <c r="B87" s="260"/>
      <c r="C87" s="210"/>
      <c r="D87" s="211"/>
      <c r="E87" s="210"/>
      <c r="F87" s="210"/>
      <c r="G87" s="261"/>
      <c r="H87" s="262"/>
      <c r="I87" s="263"/>
      <c r="J87" s="263"/>
      <c r="K87" s="263"/>
      <c r="L87" s="263"/>
      <c r="M87" s="263"/>
      <c r="N87" s="263"/>
      <c r="O87" s="263"/>
      <c r="P87" s="263"/>
      <c r="Q87" s="210"/>
      <c r="R87" s="210"/>
      <c r="S87" s="210"/>
      <c r="T87" s="212"/>
      <c r="U87" s="212"/>
      <c r="V87" s="212"/>
      <c r="W87" s="212"/>
      <c r="X87" s="212"/>
      <c r="Y87" s="212"/>
      <c r="Z87" s="212"/>
      <c r="AA87" s="212"/>
      <c r="AB87" s="212"/>
      <c r="AC87" s="212"/>
      <c r="AD87" s="212"/>
      <c r="AE87" s="212"/>
      <c r="AF87" s="212"/>
      <c r="AG87" s="212"/>
      <c r="AH87" s="212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260"/>
      <c r="BO87" s="260"/>
      <c r="BP87" s="260"/>
      <c r="BQ87" s="260"/>
      <c r="BR87" s="260"/>
      <c r="BS87" s="260"/>
      <c r="BT87" s="260"/>
      <c r="BU87" s="260"/>
      <c r="BV87" s="260"/>
      <c r="BW87" s="260"/>
      <c r="BX87" s="260"/>
      <c r="BY87" s="260"/>
      <c r="BZ87" s="260"/>
      <c r="CA87" s="260"/>
      <c r="CB87" s="260"/>
      <c r="CC87" s="260"/>
      <c r="CD87" s="260"/>
      <c r="CE87" s="260"/>
      <c r="CF87" s="260"/>
      <c r="CG87" s="260"/>
      <c r="CH87" s="260"/>
      <c r="CI87" s="260"/>
      <c r="CJ87" s="260"/>
      <c r="CK87" s="260"/>
      <c r="CL87" s="260"/>
      <c r="CM87" s="260"/>
      <c r="CN87" s="260"/>
      <c r="CO87" s="260"/>
      <c r="CP87" s="260"/>
      <c r="CQ87" s="260"/>
      <c r="CR87" s="260"/>
      <c r="CS87" s="260"/>
      <c r="CT87" s="260"/>
      <c r="CU87" s="260"/>
      <c r="CV87" s="260"/>
      <c r="CW87" s="260"/>
      <c r="CX87" s="260"/>
      <c r="CY87" s="260"/>
      <c r="CZ87" s="260"/>
      <c r="DA87" s="260"/>
      <c r="DB87" s="260"/>
      <c r="DC87" s="260"/>
      <c r="DD87" s="260"/>
      <c r="DE87" s="264"/>
    </row>
    <row r="88" spans="1:109" ht="11.25" customHeight="1">
      <c r="A88" s="260"/>
      <c r="B88" s="260"/>
      <c r="C88" s="210"/>
      <c r="D88" s="211"/>
      <c r="E88" s="210"/>
      <c r="F88" s="210"/>
      <c r="G88" s="261"/>
      <c r="H88" s="262"/>
      <c r="I88" s="263"/>
      <c r="J88" s="263"/>
      <c r="K88" s="263"/>
      <c r="L88" s="263"/>
      <c r="M88" s="263"/>
      <c r="N88" s="263"/>
      <c r="O88" s="263"/>
      <c r="P88" s="263"/>
      <c r="Q88" s="210"/>
      <c r="R88" s="210"/>
      <c r="S88" s="210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0"/>
      <c r="CF88" s="260"/>
      <c r="CG88" s="260"/>
      <c r="CH88" s="260"/>
      <c r="CI88" s="260"/>
      <c r="CJ88" s="260"/>
      <c r="CK88" s="260"/>
      <c r="CL88" s="260"/>
      <c r="CM88" s="260"/>
      <c r="CN88" s="260"/>
      <c r="CO88" s="260"/>
      <c r="CP88" s="260"/>
      <c r="CQ88" s="260"/>
      <c r="CR88" s="260"/>
      <c r="CS88" s="260"/>
      <c r="CT88" s="260"/>
      <c r="CU88" s="260"/>
      <c r="CV88" s="260"/>
      <c r="CW88" s="260"/>
      <c r="CX88" s="260"/>
      <c r="CY88" s="260"/>
      <c r="CZ88" s="260"/>
      <c r="DA88" s="260"/>
      <c r="DB88" s="260"/>
      <c r="DC88" s="260"/>
      <c r="DD88" s="260"/>
      <c r="DE88" s="264"/>
    </row>
    <row r="89" spans="1:109" ht="11.25" customHeight="1">
      <c r="A89" s="260"/>
      <c r="B89" s="260"/>
      <c r="C89" s="210"/>
      <c r="D89" s="211"/>
      <c r="E89" s="210"/>
      <c r="F89" s="210"/>
      <c r="G89" s="261"/>
      <c r="H89" s="262"/>
      <c r="I89" s="263"/>
      <c r="J89" s="263"/>
      <c r="K89" s="263"/>
      <c r="L89" s="263"/>
      <c r="M89" s="263"/>
      <c r="N89" s="263"/>
      <c r="O89" s="263"/>
      <c r="P89" s="263"/>
      <c r="Q89" s="210"/>
      <c r="R89" s="210"/>
      <c r="S89" s="210"/>
      <c r="T89" s="212"/>
      <c r="U89" s="212"/>
      <c r="V89" s="212"/>
      <c r="W89" s="212"/>
      <c r="X89" s="212"/>
      <c r="Y89" s="212"/>
      <c r="Z89" s="212"/>
      <c r="AA89" s="212"/>
      <c r="AB89" s="212"/>
      <c r="AC89" s="212"/>
      <c r="AD89" s="212"/>
      <c r="AE89" s="212"/>
      <c r="AF89" s="212"/>
      <c r="AG89" s="212"/>
      <c r="AH89" s="212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0"/>
      <c r="CF89" s="260"/>
      <c r="CG89" s="260"/>
      <c r="CH89" s="260"/>
      <c r="CI89" s="260"/>
      <c r="CJ89" s="260"/>
      <c r="CK89" s="260"/>
      <c r="CL89" s="260"/>
      <c r="CM89" s="260"/>
      <c r="CN89" s="260"/>
      <c r="CO89" s="260"/>
      <c r="CP89" s="260"/>
      <c r="CQ89" s="260"/>
      <c r="CR89" s="260"/>
      <c r="CS89" s="260"/>
      <c r="CT89" s="260"/>
      <c r="CU89" s="260"/>
      <c r="CV89" s="260"/>
      <c r="CW89" s="260"/>
      <c r="CX89" s="260"/>
      <c r="CY89" s="260"/>
      <c r="CZ89" s="260"/>
      <c r="DA89" s="260"/>
      <c r="DB89" s="260"/>
      <c r="DC89" s="260"/>
      <c r="DD89" s="260"/>
      <c r="DE89" s="264"/>
    </row>
    <row r="90" spans="1:109" ht="11.25" customHeight="1">
      <c r="A90" s="260"/>
      <c r="B90" s="260"/>
      <c r="C90" s="210"/>
      <c r="D90" s="211"/>
      <c r="E90" s="210"/>
      <c r="F90" s="210"/>
      <c r="G90" s="261"/>
      <c r="H90" s="262"/>
      <c r="I90" s="263"/>
      <c r="J90" s="263"/>
      <c r="K90" s="263"/>
      <c r="L90" s="263"/>
      <c r="M90" s="263"/>
      <c r="N90" s="263"/>
      <c r="O90" s="263"/>
      <c r="P90" s="263"/>
      <c r="Q90" s="210"/>
      <c r="R90" s="210"/>
      <c r="S90" s="210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  <c r="CN90" s="260"/>
      <c r="CO90" s="260"/>
      <c r="CP90" s="260"/>
      <c r="CQ90" s="260"/>
      <c r="CR90" s="260"/>
      <c r="CS90" s="260"/>
      <c r="CT90" s="260"/>
      <c r="CU90" s="260"/>
      <c r="CV90" s="260"/>
      <c r="CW90" s="260"/>
      <c r="CX90" s="260"/>
      <c r="CY90" s="260"/>
      <c r="CZ90" s="260"/>
      <c r="DA90" s="260"/>
      <c r="DB90" s="260"/>
      <c r="DC90" s="260"/>
      <c r="DD90" s="260"/>
      <c r="DE90" s="264"/>
    </row>
    <row r="91" spans="1:109" ht="11.25" customHeight="1">
      <c r="A91" s="260"/>
      <c r="B91" s="260"/>
      <c r="C91" s="210"/>
      <c r="D91" s="211"/>
      <c r="E91" s="210"/>
      <c r="F91" s="210"/>
      <c r="G91" s="261"/>
      <c r="H91" s="262"/>
      <c r="I91" s="263"/>
      <c r="J91" s="263"/>
      <c r="K91" s="263"/>
      <c r="L91" s="263"/>
      <c r="M91" s="263"/>
      <c r="N91" s="263"/>
      <c r="O91" s="263"/>
      <c r="P91" s="263"/>
      <c r="Q91" s="210"/>
      <c r="R91" s="210"/>
      <c r="S91" s="210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  <c r="CN91" s="260"/>
      <c r="CO91" s="260"/>
      <c r="CP91" s="260"/>
      <c r="CQ91" s="260"/>
      <c r="CR91" s="260"/>
      <c r="CS91" s="260"/>
      <c r="CT91" s="260"/>
      <c r="CU91" s="260"/>
      <c r="CV91" s="260"/>
      <c r="CW91" s="260"/>
      <c r="CX91" s="260"/>
      <c r="CY91" s="260"/>
      <c r="CZ91" s="260"/>
      <c r="DA91" s="260"/>
      <c r="DB91" s="260"/>
      <c r="DC91" s="260"/>
      <c r="DD91" s="260"/>
      <c r="DE91" s="264"/>
    </row>
    <row r="92" spans="1:109" ht="11.25" customHeight="1">
      <c r="A92" s="260"/>
      <c r="B92" s="260"/>
      <c r="C92" s="210"/>
      <c r="D92" s="211"/>
      <c r="E92" s="210"/>
      <c r="F92" s="210"/>
      <c r="G92" s="261"/>
      <c r="H92" s="262"/>
      <c r="I92" s="263"/>
      <c r="J92" s="263"/>
      <c r="K92" s="263"/>
      <c r="L92" s="263"/>
      <c r="M92" s="263"/>
      <c r="N92" s="263"/>
      <c r="O92" s="263"/>
      <c r="P92" s="263"/>
      <c r="Q92" s="210"/>
      <c r="R92" s="210"/>
      <c r="S92" s="210"/>
      <c r="T92" s="212"/>
      <c r="U92" s="212"/>
      <c r="V92" s="212"/>
      <c r="W92" s="212"/>
      <c r="X92" s="212"/>
      <c r="Y92" s="212"/>
      <c r="Z92" s="212"/>
      <c r="AA92" s="212"/>
      <c r="AB92" s="212"/>
      <c r="AC92" s="212"/>
      <c r="AD92" s="212"/>
      <c r="AE92" s="212"/>
      <c r="AF92" s="212"/>
      <c r="AG92" s="212"/>
      <c r="AH92" s="212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  <c r="CN92" s="260"/>
      <c r="CO92" s="260"/>
      <c r="CP92" s="260"/>
      <c r="CQ92" s="260"/>
      <c r="CR92" s="260"/>
      <c r="CS92" s="260"/>
      <c r="CT92" s="260"/>
      <c r="CU92" s="260"/>
      <c r="CV92" s="260"/>
      <c r="CW92" s="260"/>
      <c r="CX92" s="260"/>
      <c r="CY92" s="260"/>
      <c r="CZ92" s="260"/>
      <c r="DA92" s="260"/>
      <c r="DB92" s="260"/>
      <c r="DC92" s="260"/>
      <c r="DD92" s="260"/>
      <c r="DE92" s="264"/>
    </row>
    <row r="93" spans="1:109" ht="11.25" customHeight="1">
      <c r="A93" s="260"/>
      <c r="B93" s="260"/>
      <c r="C93" s="210"/>
      <c r="D93" s="211"/>
      <c r="E93" s="210"/>
      <c r="F93" s="210"/>
      <c r="G93" s="261"/>
      <c r="H93" s="262"/>
      <c r="I93" s="263"/>
      <c r="J93" s="263"/>
      <c r="K93" s="263"/>
      <c r="L93" s="263"/>
      <c r="M93" s="263"/>
      <c r="N93" s="263"/>
      <c r="O93" s="263"/>
      <c r="P93" s="263"/>
      <c r="Q93" s="210"/>
      <c r="R93" s="210"/>
      <c r="S93" s="210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  <c r="CN93" s="260"/>
      <c r="CO93" s="260"/>
      <c r="CP93" s="260"/>
      <c r="CQ93" s="260"/>
      <c r="CR93" s="260"/>
      <c r="CS93" s="260"/>
      <c r="CT93" s="260"/>
      <c r="CU93" s="260"/>
      <c r="CV93" s="260"/>
      <c r="CW93" s="260"/>
      <c r="CX93" s="260"/>
      <c r="CY93" s="260"/>
      <c r="CZ93" s="260"/>
      <c r="DA93" s="260"/>
      <c r="DB93" s="260"/>
      <c r="DC93" s="260"/>
      <c r="DD93" s="260"/>
      <c r="DE93" s="264"/>
    </row>
    <row r="94" spans="1:109" ht="11.25" customHeight="1">
      <c r="A94" s="260"/>
      <c r="B94" s="260"/>
      <c r="C94" s="210"/>
      <c r="D94" s="211"/>
      <c r="E94" s="210"/>
      <c r="F94" s="210"/>
      <c r="G94" s="261"/>
      <c r="H94" s="262"/>
      <c r="I94" s="263"/>
      <c r="J94" s="263"/>
      <c r="K94" s="263"/>
      <c r="L94" s="263"/>
      <c r="M94" s="263"/>
      <c r="N94" s="263"/>
      <c r="O94" s="263"/>
      <c r="P94" s="263"/>
      <c r="Q94" s="210"/>
      <c r="R94" s="210"/>
      <c r="S94" s="210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  <c r="CN94" s="260"/>
      <c r="CO94" s="260"/>
      <c r="CP94" s="260"/>
      <c r="CQ94" s="260"/>
      <c r="CR94" s="260"/>
      <c r="CS94" s="260"/>
      <c r="CT94" s="260"/>
      <c r="CU94" s="260"/>
      <c r="CV94" s="260"/>
      <c r="CW94" s="260"/>
      <c r="CX94" s="260"/>
      <c r="CY94" s="260"/>
      <c r="CZ94" s="260"/>
      <c r="DA94" s="260"/>
      <c r="DB94" s="260"/>
      <c r="DC94" s="260"/>
      <c r="DD94" s="260"/>
      <c r="DE94" s="264"/>
    </row>
    <row r="95" spans="1:109" ht="11.25" customHeight="1">
      <c r="A95" s="260"/>
      <c r="B95" s="260"/>
      <c r="C95" s="210"/>
      <c r="D95" s="211"/>
      <c r="E95" s="210"/>
      <c r="F95" s="210"/>
      <c r="G95" s="261"/>
      <c r="H95" s="262"/>
      <c r="I95" s="263"/>
      <c r="J95" s="263"/>
      <c r="K95" s="263"/>
      <c r="L95" s="263"/>
      <c r="M95" s="263"/>
      <c r="N95" s="263"/>
      <c r="O95" s="263"/>
      <c r="P95" s="263"/>
      <c r="Q95" s="210"/>
      <c r="R95" s="210"/>
      <c r="S95" s="210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  <c r="CN95" s="260"/>
      <c r="CO95" s="260"/>
      <c r="CP95" s="260"/>
      <c r="CQ95" s="260"/>
      <c r="CR95" s="260"/>
      <c r="CS95" s="260"/>
      <c r="CT95" s="260"/>
      <c r="CU95" s="260"/>
      <c r="CV95" s="260"/>
      <c r="CW95" s="260"/>
      <c r="CX95" s="260"/>
      <c r="CY95" s="260"/>
      <c r="CZ95" s="260"/>
      <c r="DA95" s="260"/>
      <c r="DB95" s="260"/>
      <c r="DC95" s="260"/>
      <c r="DD95" s="260"/>
      <c r="DE95" s="264"/>
    </row>
    <row r="96" spans="1:109" ht="11.25" customHeight="1">
      <c r="A96" s="260"/>
      <c r="B96" s="260"/>
      <c r="C96" s="210"/>
      <c r="D96" s="211"/>
      <c r="E96" s="210"/>
      <c r="F96" s="210"/>
      <c r="G96" s="261"/>
      <c r="H96" s="262"/>
      <c r="I96" s="263"/>
      <c r="J96" s="263"/>
      <c r="K96" s="263"/>
      <c r="L96" s="263"/>
      <c r="M96" s="263"/>
      <c r="N96" s="263"/>
      <c r="O96" s="263"/>
      <c r="P96" s="263"/>
      <c r="Q96" s="210"/>
      <c r="R96" s="210"/>
      <c r="S96" s="210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  <c r="CN96" s="260"/>
      <c r="CO96" s="260"/>
      <c r="CP96" s="260"/>
      <c r="CQ96" s="260"/>
      <c r="CR96" s="260"/>
      <c r="CS96" s="260"/>
      <c r="CT96" s="260"/>
      <c r="CU96" s="260"/>
      <c r="CV96" s="260"/>
      <c r="CW96" s="260"/>
      <c r="CX96" s="260"/>
      <c r="CY96" s="260"/>
      <c r="CZ96" s="260"/>
      <c r="DA96" s="260"/>
      <c r="DB96" s="260"/>
      <c r="DC96" s="260"/>
      <c r="DD96" s="260"/>
      <c r="DE96" s="264"/>
    </row>
    <row r="97" spans="1:109" ht="11.25" customHeight="1">
      <c r="A97" s="260"/>
      <c r="B97" s="260"/>
      <c r="C97" s="210"/>
      <c r="D97" s="211"/>
      <c r="E97" s="210"/>
      <c r="F97" s="210"/>
      <c r="G97" s="261"/>
      <c r="H97" s="262"/>
      <c r="I97" s="263"/>
      <c r="J97" s="263"/>
      <c r="K97" s="263"/>
      <c r="L97" s="263"/>
      <c r="M97" s="263"/>
      <c r="N97" s="263"/>
      <c r="O97" s="263"/>
      <c r="P97" s="263"/>
      <c r="Q97" s="210"/>
      <c r="R97" s="210"/>
      <c r="S97" s="210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  <c r="CY97" s="260"/>
      <c r="CZ97" s="260"/>
      <c r="DA97" s="260"/>
      <c r="DB97" s="260"/>
      <c r="DC97" s="260"/>
      <c r="DD97" s="260"/>
      <c r="DE97" s="264"/>
    </row>
    <row r="98" spans="1:109" ht="11.25" customHeight="1">
      <c r="A98" s="260"/>
      <c r="B98" s="260"/>
      <c r="C98" s="210"/>
      <c r="D98" s="211"/>
      <c r="E98" s="210"/>
      <c r="F98" s="210"/>
      <c r="G98" s="261"/>
      <c r="H98" s="262"/>
      <c r="I98" s="263"/>
      <c r="J98" s="263"/>
      <c r="K98" s="263"/>
      <c r="L98" s="263"/>
      <c r="M98" s="263"/>
      <c r="N98" s="263"/>
      <c r="O98" s="263"/>
      <c r="P98" s="263"/>
      <c r="Q98" s="210"/>
      <c r="R98" s="210"/>
      <c r="S98" s="210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  <c r="CY98" s="260"/>
      <c r="CZ98" s="260"/>
      <c r="DA98" s="260"/>
      <c r="DB98" s="260"/>
      <c r="DC98" s="260"/>
      <c r="DD98" s="260"/>
      <c r="DE98" s="264"/>
    </row>
    <row r="99" spans="1:109" ht="11.25" customHeight="1">
      <c r="A99" s="260"/>
      <c r="B99" s="260"/>
      <c r="C99" s="210"/>
      <c r="D99" s="211"/>
      <c r="E99" s="210"/>
      <c r="F99" s="210"/>
      <c r="G99" s="261"/>
      <c r="H99" s="262"/>
      <c r="I99" s="263"/>
      <c r="J99" s="263"/>
      <c r="K99" s="263"/>
      <c r="L99" s="263"/>
      <c r="M99" s="263"/>
      <c r="N99" s="263"/>
      <c r="O99" s="263"/>
      <c r="P99" s="263"/>
      <c r="Q99" s="210"/>
      <c r="R99" s="210"/>
      <c r="S99" s="210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  <c r="CY99" s="260"/>
      <c r="CZ99" s="260"/>
      <c r="DA99" s="260"/>
      <c r="DB99" s="260"/>
      <c r="DC99" s="260"/>
      <c r="DD99" s="260"/>
      <c r="DE99" s="264"/>
    </row>
    <row r="100" spans="1:109" ht="11.25" customHeight="1">
      <c r="A100" s="260"/>
      <c r="B100" s="260"/>
      <c r="C100" s="210"/>
      <c r="D100" s="211"/>
      <c r="E100" s="210"/>
      <c r="F100" s="210"/>
      <c r="G100" s="261"/>
      <c r="H100" s="262"/>
      <c r="I100" s="263"/>
      <c r="J100" s="263"/>
      <c r="K100" s="263"/>
      <c r="L100" s="263"/>
      <c r="M100" s="263"/>
      <c r="N100" s="263"/>
      <c r="O100" s="263"/>
      <c r="P100" s="263"/>
      <c r="Q100" s="210"/>
      <c r="R100" s="210"/>
      <c r="S100" s="210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  <c r="CN100" s="260"/>
      <c r="CO100" s="260"/>
      <c r="CP100" s="260"/>
      <c r="CQ100" s="260"/>
      <c r="CR100" s="260"/>
      <c r="CS100" s="260"/>
      <c r="CT100" s="260"/>
      <c r="CU100" s="260"/>
      <c r="CV100" s="260"/>
      <c r="CW100" s="260"/>
      <c r="CX100" s="260"/>
      <c r="CY100" s="260"/>
      <c r="CZ100" s="260"/>
      <c r="DA100" s="260"/>
      <c r="DB100" s="260"/>
      <c r="DC100" s="260"/>
      <c r="DD100" s="260"/>
      <c r="DE100" s="264"/>
    </row>
    <row r="101" spans="1:109" ht="11.25" customHeight="1">
      <c r="A101" s="260"/>
      <c r="B101" s="260"/>
      <c r="C101" s="210"/>
      <c r="D101" s="211"/>
      <c r="E101" s="210"/>
      <c r="F101" s="210"/>
      <c r="G101" s="261"/>
      <c r="H101" s="262"/>
      <c r="I101" s="263"/>
      <c r="J101" s="263"/>
      <c r="K101" s="263"/>
      <c r="L101" s="263"/>
      <c r="M101" s="263"/>
      <c r="N101" s="263"/>
      <c r="O101" s="263"/>
      <c r="P101" s="263"/>
      <c r="Q101" s="210"/>
      <c r="R101" s="210"/>
      <c r="S101" s="210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  <c r="CY101" s="260"/>
      <c r="CZ101" s="260"/>
      <c r="DA101" s="260"/>
      <c r="DB101" s="260"/>
      <c r="DC101" s="260"/>
      <c r="DD101" s="260"/>
      <c r="DE101" s="264"/>
    </row>
    <row r="102" spans="1:109" ht="11.25" customHeight="1">
      <c r="A102" s="260"/>
      <c r="B102" s="260"/>
      <c r="C102" s="210"/>
      <c r="D102" s="211"/>
      <c r="E102" s="210"/>
      <c r="F102" s="210"/>
      <c r="G102" s="261"/>
      <c r="H102" s="262"/>
      <c r="I102" s="263"/>
      <c r="J102" s="263"/>
      <c r="K102" s="263"/>
      <c r="L102" s="263"/>
      <c r="M102" s="263"/>
      <c r="N102" s="263"/>
      <c r="O102" s="263"/>
      <c r="P102" s="263"/>
      <c r="Q102" s="210"/>
      <c r="R102" s="210"/>
      <c r="S102" s="210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  <c r="CN102" s="260"/>
      <c r="CO102" s="260"/>
      <c r="CP102" s="260"/>
      <c r="CQ102" s="260"/>
      <c r="CR102" s="260"/>
      <c r="CS102" s="260"/>
      <c r="CT102" s="260"/>
      <c r="CU102" s="260"/>
      <c r="CV102" s="260"/>
      <c r="CW102" s="260"/>
      <c r="CX102" s="260"/>
      <c r="CY102" s="260"/>
      <c r="CZ102" s="260"/>
      <c r="DA102" s="260"/>
      <c r="DB102" s="260"/>
      <c r="DC102" s="260"/>
      <c r="DD102" s="260"/>
      <c r="DE102" s="264"/>
    </row>
    <row r="103" spans="1:109" ht="11.25" customHeight="1">
      <c r="A103" s="260"/>
      <c r="B103" s="260"/>
      <c r="C103" s="210"/>
      <c r="D103" s="211"/>
      <c r="E103" s="210"/>
      <c r="F103" s="210"/>
      <c r="G103" s="261"/>
      <c r="H103" s="262"/>
      <c r="I103" s="263"/>
      <c r="J103" s="263"/>
      <c r="K103" s="263"/>
      <c r="L103" s="263"/>
      <c r="M103" s="263"/>
      <c r="N103" s="263"/>
      <c r="O103" s="263"/>
      <c r="P103" s="263"/>
      <c r="Q103" s="210"/>
      <c r="R103" s="210"/>
      <c r="S103" s="210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  <c r="CN103" s="260"/>
      <c r="CO103" s="260"/>
      <c r="CP103" s="260"/>
      <c r="CQ103" s="260"/>
      <c r="CR103" s="260"/>
      <c r="CS103" s="260"/>
      <c r="CT103" s="260"/>
      <c r="CU103" s="260"/>
      <c r="CV103" s="260"/>
      <c r="CW103" s="260"/>
      <c r="CX103" s="260"/>
      <c r="CY103" s="260"/>
      <c r="CZ103" s="260"/>
      <c r="DA103" s="260"/>
      <c r="DB103" s="260"/>
      <c r="DC103" s="260"/>
      <c r="DD103" s="260"/>
      <c r="DE103" s="264"/>
    </row>
    <row r="104" spans="1:109" ht="11.25" customHeight="1">
      <c r="A104" s="260"/>
      <c r="B104" s="260"/>
      <c r="C104" s="210"/>
      <c r="D104" s="211"/>
      <c r="E104" s="210"/>
      <c r="F104" s="210"/>
      <c r="G104" s="261"/>
      <c r="H104" s="262"/>
      <c r="I104" s="263"/>
      <c r="J104" s="263"/>
      <c r="K104" s="263"/>
      <c r="L104" s="263"/>
      <c r="M104" s="263"/>
      <c r="N104" s="263"/>
      <c r="O104" s="263"/>
      <c r="P104" s="263"/>
      <c r="Q104" s="210"/>
      <c r="R104" s="210"/>
      <c r="S104" s="210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  <c r="CN104" s="260"/>
      <c r="CO104" s="260"/>
      <c r="CP104" s="260"/>
      <c r="CQ104" s="260"/>
      <c r="CR104" s="260"/>
      <c r="CS104" s="260"/>
      <c r="CT104" s="260"/>
      <c r="CU104" s="260"/>
      <c r="CV104" s="260"/>
      <c r="CW104" s="260"/>
      <c r="CX104" s="260"/>
      <c r="CY104" s="260"/>
      <c r="CZ104" s="260"/>
      <c r="DA104" s="260"/>
      <c r="DB104" s="260"/>
      <c r="DC104" s="260"/>
      <c r="DD104" s="260"/>
      <c r="DE104" s="264"/>
    </row>
    <row r="105" spans="1:109" ht="11.25" customHeight="1">
      <c r="A105" s="260"/>
      <c r="B105" s="260"/>
      <c r="C105" s="210"/>
      <c r="D105" s="211"/>
      <c r="E105" s="210"/>
      <c r="F105" s="210"/>
      <c r="G105" s="261"/>
      <c r="H105" s="262"/>
      <c r="I105" s="263"/>
      <c r="J105" s="263"/>
      <c r="K105" s="263"/>
      <c r="L105" s="263"/>
      <c r="M105" s="263"/>
      <c r="N105" s="263"/>
      <c r="O105" s="263"/>
      <c r="P105" s="263"/>
      <c r="Q105" s="210"/>
      <c r="R105" s="210"/>
      <c r="S105" s="210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  <c r="CN105" s="260"/>
      <c r="CO105" s="260"/>
      <c r="CP105" s="260"/>
      <c r="CQ105" s="260"/>
      <c r="CR105" s="260"/>
      <c r="CS105" s="260"/>
      <c r="CT105" s="260"/>
      <c r="CU105" s="260"/>
      <c r="CV105" s="260"/>
      <c r="CW105" s="260"/>
      <c r="CX105" s="260"/>
      <c r="CY105" s="260"/>
      <c r="CZ105" s="260"/>
      <c r="DA105" s="260"/>
      <c r="DB105" s="260"/>
      <c r="DC105" s="260"/>
      <c r="DD105" s="260"/>
      <c r="DE105" s="264"/>
    </row>
    <row r="106" spans="1:109" ht="11.25" customHeight="1">
      <c r="A106" s="260"/>
      <c r="B106" s="260"/>
      <c r="C106" s="210"/>
      <c r="D106" s="211"/>
      <c r="E106" s="210"/>
      <c r="F106" s="210"/>
      <c r="G106" s="261"/>
      <c r="H106" s="262"/>
      <c r="I106" s="263"/>
      <c r="J106" s="263"/>
      <c r="K106" s="263"/>
      <c r="L106" s="263"/>
      <c r="M106" s="263"/>
      <c r="N106" s="263"/>
      <c r="O106" s="263"/>
      <c r="P106" s="263"/>
      <c r="Q106" s="210"/>
      <c r="R106" s="210"/>
      <c r="S106" s="210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  <c r="CY106" s="260"/>
      <c r="CZ106" s="260"/>
      <c r="DA106" s="260"/>
      <c r="DB106" s="260"/>
      <c r="DC106" s="260"/>
      <c r="DD106" s="260"/>
      <c r="DE106" s="264"/>
    </row>
    <row r="107" spans="1:109" ht="11.25" customHeight="1">
      <c r="A107" s="260"/>
      <c r="B107" s="260"/>
      <c r="C107" s="210"/>
      <c r="D107" s="211"/>
      <c r="E107" s="210"/>
      <c r="F107" s="210"/>
      <c r="G107" s="261"/>
      <c r="H107" s="262"/>
      <c r="I107" s="263"/>
      <c r="J107" s="263"/>
      <c r="K107" s="263"/>
      <c r="L107" s="263"/>
      <c r="M107" s="263"/>
      <c r="N107" s="263"/>
      <c r="O107" s="263"/>
      <c r="P107" s="263"/>
      <c r="Q107" s="210"/>
      <c r="R107" s="210"/>
      <c r="S107" s="210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  <c r="CN107" s="260"/>
      <c r="CO107" s="260"/>
      <c r="CP107" s="260"/>
      <c r="CQ107" s="260"/>
      <c r="CR107" s="260"/>
      <c r="CS107" s="260"/>
      <c r="CT107" s="260"/>
      <c r="CU107" s="260"/>
      <c r="CV107" s="260"/>
      <c r="CW107" s="260"/>
      <c r="CX107" s="260"/>
      <c r="CY107" s="260"/>
      <c r="CZ107" s="260"/>
      <c r="DA107" s="260"/>
      <c r="DB107" s="260"/>
      <c r="DC107" s="260"/>
      <c r="DD107" s="260"/>
      <c r="DE107" s="264"/>
    </row>
    <row r="108" spans="1:109" ht="11.25" customHeight="1">
      <c r="A108" s="260"/>
      <c r="B108" s="260"/>
      <c r="C108" s="210"/>
      <c r="D108" s="211"/>
      <c r="E108" s="210"/>
      <c r="F108" s="210"/>
      <c r="G108" s="261"/>
      <c r="H108" s="262"/>
      <c r="I108" s="263"/>
      <c r="J108" s="263"/>
      <c r="K108" s="263"/>
      <c r="L108" s="263"/>
      <c r="M108" s="263"/>
      <c r="N108" s="263"/>
      <c r="O108" s="263"/>
      <c r="P108" s="263"/>
      <c r="Q108" s="210"/>
      <c r="R108" s="210"/>
      <c r="S108" s="210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  <c r="CN108" s="260"/>
      <c r="CO108" s="260"/>
      <c r="CP108" s="260"/>
      <c r="CQ108" s="260"/>
      <c r="CR108" s="260"/>
      <c r="CS108" s="260"/>
      <c r="CT108" s="260"/>
      <c r="CU108" s="260"/>
      <c r="CV108" s="260"/>
      <c r="CW108" s="260"/>
      <c r="CX108" s="260"/>
      <c r="CY108" s="260"/>
      <c r="CZ108" s="260"/>
      <c r="DA108" s="260"/>
      <c r="DB108" s="260"/>
      <c r="DC108" s="260"/>
      <c r="DD108" s="260"/>
      <c r="DE108" s="264"/>
    </row>
    <row r="109" spans="1:109" ht="11.25" customHeight="1">
      <c r="A109" s="260"/>
      <c r="B109" s="260"/>
      <c r="C109" s="210"/>
      <c r="D109" s="211"/>
      <c r="E109" s="210"/>
      <c r="F109" s="210"/>
      <c r="G109" s="261"/>
      <c r="H109" s="262"/>
      <c r="I109" s="263"/>
      <c r="J109" s="263"/>
      <c r="K109" s="263"/>
      <c r="L109" s="263"/>
      <c r="M109" s="263"/>
      <c r="N109" s="263"/>
      <c r="O109" s="263"/>
      <c r="P109" s="263"/>
      <c r="Q109" s="210"/>
      <c r="R109" s="210"/>
      <c r="S109" s="210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212"/>
      <c r="AG109" s="212"/>
      <c r="AH109" s="212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  <c r="CN109" s="260"/>
      <c r="CO109" s="260"/>
      <c r="CP109" s="260"/>
      <c r="CQ109" s="260"/>
      <c r="CR109" s="260"/>
      <c r="CS109" s="260"/>
      <c r="CT109" s="260"/>
      <c r="CU109" s="260"/>
      <c r="CV109" s="260"/>
      <c r="CW109" s="260"/>
      <c r="CX109" s="260"/>
      <c r="CY109" s="260"/>
      <c r="CZ109" s="260"/>
      <c r="DA109" s="260"/>
      <c r="DB109" s="260"/>
      <c r="DC109" s="260"/>
      <c r="DD109" s="260"/>
      <c r="DE109" s="264"/>
    </row>
    <row r="110" spans="1:109" ht="11.25" customHeight="1">
      <c r="A110" s="260"/>
      <c r="B110" s="260"/>
      <c r="C110" s="210"/>
      <c r="D110" s="211"/>
      <c r="E110" s="210"/>
      <c r="F110" s="210"/>
      <c r="G110" s="261"/>
      <c r="H110" s="262"/>
      <c r="I110" s="263"/>
      <c r="J110" s="263"/>
      <c r="K110" s="263"/>
      <c r="L110" s="263"/>
      <c r="M110" s="263"/>
      <c r="N110" s="263"/>
      <c r="O110" s="263"/>
      <c r="P110" s="263"/>
      <c r="Q110" s="210"/>
      <c r="R110" s="210"/>
      <c r="S110" s="210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260"/>
      <c r="BM110" s="260"/>
      <c r="BN110" s="260"/>
      <c r="BO110" s="260"/>
      <c r="BP110" s="260"/>
      <c r="BQ110" s="260"/>
      <c r="BR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  <c r="CC110" s="260"/>
      <c r="CD110" s="260"/>
      <c r="CE110" s="260"/>
      <c r="CF110" s="260"/>
      <c r="CG110" s="260"/>
      <c r="CH110" s="260"/>
      <c r="CI110" s="260"/>
      <c r="CJ110" s="260"/>
      <c r="CK110" s="260"/>
      <c r="CL110" s="260"/>
      <c r="CM110" s="260"/>
      <c r="CN110" s="260"/>
      <c r="CO110" s="260"/>
      <c r="CP110" s="260"/>
      <c r="CQ110" s="260"/>
      <c r="CR110" s="260"/>
      <c r="CS110" s="260"/>
      <c r="CT110" s="260"/>
      <c r="CU110" s="260"/>
      <c r="CV110" s="260"/>
      <c r="CW110" s="260"/>
      <c r="CX110" s="260"/>
      <c r="CY110" s="260"/>
      <c r="CZ110" s="260"/>
      <c r="DA110" s="260"/>
      <c r="DB110" s="260"/>
      <c r="DC110" s="260"/>
      <c r="DD110" s="260"/>
      <c r="DE110" s="264"/>
    </row>
    <row r="111" spans="1:109" ht="11.25" customHeight="1">
      <c r="A111" s="260"/>
      <c r="B111" s="260"/>
      <c r="C111" s="210"/>
      <c r="D111" s="211"/>
      <c r="E111" s="210"/>
      <c r="F111" s="210"/>
      <c r="G111" s="261"/>
      <c r="H111" s="262"/>
      <c r="I111" s="263"/>
      <c r="J111" s="263"/>
      <c r="K111" s="263"/>
      <c r="L111" s="263"/>
      <c r="M111" s="263"/>
      <c r="N111" s="263"/>
      <c r="O111" s="263"/>
      <c r="P111" s="263"/>
      <c r="Q111" s="210"/>
      <c r="R111" s="210"/>
      <c r="S111" s="210"/>
      <c r="T111" s="212"/>
      <c r="U111" s="212"/>
      <c r="V111" s="212"/>
      <c r="W111" s="212"/>
      <c r="X111" s="212"/>
      <c r="Y111" s="212"/>
      <c r="Z111" s="212"/>
      <c r="AA111" s="212"/>
      <c r="AB111" s="212"/>
      <c r="AC111" s="212"/>
      <c r="AD111" s="212"/>
      <c r="AE111" s="212"/>
      <c r="AF111" s="212"/>
      <c r="AG111" s="212"/>
      <c r="AH111" s="212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0"/>
      <c r="CF111" s="260"/>
      <c r="CG111" s="260"/>
      <c r="CH111" s="260"/>
      <c r="CI111" s="260"/>
      <c r="CJ111" s="260"/>
      <c r="CK111" s="260"/>
      <c r="CL111" s="260"/>
      <c r="CM111" s="260"/>
      <c r="CN111" s="260"/>
      <c r="CO111" s="260"/>
      <c r="CP111" s="260"/>
      <c r="CQ111" s="260"/>
      <c r="CR111" s="260"/>
      <c r="CS111" s="260"/>
      <c r="CT111" s="260"/>
      <c r="CU111" s="260"/>
      <c r="CV111" s="260"/>
      <c r="CW111" s="260"/>
      <c r="CX111" s="260"/>
      <c r="CY111" s="260"/>
      <c r="CZ111" s="260"/>
      <c r="DA111" s="260"/>
      <c r="DB111" s="260"/>
      <c r="DC111" s="260"/>
      <c r="DD111" s="260"/>
      <c r="DE111" s="264"/>
    </row>
    <row r="112" spans="1:109" ht="11.25" customHeight="1">
      <c r="A112" s="260"/>
      <c r="B112" s="260"/>
      <c r="C112" s="210"/>
      <c r="D112" s="211"/>
      <c r="E112" s="210"/>
      <c r="F112" s="210"/>
      <c r="G112" s="261"/>
      <c r="H112" s="262"/>
      <c r="I112" s="263"/>
      <c r="J112" s="263"/>
      <c r="K112" s="263"/>
      <c r="L112" s="263"/>
      <c r="M112" s="263"/>
      <c r="N112" s="263"/>
      <c r="O112" s="263"/>
      <c r="P112" s="263"/>
      <c r="Q112" s="210"/>
      <c r="R112" s="210"/>
      <c r="S112" s="210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I112" s="260"/>
      <c r="BJ112" s="260"/>
      <c r="BK112" s="260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  <c r="CD112" s="260"/>
      <c r="CE112" s="260"/>
      <c r="CF112" s="260"/>
      <c r="CG112" s="260"/>
      <c r="CH112" s="260"/>
      <c r="CI112" s="260"/>
      <c r="CJ112" s="260"/>
      <c r="CK112" s="260"/>
      <c r="CL112" s="260"/>
      <c r="CM112" s="260"/>
      <c r="CN112" s="260"/>
      <c r="CO112" s="260"/>
      <c r="CP112" s="260"/>
      <c r="CQ112" s="260"/>
      <c r="CR112" s="260"/>
      <c r="CS112" s="260"/>
      <c r="CT112" s="260"/>
      <c r="CU112" s="260"/>
      <c r="CV112" s="260"/>
      <c r="CW112" s="260"/>
      <c r="CX112" s="260"/>
      <c r="CY112" s="260"/>
      <c r="CZ112" s="260"/>
      <c r="DA112" s="260"/>
      <c r="DB112" s="260"/>
      <c r="DC112" s="260"/>
      <c r="DD112" s="260"/>
      <c r="DE112" s="264"/>
    </row>
    <row r="113" spans="1:109" ht="11.25" customHeight="1">
      <c r="A113" s="260"/>
      <c r="B113" s="260"/>
      <c r="C113" s="210"/>
      <c r="D113" s="211"/>
      <c r="E113" s="210"/>
      <c r="F113" s="210"/>
      <c r="G113" s="261"/>
      <c r="H113" s="262"/>
      <c r="I113" s="263"/>
      <c r="J113" s="263"/>
      <c r="K113" s="263"/>
      <c r="L113" s="263"/>
      <c r="M113" s="263"/>
      <c r="N113" s="263"/>
      <c r="O113" s="263"/>
      <c r="P113" s="263"/>
      <c r="Q113" s="210"/>
      <c r="R113" s="210"/>
      <c r="S113" s="210"/>
      <c r="T113" s="212"/>
      <c r="U113" s="212"/>
      <c r="V113" s="212"/>
      <c r="W113" s="212"/>
      <c r="X113" s="212"/>
      <c r="Y113" s="212"/>
      <c r="Z113" s="212"/>
      <c r="AA113" s="212"/>
      <c r="AB113" s="212"/>
      <c r="AC113" s="212"/>
      <c r="AD113" s="212"/>
      <c r="AE113" s="212"/>
      <c r="AF113" s="212"/>
      <c r="AG113" s="212"/>
      <c r="AH113" s="212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I113" s="260"/>
      <c r="BJ113" s="260"/>
      <c r="BK113" s="260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  <c r="CD113" s="260"/>
      <c r="CE113" s="260"/>
      <c r="CF113" s="260"/>
      <c r="CG113" s="260"/>
      <c r="CH113" s="260"/>
      <c r="CI113" s="260"/>
      <c r="CJ113" s="260"/>
      <c r="CK113" s="260"/>
      <c r="CL113" s="260"/>
      <c r="CM113" s="260"/>
      <c r="CN113" s="260"/>
      <c r="CO113" s="260"/>
      <c r="CP113" s="260"/>
      <c r="CQ113" s="260"/>
      <c r="CR113" s="260"/>
      <c r="CS113" s="260"/>
      <c r="CT113" s="260"/>
      <c r="CU113" s="260"/>
      <c r="CV113" s="260"/>
      <c r="CW113" s="260"/>
      <c r="CX113" s="260"/>
      <c r="CY113" s="260"/>
      <c r="CZ113" s="260"/>
      <c r="DA113" s="260"/>
      <c r="DB113" s="260"/>
      <c r="DC113" s="260"/>
      <c r="DD113" s="260"/>
      <c r="DE113" s="264"/>
    </row>
    <row r="114" spans="1:109" ht="11.25" customHeight="1">
      <c r="A114" s="260"/>
      <c r="B114" s="260"/>
      <c r="C114" s="210"/>
      <c r="D114" s="211"/>
      <c r="E114" s="210"/>
      <c r="F114" s="210"/>
      <c r="G114" s="261"/>
      <c r="H114" s="262"/>
      <c r="I114" s="263"/>
      <c r="J114" s="263"/>
      <c r="K114" s="263"/>
      <c r="L114" s="263"/>
      <c r="M114" s="263"/>
      <c r="N114" s="263"/>
      <c r="O114" s="263"/>
      <c r="P114" s="263"/>
      <c r="Q114" s="210"/>
      <c r="R114" s="210"/>
      <c r="S114" s="210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212"/>
      <c r="AG114" s="212"/>
      <c r="AH114" s="212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I114" s="260"/>
      <c r="BJ114" s="260"/>
      <c r="BK114" s="260"/>
      <c r="BL114" s="260"/>
      <c r="BM114" s="260"/>
      <c r="BN114" s="260"/>
      <c r="BO114" s="260"/>
      <c r="BP114" s="260"/>
      <c r="BQ114" s="260"/>
      <c r="BR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  <c r="CC114" s="260"/>
      <c r="CD114" s="260"/>
      <c r="CE114" s="260"/>
      <c r="CF114" s="260"/>
      <c r="CG114" s="260"/>
      <c r="CH114" s="260"/>
      <c r="CI114" s="260"/>
      <c r="CJ114" s="260"/>
      <c r="CK114" s="260"/>
      <c r="CL114" s="260"/>
      <c r="CM114" s="260"/>
      <c r="CN114" s="260"/>
      <c r="CO114" s="260"/>
      <c r="CP114" s="260"/>
      <c r="CQ114" s="260"/>
      <c r="CR114" s="260"/>
      <c r="CS114" s="260"/>
      <c r="CT114" s="260"/>
      <c r="CU114" s="260"/>
      <c r="CV114" s="260"/>
      <c r="CW114" s="260"/>
      <c r="CX114" s="260"/>
      <c r="CY114" s="260"/>
      <c r="CZ114" s="260"/>
      <c r="DA114" s="260"/>
      <c r="DB114" s="260"/>
      <c r="DC114" s="260"/>
      <c r="DD114" s="260"/>
      <c r="DE114" s="264"/>
    </row>
    <row r="115" spans="1:109" ht="11.25" customHeight="1">
      <c r="A115" s="260"/>
      <c r="B115" s="260"/>
      <c r="C115" s="210"/>
      <c r="D115" s="211"/>
      <c r="E115" s="210"/>
      <c r="F115" s="210"/>
      <c r="G115" s="261"/>
      <c r="H115" s="262"/>
      <c r="I115" s="263"/>
      <c r="J115" s="263"/>
      <c r="K115" s="263"/>
      <c r="L115" s="263"/>
      <c r="M115" s="263"/>
      <c r="N115" s="263"/>
      <c r="O115" s="263"/>
      <c r="P115" s="263"/>
      <c r="Q115" s="210"/>
      <c r="R115" s="210"/>
      <c r="S115" s="210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212"/>
      <c r="AG115" s="212"/>
      <c r="AH115" s="212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0"/>
      <c r="CF115" s="260"/>
      <c r="CG115" s="260"/>
      <c r="CH115" s="260"/>
      <c r="CI115" s="260"/>
      <c r="CJ115" s="260"/>
      <c r="CK115" s="260"/>
      <c r="CL115" s="260"/>
      <c r="CM115" s="260"/>
      <c r="CN115" s="260"/>
      <c r="CO115" s="260"/>
      <c r="CP115" s="260"/>
      <c r="CQ115" s="260"/>
      <c r="CR115" s="260"/>
      <c r="CS115" s="260"/>
      <c r="CT115" s="260"/>
      <c r="CU115" s="260"/>
      <c r="CV115" s="260"/>
      <c r="CW115" s="260"/>
      <c r="CX115" s="260"/>
      <c r="CY115" s="260"/>
      <c r="CZ115" s="260"/>
      <c r="DA115" s="260"/>
      <c r="DB115" s="260"/>
      <c r="DC115" s="260"/>
      <c r="DD115" s="260"/>
      <c r="DE115" s="264"/>
    </row>
    <row r="116" spans="1:109" ht="11.25" customHeight="1">
      <c r="A116" s="260"/>
      <c r="B116" s="260"/>
      <c r="C116" s="210"/>
      <c r="D116" s="211"/>
      <c r="E116" s="210"/>
      <c r="F116" s="210"/>
      <c r="G116" s="261"/>
      <c r="H116" s="262"/>
      <c r="I116" s="263"/>
      <c r="J116" s="263"/>
      <c r="K116" s="263"/>
      <c r="L116" s="263"/>
      <c r="M116" s="263"/>
      <c r="N116" s="263"/>
      <c r="O116" s="263"/>
      <c r="P116" s="263"/>
      <c r="Q116" s="210"/>
      <c r="R116" s="210"/>
      <c r="S116" s="210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2"/>
      <c r="AG116" s="212"/>
      <c r="AH116" s="212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I116" s="260"/>
      <c r="BJ116" s="260"/>
      <c r="BK116" s="260"/>
      <c r="BL116" s="260"/>
      <c r="BM116" s="260"/>
      <c r="BN116" s="260"/>
      <c r="BO116" s="260"/>
      <c r="BP116" s="260"/>
      <c r="BQ116" s="260"/>
      <c r="BR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  <c r="CC116" s="260"/>
      <c r="CD116" s="260"/>
      <c r="CE116" s="260"/>
      <c r="CF116" s="260"/>
      <c r="CG116" s="260"/>
      <c r="CH116" s="260"/>
      <c r="CI116" s="260"/>
      <c r="CJ116" s="260"/>
      <c r="CK116" s="260"/>
      <c r="CL116" s="260"/>
      <c r="CM116" s="260"/>
      <c r="CN116" s="260"/>
      <c r="CO116" s="260"/>
      <c r="CP116" s="260"/>
      <c r="CQ116" s="260"/>
      <c r="CR116" s="260"/>
      <c r="CS116" s="260"/>
      <c r="CT116" s="260"/>
      <c r="CU116" s="260"/>
      <c r="CV116" s="260"/>
      <c r="CW116" s="260"/>
      <c r="CX116" s="260"/>
      <c r="CY116" s="260"/>
      <c r="CZ116" s="260"/>
      <c r="DA116" s="260"/>
      <c r="DB116" s="260"/>
      <c r="DC116" s="260"/>
      <c r="DD116" s="260"/>
      <c r="DE116" s="264"/>
    </row>
    <row r="117" spans="1:109" ht="11.25" customHeight="1">
      <c r="A117" s="260"/>
      <c r="B117" s="260"/>
      <c r="C117" s="210"/>
      <c r="D117" s="211"/>
      <c r="E117" s="210"/>
      <c r="F117" s="210"/>
      <c r="G117" s="261"/>
      <c r="H117" s="262"/>
      <c r="I117" s="263"/>
      <c r="J117" s="263"/>
      <c r="K117" s="263"/>
      <c r="L117" s="263"/>
      <c r="M117" s="263"/>
      <c r="N117" s="263"/>
      <c r="O117" s="263"/>
      <c r="P117" s="263"/>
      <c r="Q117" s="210"/>
      <c r="R117" s="210"/>
      <c r="S117" s="210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212"/>
      <c r="AG117" s="212"/>
      <c r="AH117" s="212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I117" s="260"/>
      <c r="BJ117" s="260"/>
      <c r="BK117" s="260"/>
      <c r="BL117" s="260"/>
      <c r="BM117" s="260"/>
      <c r="BN117" s="260"/>
      <c r="BO117" s="260"/>
      <c r="BP117" s="260"/>
      <c r="BQ117" s="260"/>
      <c r="BR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  <c r="CC117" s="260"/>
      <c r="CD117" s="260"/>
      <c r="CE117" s="260"/>
      <c r="CF117" s="260"/>
      <c r="CG117" s="260"/>
      <c r="CH117" s="260"/>
      <c r="CI117" s="260"/>
      <c r="CJ117" s="260"/>
      <c r="CK117" s="260"/>
      <c r="CL117" s="260"/>
      <c r="CM117" s="260"/>
      <c r="CN117" s="260"/>
      <c r="CO117" s="260"/>
      <c r="CP117" s="260"/>
      <c r="CQ117" s="260"/>
      <c r="CR117" s="260"/>
      <c r="CS117" s="260"/>
      <c r="CT117" s="260"/>
      <c r="CU117" s="260"/>
      <c r="CV117" s="260"/>
      <c r="CW117" s="260"/>
      <c r="CX117" s="260"/>
      <c r="CY117" s="260"/>
      <c r="CZ117" s="260"/>
      <c r="DA117" s="260"/>
      <c r="DB117" s="260"/>
      <c r="DC117" s="260"/>
      <c r="DD117" s="260"/>
      <c r="DE117" s="264"/>
    </row>
    <row r="118" spans="1:109" ht="11.25" customHeight="1">
      <c r="A118" s="260"/>
      <c r="B118" s="260"/>
      <c r="C118" s="210"/>
      <c r="D118" s="211"/>
      <c r="E118" s="210"/>
      <c r="F118" s="210"/>
      <c r="G118" s="261"/>
      <c r="H118" s="262"/>
      <c r="I118" s="263"/>
      <c r="J118" s="263"/>
      <c r="K118" s="263"/>
      <c r="L118" s="263"/>
      <c r="M118" s="263"/>
      <c r="N118" s="263"/>
      <c r="O118" s="263"/>
      <c r="P118" s="263"/>
      <c r="Q118" s="210"/>
      <c r="R118" s="210"/>
      <c r="S118" s="210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0"/>
      <c r="BN118" s="260"/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0"/>
      <c r="CF118" s="260"/>
      <c r="CG118" s="260"/>
      <c r="CH118" s="260"/>
      <c r="CI118" s="260"/>
      <c r="CJ118" s="260"/>
      <c r="CK118" s="260"/>
      <c r="CL118" s="260"/>
      <c r="CM118" s="260"/>
      <c r="CN118" s="260"/>
      <c r="CO118" s="260"/>
      <c r="CP118" s="260"/>
      <c r="CQ118" s="260"/>
      <c r="CR118" s="260"/>
      <c r="CS118" s="260"/>
      <c r="CT118" s="260"/>
      <c r="CU118" s="260"/>
      <c r="CV118" s="260"/>
      <c r="CW118" s="260"/>
      <c r="CX118" s="260"/>
      <c r="CY118" s="260"/>
      <c r="CZ118" s="260"/>
      <c r="DA118" s="260"/>
      <c r="DB118" s="260"/>
      <c r="DC118" s="260"/>
      <c r="DD118" s="260"/>
      <c r="DE118" s="264"/>
    </row>
    <row r="119" spans="1:109" ht="11.25" customHeight="1">
      <c r="A119" s="260"/>
      <c r="B119" s="260"/>
      <c r="C119" s="210"/>
      <c r="D119" s="211"/>
      <c r="E119" s="210"/>
      <c r="F119" s="210"/>
      <c r="G119" s="261"/>
      <c r="H119" s="262"/>
      <c r="I119" s="263"/>
      <c r="J119" s="263"/>
      <c r="K119" s="263"/>
      <c r="L119" s="263"/>
      <c r="M119" s="263"/>
      <c r="N119" s="263"/>
      <c r="O119" s="263"/>
      <c r="P119" s="263"/>
      <c r="Q119" s="210"/>
      <c r="R119" s="210"/>
      <c r="S119" s="210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0"/>
      <c r="BQ119" s="260"/>
      <c r="BR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  <c r="CC119" s="260"/>
      <c r="CD119" s="260"/>
      <c r="CE119" s="260"/>
      <c r="CF119" s="260"/>
      <c r="CG119" s="260"/>
      <c r="CH119" s="260"/>
      <c r="CI119" s="260"/>
      <c r="CJ119" s="260"/>
      <c r="CK119" s="260"/>
      <c r="CL119" s="260"/>
      <c r="CM119" s="260"/>
      <c r="CN119" s="260"/>
      <c r="CO119" s="260"/>
      <c r="CP119" s="260"/>
      <c r="CQ119" s="260"/>
      <c r="CR119" s="260"/>
      <c r="CS119" s="260"/>
      <c r="CT119" s="260"/>
      <c r="CU119" s="260"/>
      <c r="CV119" s="260"/>
      <c r="CW119" s="260"/>
      <c r="CX119" s="260"/>
      <c r="CY119" s="260"/>
      <c r="CZ119" s="260"/>
      <c r="DA119" s="260"/>
      <c r="DB119" s="260"/>
      <c r="DC119" s="260"/>
      <c r="DD119" s="260"/>
      <c r="DE119" s="264"/>
    </row>
    <row r="120" spans="1:109" ht="11.25" customHeight="1">
      <c r="A120" s="260"/>
      <c r="B120" s="260"/>
      <c r="C120" s="210"/>
      <c r="D120" s="211"/>
      <c r="E120" s="210"/>
      <c r="F120" s="210"/>
      <c r="G120" s="261"/>
      <c r="H120" s="262"/>
      <c r="I120" s="263"/>
      <c r="J120" s="263"/>
      <c r="K120" s="263"/>
      <c r="L120" s="263"/>
      <c r="M120" s="263"/>
      <c r="N120" s="263"/>
      <c r="O120" s="263"/>
      <c r="P120" s="263"/>
      <c r="Q120" s="210"/>
      <c r="R120" s="210"/>
      <c r="S120" s="210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  <c r="CN120" s="260"/>
      <c r="CO120" s="260"/>
      <c r="CP120" s="260"/>
      <c r="CQ120" s="260"/>
      <c r="CR120" s="260"/>
      <c r="CS120" s="260"/>
      <c r="CT120" s="260"/>
      <c r="CU120" s="260"/>
      <c r="CV120" s="260"/>
      <c r="CW120" s="260"/>
      <c r="CX120" s="260"/>
      <c r="CY120" s="260"/>
      <c r="CZ120" s="260"/>
      <c r="DA120" s="260"/>
      <c r="DB120" s="260"/>
      <c r="DC120" s="260"/>
      <c r="DD120" s="260"/>
      <c r="DE120" s="264"/>
    </row>
    <row r="121" spans="1:109" ht="11.25" customHeight="1">
      <c r="A121" s="260"/>
      <c r="B121" s="260"/>
      <c r="C121" s="210"/>
      <c r="D121" s="211"/>
      <c r="E121" s="210"/>
      <c r="F121" s="210"/>
      <c r="G121" s="261"/>
      <c r="H121" s="262"/>
      <c r="I121" s="263"/>
      <c r="J121" s="263"/>
      <c r="K121" s="263"/>
      <c r="L121" s="263"/>
      <c r="M121" s="263"/>
      <c r="N121" s="263"/>
      <c r="O121" s="263"/>
      <c r="P121" s="263"/>
      <c r="Q121" s="210"/>
      <c r="R121" s="210"/>
      <c r="S121" s="210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  <c r="CN121" s="260"/>
      <c r="CO121" s="260"/>
      <c r="CP121" s="260"/>
      <c r="CQ121" s="260"/>
      <c r="CR121" s="260"/>
      <c r="CS121" s="260"/>
      <c r="CT121" s="260"/>
      <c r="CU121" s="260"/>
      <c r="CV121" s="260"/>
      <c r="CW121" s="260"/>
      <c r="CX121" s="260"/>
      <c r="CY121" s="260"/>
      <c r="CZ121" s="260"/>
      <c r="DA121" s="260"/>
      <c r="DB121" s="260"/>
      <c r="DC121" s="260"/>
      <c r="DD121" s="260"/>
      <c r="DE121" s="264"/>
    </row>
    <row r="122" spans="1:109" ht="11.25" customHeight="1">
      <c r="A122" s="260"/>
      <c r="B122" s="260"/>
      <c r="C122" s="210"/>
      <c r="D122" s="211"/>
      <c r="E122" s="210"/>
      <c r="F122" s="210"/>
      <c r="G122" s="261"/>
      <c r="H122" s="262"/>
      <c r="I122" s="263"/>
      <c r="J122" s="263"/>
      <c r="K122" s="263"/>
      <c r="L122" s="263"/>
      <c r="M122" s="263"/>
      <c r="N122" s="263"/>
      <c r="O122" s="263"/>
      <c r="P122" s="263"/>
      <c r="Q122" s="210"/>
      <c r="R122" s="210"/>
      <c r="S122" s="210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  <c r="CN122" s="260"/>
      <c r="CO122" s="260"/>
      <c r="CP122" s="260"/>
      <c r="CQ122" s="260"/>
      <c r="CR122" s="260"/>
      <c r="CS122" s="260"/>
      <c r="CT122" s="260"/>
      <c r="CU122" s="260"/>
      <c r="CV122" s="260"/>
      <c r="CW122" s="260"/>
      <c r="CX122" s="260"/>
      <c r="CY122" s="260"/>
      <c r="CZ122" s="260"/>
      <c r="DA122" s="260"/>
      <c r="DB122" s="260"/>
      <c r="DC122" s="260"/>
      <c r="DD122" s="260"/>
      <c r="DE122" s="264"/>
    </row>
    <row r="123" spans="1:109" ht="11.25" customHeight="1">
      <c r="A123" s="260"/>
      <c r="B123" s="260"/>
      <c r="C123" s="210"/>
      <c r="D123" s="211"/>
      <c r="E123" s="210"/>
      <c r="F123" s="210"/>
      <c r="G123" s="261"/>
      <c r="H123" s="262"/>
      <c r="I123" s="263"/>
      <c r="J123" s="263"/>
      <c r="K123" s="263"/>
      <c r="L123" s="263"/>
      <c r="M123" s="263"/>
      <c r="N123" s="263"/>
      <c r="O123" s="263"/>
      <c r="P123" s="263"/>
      <c r="Q123" s="210"/>
      <c r="R123" s="210"/>
      <c r="S123" s="210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4"/>
    </row>
    <row r="124" spans="1:109" ht="11.25" customHeight="1">
      <c r="A124" s="260"/>
      <c r="B124" s="260"/>
      <c r="C124" s="210"/>
      <c r="D124" s="211"/>
      <c r="E124" s="210"/>
      <c r="F124" s="210"/>
      <c r="G124" s="261"/>
      <c r="H124" s="262"/>
      <c r="I124" s="263"/>
      <c r="J124" s="263"/>
      <c r="K124" s="263"/>
      <c r="L124" s="263"/>
      <c r="M124" s="263"/>
      <c r="N124" s="263"/>
      <c r="O124" s="263"/>
      <c r="P124" s="263"/>
      <c r="Q124" s="210"/>
      <c r="R124" s="210"/>
      <c r="S124" s="210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4"/>
    </row>
    <row r="125" spans="1:109" ht="11.25" customHeight="1">
      <c r="A125" s="260"/>
      <c r="B125" s="260"/>
      <c r="C125" s="210"/>
      <c r="D125" s="211"/>
      <c r="E125" s="210"/>
      <c r="F125" s="210"/>
      <c r="G125" s="261"/>
      <c r="H125" s="262"/>
      <c r="I125" s="263"/>
      <c r="J125" s="263"/>
      <c r="K125" s="263"/>
      <c r="L125" s="263"/>
      <c r="M125" s="263"/>
      <c r="N125" s="263"/>
      <c r="O125" s="263"/>
      <c r="P125" s="263"/>
      <c r="Q125" s="210"/>
      <c r="R125" s="210"/>
      <c r="S125" s="210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4"/>
    </row>
    <row r="126" spans="1:109" ht="11.25" customHeight="1">
      <c r="A126" s="260"/>
      <c r="B126" s="260"/>
      <c r="C126" s="210"/>
      <c r="D126" s="211"/>
      <c r="E126" s="210"/>
      <c r="F126" s="210"/>
      <c r="G126" s="261"/>
      <c r="H126" s="262"/>
      <c r="I126" s="263"/>
      <c r="J126" s="263"/>
      <c r="K126" s="263"/>
      <c r="L126" s="263"/>
      <c r="M126" s="263"/>
      <c r="N126" s="263"/>
      <c r="O126" s="263"/>
      <c r="P126" s="263"/>
      <c r="Q126" s="210"/>
      <c r="R126" s="210"/>
      <c r="S126" s="210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4"/>
    </row>
    <row r="127" spans="1:109" ht="11.25" customHeight="1">
      <c r="A127" s="260"/>
      <c r="B127" s="260"/>
      <c r="C127" s="210"/>
      <c r="D127" s="211"/>
      <c r="E127" s="210"/>
      <c r="F127" s="210"/>
      <c r="G127" s="261"/>
      <c r="H127" s="262"/>
      <c r="I127" s="263"/>
      <c r="J127" s="263"/>
      <c r="K127" s="263"/>
      <c r="L127" s="263"/>
      <c r="M127" s="263"/>
      <c r="N127" s="263"/>
      <c r="O127" s="263"/>
      <c r="P127" s="263"/>
      <c r="Q127" s="210"/>
      <c r="R127" s="210"/>
      <c r="S127" s="210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4"/>
    </row>
    <row r="128" spans="1:109" ht="11.25" customHeight="1">
      <c r="A128" s="260"/>
      <c r="B128" s="260"/>
      <c r="C128" s="210"/>
      <c r="D128" s="211"/>
      <c r="E128" s="210"/>
      <c r="F128" s="210"/>
      <c r="G128" s="261"/>
      <c r="H128" s="262"/>
      <c r="I128" s="263"/>
      <c r="J128" s="263"/>
      <c r="K128" s="263"/>
      <c r="L128" s="263"/>
      <c r="M128" s="263"/>
      <c r="N128" s="263"/>
      <c r="O128" s="263"/>
      <c r="P128" s="263"/>
      <c r="Q128" s="210"/>
      <c r="R128" s="210"/>
      <c r="S128" s="210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4"/>
    </row>
    <row r="129" spans="1:109" ht="11.25" customHeight="1">
      <c r="A129" s="260"/>
      <c r="B129" s="260"/>
      <c r="C129" s="210"/>
      <c r="D129" s="211"/>
      <c r="E129" s="210"/>
      <c r="F129" s="210"/>
      <c r="G129" s="261"/>
      <c r="H129" s="262"/>
      <c r="I129" s="263"/>
      <c r="J129" s="263"/>
      <c r="K129" s="263"/>
      <c r="L129" s="263"/>
      <c r="M129" s="263"/>
      <c r="N129" s="263"/>
      <c r="O129" s="263"/>
      <c r="P129" s="263"/>
      <c r="Q129" s="210"/>
      <c r="R129" s="210"/>
      <c r="S129" s="210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4"/>
    </row>
    <row r="130" spans="1:109" ht="11.25" customHeight="1">
      <c r="A130" s="260"/>
      <c r="B130" s="260"/>
      <c r="C130" s="210"/>
      <c r="D130" s="211"/>
      <c r="E130" s="210"/>
      <c r="F130" s="210"/>
      <c r="G130" s="261"/>
      <c r="H130" s="262"/>
      <c r="I130" s="263"/>
      <c r="J130" s="263"/>
      <c r="K130" s="263"/>
      <c r="L130" s="263"/>
      <c r="M130" s="263"/>
      <c r="N130" s="263"/>
      <c r="O130" s="263"/>
      <c r="P130" s="263"/>
      <c r="Q130" s="210"/>
      <c r="R130" s="210"/>
      <c r="S130" s="210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4"/>
    </row>
    <row r="131" spans="1:109" ht="11.25" customHeight="1">
      <c r="A131" s="260"/>
      <c r="B131" s="260"/>
      <c r="C131" s="210"/>
      <c r="D131" s="211"/>
      <c r="E131" s="210"/>
      <c r="F131" s="210"/>
      <c r="G131" s="261"/>
      <c r="H131" s="262"/>
      <c r="I131" s="263"/>
      <c r="J131" s="263"/>
      <c r="K131" s="263"/>
      <c r="L131" s="263"/>
      <c r="M131" s="263"/>
      <c r="N131" s="263"/>
      <c r="O131" s="263"/>
      <c r="P131" s="263"/>
      <c r="Q131" s="210"/>
      <c r="R131" s="210"/>
      <c r="S131" s="210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4"/>
    </row>
    <row r="132" spans="1:109" ht="11.25" customHeight="1">
      <c r="A132" s="260"/>
      <c r="B132" s="260"/>
      <c r="C132" s="210"/>
      <c r="D132" s="211"/>
      <c r="E132" s="210"/>
      <c r="F132" s="210"/>
      <c r="G132" s="261"/>
      <c r="H132" s="262"/>
      <c r="I132" s="263"/>
      <c r="J132" s="263"/>
      <c r="K132" s="263"/>
      <c r="L132" s="263"/>
      <c r="M132" s="263"/>
      <c r="N132" s="263"/>
      <c r="O132" s="263"/>
      <c r="P132" s="263"/>
      <c r="Q132" s="210"/>
      <c r="R132" s="210"/>
      <c r="S132" s="210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4"/>
    </row>
    <row r="133" spans="1:109" ht="11.25" customHeight="1">
      <c r="A133" s="260"/>
      <c r="B133" s="260"/>
      <c r="C133" s="210"/>
      <c r="D133" s="211"/>
      <c r="E133" s="210"/>
      <c r="F133" s="210"/>
      <c r="G133" s="261"/>
      <c r="H133" s="262"/>
      <c r="I133" s="263"/>
      <c r="J133" s="263"/>
      <c r="K133" s="263"/>
      <c r="L133" s="263"/>
      <c r="M133" s="263"/>
      <c r="N133" s="263"/>
      <c r="O133" s="263"/>
      <c r="P133" s="263"/>
      <c r="Q133" s="210"/>
      <c r="R133" s="210"/>
      <c r="S133" s="210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4"/>
    </row>
    <row r="134" spans="1:109" ht="11.25" customHeight="1">
      <c r="A134" s="260"/>
      <c r="B134" s="260"/>
      <c r="C134" s="210"/>
      <c r="D134" s="211"/>
      <c r="E134" s="210"/>
      <c r="F134" s="210"/>
      <c r="G134" s="261"/>
      <c r="H134" s="262"/>
      <c r="I134" s="263"/>
      <c r="J134" s="263"/>
      <c r="K134" s="263"/>
      <c r="L134" s="263"/>
      <c r="M134" s="263"/>
      <c r="N134" s="263"/>
      <c r="O134" s="263"/>
      <c r="P134" s="263"/>
      <c r="Q134" s="210"/>
      <c r="R134" s="210"/>
      <c r="S134" s="210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4"/>
    </row>
    <row r="135" spans="1:109" ht="11.25" customHeight="1">
      <c r="A135" s="260"/>
      <c r="B135" s="260"/>
      <c r="C135" s="210"/>
      <c r="D135" s="211"/>
      <c r="E135" s="210"/>
      <c r="F135" s="210"/>
      <c r="G135" s="261"/>
      <c r="H135" s="262"/>
      <c r="I135" s="263"/>
      <c r="J135" s="263"/>
      <c r="K135" s="263"/>
      <c r="L135" s="263"/>
      <c r="M135" s="263"/>
      <c r="N135" s="263"/>
      <c r="O135" s="263"/>
      <c r="P135" s="263"/>
      <c r="Q135" s="210"/>
      <c r="R135" s="210"/>
      <c r="S135" s="210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4"/>
    </row>
    <row r="136" spans="1:109" ht="11.25" customHeight="1">
      <c r="A136" s="260"/>
      <c r="B136" s="260"/>
      <c r="C136" s="210"/>
      <c r="D136" s="211"/>
      <c r="E136" s="210"/>
      <c r="F136" s="210"/>
      <c r="G136" s="261"/>
      <c r="H136" s="262"/>
      <c r="I136" s="263"/>
      <c r="J136" s="263"/>
      <c r="K136" s="263"/>
      <c r="L136" s="263"/>
      <c r="M136" s="263"/>
      <c r="N136" s="263"/>
      <c r="O136" s="263"/>
      <c r="P136" s="263"/>
      <c r="Q136" s="210"/>
      <c r="R136" s="210"/>
      <c r="S136" s="210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4"/>
    </row>
    <row r="137" spans="1:109" ht="11.25" customHeight="1">
      <c r="A137" s="260"/>
      <c r="B137" s="260"/>
      <c r="C137" s="210"/>
      <c r="D137" s="211"/>
      <c r="E137" s="210"/>
      <c r="F137" s="210"/>
      <c r="G137" s="261"/>
      <c r="H137" s="262"/>
      <c r="I137" s="263"/>
      <c r="J137" s="263"/>
      <c r="K137" s="263"/>
      <c r="L137" s="263"/>
      <c r="M137" s="263"/>
      <c r="N137" s="263"/>
      <c r="O137" s="263"/>
      <c r="P137" s="263"/>
      <c r="Q137" s="210"/>
      <c r="R137" s="210"/>
      <c r="S137" s="210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4"/>
    </row>
    <row r="138" spans="1:109" ht="11.25" customHeight="1">
      <c r="A138" s="260"/>
      <c r="B138" s="260"/>
      <c r="C138" s="210"/>
      <c r="D138" s="211"/>
      <c r="E138" s="210"/>
      <c r="F138" s="210"/>
      <c r="G138" s="261"/>
      <c r="H138" s="262"/>
      <c r="I138" s="263"/>
      <c r="J138" s="263"/>
      <c r="K138" s="263"/>
      <c r="L138" s="263"/>
      <c r="M138" s="263"/>
      <c r="N138" s="263"/>
      <c r="O138" s="263"/>
      <c r="P138" s="263"/>
      <c r="Q138" s="210"/>
      <c r="R138" s="210"/>
      <c r="S138" s="210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4"/>
    </row>
    <row r="139" spans="1:109" ht="11.25" customHeight="1">
      <c r="A139" s="260"/>
      <c r="B139" s="260"/>
      <c r="C139" s="210"/>
      <c r="D139" s="211"/>
      <c r="E139" s="210"/>
      <c r="F139" s="210"/>
      <c r="G139" s="261"/>
      <c r="H139" s="262"/>
      <c r="I139" s="263"/>
      <c r="J139" s="263"/>
      <c r="K139" s="263"/>
      <c r="L139" s="263"/>
      <c r="M139" s="263"/>
      <c r="N139" s="263"/>
      <c r="O139" s="263"/>
      <c r="P139" s="263"/>
      <c r="Q139" s="210"/>
      <c r="R139" s="210"/>
      <c r="S139" s="210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4"/>
    </row>
    <row r="140" spans="1:109" ht="11.25" customHeight="1">
      <c r="A140" s="260"/>
      <c r="B140" s="260"/>
      <c r="C140" s="210"/>
      <c r="D140" s="211"/>
      <c r="E140" s="210"/>
      <c r="F140" s="210"/>
      <c r="G140" s="261"/>
      <c r="H140" s="262"/>
      <c r="I140" s="263"/>
      <c r="J140" s="263"/>
      <c r="K140" s="263"/>
      <c r="L140" s="263"/>
      <c r="M140" s="263"/>
      <c r="N140" s="263"/>
      <c r="O140" s="263"/>
      <c r="P140" s="263"/>
      <c r="Q140" s="210"/>
      <c r="R140" s="210"/>
      <c r="S140" s="210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4"/>
    </row>
    <row r="141" spans="1:109" ht="11.25" customHeight="1">
      <c r="A141" s="260"/>
      <c r="B141" s="260"/>
      <c r="C141" s="210"/>
      <c r="D141" s="211"/>
      <c r="E141" s="210"/>
      <c r="F141" s="210"/>
      <c r="G141" s="261"/>
      <c r="H141" s="262"/>
      <c r="I141" s="263"/>
      <c r="J141" s="263"/>
      <c r="K141" s="263"/>
      <c r="L141" s="263"/>
      <c r="M141" s="263"/>
      <c r="N141" s="263"/>
      <c r="O141" s="263"/>
      <c r="P141" s="263"/>
      <c r="Q141" s="210"/>
      <c r="R141" s="210"/>
      <c r="S141" s="210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4"/>
    </row>
    <row r="142" spans="1:109" ht="11.25" customHeight="1">
      <c r="A142" s="260"/>
      <c r="B142" s="260"/>
      <c r="C142" s="210"/>
      <c r="D142" s="211"/>
      <c r="E142" s="210"/>
      <c r="F142" s="210"/>
      <c r="G142" s="261"/>
      <c r="H142" s="262"/>
      <c r="I142" s="263"/>
      <c r="J142" s="263"/>
      <c r="K142" s="263"/>
      <c r="L142" s="263"/>
      <c r="M142" s="263"/>
      <c r="N142" s="263"/>
      <c r="O142" s="263"/>
      <c r="P142" s="263"/>
      <c r="Q142" s="210"/>
      <c r="R142" s="210"/>
      <c r="S142" s="210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4"/>
    </row>
    <row r="143" spans="1:109" ht="11.25" customHeight="1">
      <c r="A143" s="260"/>
      <c r="B143" s="260"/>
      <c r="C143" s="210"/>
      <c r="D143" s="211"/>
      <c r="E143" s="210"/>
      <c r="F143" s="210"/>
      <c r="G143" s="261"/>
      <c r="H143" s="262"/>
      <c r="I143" s="263"/>
      <c r="J143" s="263"/>
      <c r="K143" s="263"/>
      <c r="L143" s="263"/>
      <c r="M143" s="263"/>
      <c r="N143" s="263"/>
      <c r="O143" s="263"/>
      <c r="P143" s="263"/>
      <c r="Q143" s="210"/>
      <c r="R143" s="210"/>
      <c r="S143" s="210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4"/>
    </row>
    <row r="144" spans="1:109" ht="11.25" customHeight="1">
      <c r="A144" s="260"/>
      <c r="B144" s="260"/>
      <c r="C144" s="210"/>
      <c r="D144" s="211"/>
      <c r="E144" s="210"/>
      <c r="F144" s="210"/>
      <c r="G144" s="261"/>
      <c r="H144" s="262"/>
      <c r="I144" s="263"/>
      <c r="J144" s="263"/>
      <c r="K144" s="263"/>
      <c r="L144" s="263"/>
      <c r="M144" s="263"/>
      <c r="N144" s="263"/>
      <c r="O144" s="263"/>
      <c r="P144" s="263"/>
      <c r="Q144" s="210"/>
      <c r="R144" s="210"/>
      <c r="S144" s="210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4"/>
    </row>
    <row r="145" spans="1:109" ht="11.25" customHeight="1">
      <c r="A145" s="260"/>
      <c r="B145" s="260"/>
      <c r="C145" s="210"/>
      <c r="D145" s="211"/>
      <c r="E145" s="210"/>
      <c r="F145" s="210"/>
      <c r="G145" s="261"/>
      <c r="H145" s="262"/>
      <c r="I145" s="263"/>
      <c r="J145" s="263"/>
      <c r="K145" s="263"/>
      <c r="L145" s="263"/>
      <c r="M145" s="263"/>
      <c r="N145" s="263"/>
      <c r="O145" s="263"/>
      <c r="P145" s="263"/>
      <c r="Q145" s="210"/>
      <c r="R145" s="210"/>
      <c r="S145" s="210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4"/>
    </row>
    <row r="146" spans="1:109" ht="11.25" customHeight="1">
      <c r="A146" s="260"/>
      <c r="B146" s="260"/>
      <c r="C146" s="210"/>
      <c r="D146" s="211"/>
      <c r="E146" s="210"/>
      <c r="F146" s="210"/>
      <c r="G146" s="261"/>
      <c r="H146" s="262"/>
      <c r="I146" s="263"/>
      <c r="J146" s="263"/>
      <c r="K146" s="263"/>
      <c r="L146" s="263"/>
      <c r="M146" s="263"/>
      <c r="N146" s="263"/>
      <c r="O146" s="263"/>
      <c r="P146" s="263"/>
      <c r="Q146" s="210"/>
      <c r="R146" s="210"/>
      <c r="S146" s="210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4"/>
    </row>
    <row r="147" spans="1:109" ht="11.25" customHeight="1">
      <c r="A147" s="260"/>
      <c r="B147" s="260"/>
      <c r="C147" s="210"/>
      <c r="D147" s="211"/>
      <c r="E147" s="210"/>
      <c r="F147" s="210"/>
      <c r="G147" s="261"/>
      <c r="H147" s="262"/>
      <c r="I147" s="263"/>
      <c r="J147" s="263"/>
      <c r="K147" s="263"/>
      <c r="L147" s="263"/>
      <c r="M147" s="263"/>
      <c r="N147" s="263"/>
      <c r="O147" s="263"/>
      <c r="P147" s="263"/>
      <c r="Q147" s="210"/>
      <c r="R147" s="210"/>
      <c r="S147" s="210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4"/>
    </row>
    <row r="148" spans="1:109" ht="11.25" customHeight="1">
      <c r="A148" s="260"/>
      <c r="B148" s="260"/>
      <c r="C148" s="210"/>
      <c r="D148" s="211"/>
      <c r="E148" s="210"/>
      <c r="F148" s="210"/>
      <c r="G148" s="261"/>
      <c r="H148" s="262"/>
      <c r="I148" s="263"/>
      <c r="J148" s="263"/>
      <c r="K148" s="263"/>
      <c r="L148" s="263"/>
      <c r="M148" s="263"/>
      <c r="N148" s="263"/>
      <c r="O148" s="263"/>
      <c r="P148" s="263"/>
      <c r="Q148" s="210"/>
      <c r="R148" s="210"/>
      <c r="S148" s="210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4"/>
    </row>
    <row r="149" spans="1:109" ht="11.25" customHeight="1">
      <c r="A149" s="260"/>
      <c r="B149" s="260"/>
      <c r="C149" s="210"/>
      <c r="D149" s="211"/>
      <c r="E149" s="210"/>
      <c r="F149" s="210"/>
      <c r="G149" s="261"/>
      <c r="H149" s="262"/>
      <c r="I149" s="263"/>
      <c r="J149" s="263"/>
      <c r="K149" s="263"/>
      <c r="L149" s="263"/>
      <c r="M149" s="263"/>
      <c r="N149" s="263"/>
      <c r="O149" s="263"/>
      <c r="P149" s="263"/>
      <c r="Q149" s="210"/>
      <c r="R149" s="210"/>
      <c r="S149" s="210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4"/>
    </row>
    <row r="150" spans="1:109" ht="11.25" customHeight="1">
      <c r="A150" s="260"/>
      <c r="B150" s="260"/>
      <c r="C150" s="210"/>
      <c r="D150" s="211"/>
      <c r="E150" s="210"/>
      <c r="F150" s="210"/>
      <c r="G150" s="261"/>
      <c r="H150" s="262"/>
      <c r="I150" s="263"/>
      <c r="J150" s="263"/>
      <c r="K150" s="263"/>
      <c r="L150" s="263"/>
      <c r="M150" s="263"/>
      <c r="N150" s="263"/>
      <c r="O150" s="263"/>
      <c r="P150" s="263"/>
      <c r="Q150" s="210"/>
      <c r="R150" s="210"/>
      <c r="S150" s="210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4"/>
    </row>
    <row r="151" spans="1:109" ht="11.25" customHeight="1">
      <c r="A151" s="260"/>
      <c r="B151" s="260"/>
      <c r="C151" s="210"/>
      <c r="D151" s="211"/>
      <c r="E151" s="210"/>
      <c r="F151" s="210"/>
      <c r="G151" s="261"/>
      <c r="H151" s="262"/>
      <c r="I151" s="263"/>
      <c r="J151" s="263"/>
      <c r="K151" s="263"/>
      <c r="L151" s="263"/>
      <c r="M151" s="263"/>
      <c r="N151" s="263"/>
      <c r="O151" s="263"/>
      <c r="P151" s="263"/>
      <c r="Q151" s="210"/>
      <c r="R151" s="210"/>
      <c r="S151" s="210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4"/>
    </row>
    <row r="152" spans="1:109" ht="11.25" customHeight="1">
      <c r="A152" s="260"/>
      <c r="B152" s="260"/>
      <c r="C152" s="210"/>
      <c r="D152" s="211"/>
      <c r="E152" s="210"/>
      <c r="F152" s="210"/>
      <c r="G152" s="261"/>
      <c r="H152" s="262"/>
      <c r="I152" s="263"/>
      <c r="J152" s="263"/>
      <c r="K152" s="263"/>
      <c r="L152" s="263"/>
      <c r="M152" s="263"/>
      <c r="N152" s="263"/>
      <c r="O152" s="263"/>
      <c r="P152" s="263"/>
      <c r="Q152" s="210"/>
      <c r="R152" s="210"/>
      <c r="S152" s="210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4"/>
    </row>
    <row r="153" spans="1:109" ht="11.25" customHeight="1">
      <c r="A153" s="260"/>
      <c r="B153" s="260"/>
      <c r="C153" s="210"/>
      <c r="D153" s="211"/>
      <c r="E153" s="210"/>
      <c r="F153" s="210"/>
      <c r="G153" s="261"/>
      <c r="H153" s="262"/>
      <c r="I153" s="263"/>
      <c r="J153" s="263"/>
      <c r="K153" s="263"/>
      <c r="L153" s="263"/>
      <c r="M153" s="263"/>
      <c r="N153" s="263"/>
      <c r="O153" s="263"/>
      <c r="P153" s="263"/>
      <c r="Q153" s="210"/>
      <c r="R153" s="210"/>
      <c r="S153" s="210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4"/>
    </row>
    <row r="154" spans="1:109" ht="11.25" customHeight="1">
      <c r="A154" s="260"/>
      <c r="B154" s="260"/>
      <c r="C154" s="210"/>
      <c r="D154" s="211"/>
      <c r="E154" s="210"/>
      <c r="F154" s="210"/>
      <c r="G154" s="261"/>
      <c r="H154" s="262"/>
      <c r="I154" s="263"/>
      <c r="J154" s="263"/>
      <c r="K154" s="263"/>
      <c r="L154" s="263"/>
      <c r="M154" s="263"/>
      <c r="N154" s="263"/>
      <c r="O154" s="263"/>
      <c r="P154" s="263"/>
      <c r="Q154" s="210"/>
      <c r="R154" s="210"/>
      <c r="S154" s="210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4"/>
    </row>
    <row r="155" spans="1:109" ht="11.25" customHeight="1">
      <c r="A155" s="260"/>
      <c r="B155" s="260"/>
      <c r="C155" s="210"/>
      <c r="D155" s="211"/>
      <c r="E155" s="210"/>
      <c r="F155" s="210"/>
      <c r="G155" s="261"/>
      <c r="H155" s="262"/>
      <c r="I155" s="263"/>
      <c r="J155" s="263"/>
      <c r="K155" s="263"/>
      <c r="L155" s="263"/>
      <c r="M155" s="263"/>
      <c r="N155" s="263"/>
      <c r="O155" s="263"/>
      <c r="P155" s="263"/>
      <c r="Q155" s="210"/>
      <c r="R155" s="210"/>
      <c r="S155" s="210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4"/>
    </row>
    <row r="156" spans="1:109" ht="11.25" customHeight="1">
      <c r="A156" s="260"/>
      <c r="B156" s="260"/>
      <c r="C156" s="210"/>
      <c r="D156" s="211"/>
      <c r="E156" s="210"/>
      <c r="F156" s="210"/>
      <c r="G156" s="261"/>
      <c r="H156" s="262"/>
      <c r="I156" s="263"/>
      <c r="J156" s="263"/>
      <c r="K156" s="263"/>
      <c r="L156" s="263"/>
      <c r="M156" s="263"/>
      <c r="N156" s="263"/>
      <c r="O156" s="263"/>
      <c r="P156" s="263"/>
      <c r="Q156" s="210"/>
      <c r="R156" s="210"/>
      <c r="S156" s="210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4"/>
    </row>
    <row r="157" spans="1:109" ht="11.25" customHeight="1">
      <c r="A157" s="260"/>
      <c r="B157" s="260"/>
      <c r="C157" s="210"/>
      <c r="D157" s="211"/>
      <c r="E157" s="210"/>
      <c r="F157" s="210"/>
      <c r="G157" s="261"/>
      <c r="H157" s="262"/>
      <c r="I157" s="263"/>
      <c r="J157" s="263"/>
      <c r="K157" s="263"/>
      <c r="L157" s="263"/>
      <c r="M157" s="263"/>
      <c r="N157" s="263"/>
      <c r="O157" s="263"/>
      <c r="P157" s="263"/>
      <c r="Q157" s="210"/>
      <c r="R157" s="210"/>
      <c r="S157" s="210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4"/>
    </row>
    <row r="158" spans="1:109" ht="11.25" customHeight="1">
      <c r="A158" s="260"/>
      <c r="B158" s="260"/>
      <c r="C158" s="210"/>
      <c r="D158" s="211"/>
      <c r="E158" s="210"/>
      <c r="F158" s="210"/>
      <c r="G158" s="261"/>
      <c r="H158" s="262"/>
      <c r="I158" s="263"/>
      <c r="J158" s="263"/>
      <c r="K158" s="263"/>
      <c r="L158" s="263"/>
      <c r="M158" s="263"/>
      <c r="N158" s="263"/>
      <c r="O158" s="263"/>
      <c r="P158" s="263"/>
      <c r="Q158" s="210"/>
      <c r="R158" s="210"/>
      <c r="S158" s="210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4"/>
    </row>
    <row r="159" spans="1:109" ht="11.25" customHeight="1">
      <c r="A159" s="260"/>
      <c r="B159" s="260"/>
      <c r="C159" s="210"/>
      <c r="D159" s="211"/>
      <c r="E159" s="210"/>
      <c r="F159" s="210"/>
      <c r="G159" s="261"/>
      <c r="H159" s="262"/>
      <c r="I159" s="263"/>
      <c r="J159" s="263"/>
      <c r="K159" s="263"/>
      <c r="L159" s="263"/>
      <c r="M159" s="263"/>
      <c r="N159" s="263"/>
      <c r="O159" s="263"/>
      <c r="P159" s="263"/>
      <c r="Q159" s="210"/>
      <c r="R159" s="210"/>
      <c r="S159" s="210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4"/>
    </row>
    <row r="160" spans="1:109" ht="11.25" customHeight="1">
      <c r="A160" s="260"/>
      <c r="B160" s="260"/>
      <c r="C160" s="210"/>
      <c r="D160" s="211"/>
      <c r="E160" s="210"/>
      <c r="F160" s="210"/>
      <c r="G160" s="261"/>
      <c r="H160" s="262"/>
      <c r="I160" s="263"/>
      <c r="J160" s="263"/>
      <c r="K160" s="263"/>
      <c r="L160" s="263"/>
      <c r="M160" s="263"/>
      <c r="N160" s="263"/>
      <c r="O160" s="263"/>
      <c r="P160" s="263"/>
      <c r="Q160" s="210"/>
      <c r="R160" s="210"/>
      <c r="S160" s="210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4"/>
    </row>
    <row r="161" spans="1:109" ht="11.25" customHeight="1">
      <c r="A161" s="260"/>
      <c r="B161" s="260"/>
      <c r="C161" s="210"/>
      <c r="D161" s="211"/>
      <c r="E161" s="210"/>
      <c r="F161" s="210"/>
      <c r="G161" s="261"/>
      <c r="H161" s="262"/>
      <c r="I161" s="263"/>
      <c r="J161" s="263"/>
      <c r="K161" s="263"/>
      <c r="L161" s="263"/>
      <c r="M161" s="263"/>
      <c r="N161" s="263"/>
      <c r="O161" s="263"/>
      <c r="P161" s="263"/>
      <c r="Q161" s="210"/>
      <c r="R161" s="210"/>
      <c r="S161" s="210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4"/>
    </row>
    <row r="162" spans="1:109" ht="11.25" customHeight="1">
      <c r="A162" s="260"/>
      <c r="B162" s="260"/>
      <c r="C162" s="210"/>
      <c r="D162" s="211"/>
      <c r="E162" s="210"/>
      <c r="F162" s="210"/>
      <c r="G162" s="261"/>
      <c r="H162" s="262"/>
      <c r="I162" s="263"/>
      <c r="J162" s="263"/>
      <c r="K162" s="263"/>
      <c r="L162" s="263"/>
      <c r="M162" s="263"/>
      <c r="N162" s="263"/>
      <c r="O162" s="263"/>
      <c r="P162" s="263"/>
      <c r="Q162" s="210"/>
      <c r="R162" s="210"/>
      <c r="S162" s="210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4"/>
    </row>
    <row r="163" spans="1:109" ht="11.25" customHeight="1">
      <c r="A163" s="260"/>
      <c r="B163" s="260"/>
      <c r="C163" s="210"/>
      <c r="D163" s="211"/>
      <c r="E163" s="210"/>
      <c r="F163" s="210"/>
      <c r="G163" s="261"/>
      <c r="H163" s="262"/>
      <c r="I163" s="263"/>
      <c r="J163" s="263"/>
      <c r="K163" s="263"/>
      <c r="L163" s="263"/>
      <c r="M163" s="263"/>
      <c r="N163" s="263"/>
      <c r="O163" s="263"/>
      <c r="P163" s="263"/>
      <c r="Q163" s="210"/>
      <c r="R163" s="210"/>
      <c r="S163" s="210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4"/>
    </row>
    <row r="164" spans="1:109" ht="11.25" customHeight="1">
      <c r="A164" s="260"/>
      <c r="B164" s="260"/>
      <c r="C164" s="210"/>
      <c r="D164" s="211"/>
      <c r="E164" s="210"/>
      <c r="F164" s="210"/>
      <c r="G164" s="261"/>
      <c r="H164" s="262"/>
      <c r="I164" s="263"/>
      <c r="J164" s="263"/>
      <c r="K164" s="263"/>
      <c r="L164" s="263"/>
      <c r="M164" s="263"/>
      <c r="N164" s="263"/>
      <c r="O164" s="263"/>
      <c r="P164" s="263"/>
      <c r="Q164" s="210"/>
      <c r="R164" s="210"/>
      <c r="S164" s="210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4"/>
    </row>
    <row r="165" spans="1:109" ht="11.25" customHeight="1">
      <c r="A165" s="260"/>
      <c r="B165" s="260"/>
      <c r="C165" s="210"/>
      <c r="D165" s="211"/>
      <c r="E165" s="210"/>
      <c r="F165" s="210"/>
      <c r="G165" s="261"/>
      <c r="H165" s="262"/>
      <c r="I165" s="263"/>
      <c r="J165" s="263"/>
      <c r="K165" s="263"/>
      <c r="L165" s="263"/>
      <c r="M165" s="263"/>
      <c r="N165" s="263"/>
      <c r="O165" s="263"/>
      <c r="P165" s="263"/>
      <c r="Q165" s="210"/>
      <c r="R165" s="210"/>
      <c r="S165" s="210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4"/>
    </row>
    <row r="166" spans="1:109" ht="11.25" customHeight="1">
      <c r="A166" s="260"/>
      <c r="B166" s="260"/>
      <c r="C166" s="210"/>
      <c r="D166" s="211"/>
      <c r="E166" s="210"/>
      <c r="F166" s="210"/>
      <c r="G166" s="261"/>
      <c r="H166" s="262"/>
      <c r="I166" s="262"/>
      <c r="J166" s="263"/>
      <c r="K166" s="263"/>
      <c r="L166" s="263"/>
      <c r="M166" s="263"/>
      <c r="N166" s="263"/>
      <c r="O166" s="263"/>
      <c r="P166" s="263"/>
      <c r="Q166" s="263"/>
      <c r="R166" s="210"/>
      <c r="S166" s="210"/>
      <c r="T166" s="210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</row>
    <row r="167" spans="1:109" ht="11.25" customHeight="1">
      <c r="A167" s="260"/>
      <c r="B167" s="260"/>
      <c r="C167" s="210"/>
      <c r="D167" s="211"/>
      <c r="E167" s="210"/>
      <c r="F167" s="210"/>
      <c r="G167" s="261"/>
      <c r="H167" s="262"/>
      <c r="I167" s="262"/>
      <c r="J167" s="263"/>
      <c r="K167" s="263"/>
      <c r="L167" s="263"/>
      <c r="M167" s="263"/>
      <c r="N167" s="263"/>
      <c r="O167" s="263"/>
      <c r="P167" s="263"/>
      <c r="Q167" s="263"/>
      <c r="R167" s="210"/>
      <c r="S167" s="210"/>
      <c r="T167" s="210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</row>
    <row r="168" spans="1:109" ht="11.25" customHeight="1">
      <c r="A168" s="260"/>
      <c r="B168" s="260"/>
      <c r="C168" s="210"/>
      <c r="D168" s="211"/>
      <c r="E168" s="210"/>
      <c r="F168" s="210"/>
      <c r="G168" s="261"/>
      <c r="H168" s="262"/>
      <c r="I168" s="262"/>
      <c r="J168" s="263"/>
      <c r="K168" s="263"/>
      <c r="L168" s="263"/>
      <c r="M168" s="263"/>
      <c r="N168" s="263"/>
      <c r="O168" s="263"/>
      <c r="P168" s="263"/>
      <c r="Q168" s="263"/>
      <c r="R168" s="210"/>
      <c r="S168" s="210"/>
      <c r="T168" s="210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</row>
    <row r="169" spans="1:109" ht="11.25" customHeight="1">
      <c r="A169" s="260"/>
      <c r="B169" s="260"/>
      <c r="C169" s="210"/>
      <c r="D169" s="211"/>
      <c r="E169" s="210"/>
      <c r="F169" s="210"/>
      <c r="G169" s="261"/>
      <c r="H169" s="262"/>
      <c r="I169" s="262"/>
      <c r="J169" s="263"/>
      <c r="K169" s="263"/>
      <c r="L169" s="263"/>
      <c r="M169" s="263"/>
      <c r="N169" s="263"/>
      <c r="O169" s="263"/>
      <c r="P169" s="263"/>
      <c r="Q169" s="263"/>
      <c r="R169" s="210"/>
      <c r="S169" s="210"/>
      <c r="T169" s="210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</row>
    <row r="170" spans="1:109" ht="11.25" customHeight="1">
      <c r="A170" s="260"/>
      <c r="B170" s="260"/>
      <c r="C170" s="210"/>
      <c r="D170" s="211"/>
      <c r="E170" s="210"/>
      <c r="F170" s="210"/>
      <c r="G170" s="261"/>
      <c r="H170" s="262"/>
      <c r="I170" s="262"/>
      <c r="J170" s="263"/>
      <c r="K170" s="263"/>
      <c r="L170" s="263"/>
      <c r="M170" s="263"/>
      <c r="N170" s="263"/>
      <c r="O170" s="263"/>
      <c r="P170" s="263"/>
      <c r="Q170" s="263"/>
      <c r="R170" s="210"/>
      <c r="S170" s="210"/>
      <c r="T170" s="210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</row>
    <row r="171" spans="1:109" ht="11.25" customHeight="1">
      <c r="A171" s="260"/>
      <c r="B171" s="260"/>
      <c r="C171" s="210"/>
      <c r="D171" s="211"/>
      <c r="E171" s="210"/>
      <c r="F171" s="210"/>
      <c r="G171" s="261"/>
      <c r="H171" s="262"/>
      <c r="I171" s="262"/>
      <c r="J171" s="263"/>
      <c r="K171" s="263"/>
      <c r="L171" s="263"/>
      <c r="M171" s="263"/>
      <c r="N171" s="263"/>
      <c r="O171" s="263"/>
      <c r="P171" s="263"/>
      <c r="Q171" s="263"/>
      <c r="R171" s="210"/>
      <c r="S171" s="210"/>
      <c r="T171" s="210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</row>
    <row r="172" spans="1:109" ht="11.25" customHeight="1">
      <c r="A172" s="260"/>
      <c r="B172" s="260"/>
      <c r="C172" s="210"/>
      <c r="D172" s="211"/>
      <c r="E172" s="210"/>
      <c r="F172" s="210"/>
      <c r="G172" s="261"/>
      <c r="H172" s="262"/>
      <c r="I172" s="262"/>
      <c r="J172" s="263"/>
      <c r="K172" s="263"/>
      <c r="L172" s="263"/>
      <c r="M172" s="263"/>
      <c r="N172" s="263"/>
      <c r="O172" s="263"/>
      <c r="P172" s="263"/>
      <c r="Q172" s="263"/>
      <c r="R172" s="210"/>
      <c r="S172" s="210"/>
      <c r="T172" s="210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</row>
    <row r="173" spans="1:109" ht="11.25" customHeight="1">
      <c r="A173" s="260"/>
      <c r="B173" s="260"/>
      <c r="C173" s="210"/>
      <c r="D173" s="211"/>
      <c r="E173" s="210"/>
      <c r="F173" s="210"/>
      <c r="G173" s="261"/>
      <c r="H173" s="262"/>
      <c r="I173" s="262"/>
      <c r="J173" s="263"/>
      <c r="K173" s="263"/>
      <c r="L173" s="263"/>
      <c r="M173" s="263"/>
      <c r="N173" s="263"/>
      <c r="O173" s="263"/>
      <c r="P173" s="263"/>
      <c r="Q173" s="263"/>
      <c r="R173" s="210"/>
      <c r="S173" s="210"/>
      <c r="T173" s="210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</row>
    <row r="174" spans="1:109" ht="11.25" customHeight="1">
      <c r="A174" s="260"/>
      <c r="B174" s="260"/>
      <c r="C174" s="210"/>
      <c r="D174" s="211"/>
      <c r="E174" s="210"/>
      <c r="F174" s="210"/>
      <c r="G174" s="261"/>
      <c r="H174" s="262"/>
      <c r="I174" s="262"/>
      <c r="J174" s="263"/>
      <c r="K174" s="263"/>
      <c r="L174" s="263"/>
      <c r="M174" s="263"/>
      <c r="N174" s="263"/>
      <c r="O174" s="263"/>
      <c r="P174" s="263"/>
      <c r="Q174" s="263"/>
      <c r="R174" s="210"/>
      <c r="S174" s="210"/>
      <c r="T174" s="210"/>
      <c r="U174" s="212"/>
      <c r="V174" s="212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</row>
    <row r="175" spans="1:109" ht="11.25" customHeight="1">
      <c r="A175" s="260"/>
      <c r="B175" s="260"/>
      <c r="C175" s="210"/>
      <c r="D175" s="211"/>
      <c r="E175" s="210"/>
      <c r="F175" s="210"/>
      <c r="G175" s="261"/>
      <c r="H175" s="262"/>
      <c r="I175" s="262"/>
      <c r="J175" s="263"/>
      <c r="K175" s="263"/>
      <c r="L175" s="263"/>
      <c r="M175" s="263"/>
      <c r="N175" s="263"/>
      <c r="O175" s="263"/>
      <c r="P175" s="263"/>
      <c r="Q175" s="263"/>
      <c r="R175" s="210"/>
      <c r="S175" s="210"/>
      <c r="T175" s="210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</row>
    <row r="176" spans="1:109" ht="11.25" customHeight="1">
      <c r="A176" s="260"/>
      <c r="B176" s="260"/>
      <c r="C176" s="210"/>
      <c r="D176" s="211"/>
      <c r="E176" s="210"/>
      <c r="F176" s="210"/>
      <c r="G176" s="261"/>
      <c r="H176" s="262"/>
      <c r="I176" s="262"/>
      <c r="J176" s="263"/>
      <c r="K176" s="263"/>
      <c r="L176" s="263"/>
      <c r="M176" s="263"/>
      <c r="N176" s="263"/>
      <c r="O176" s="263"/>
      <c r="P176" s="263"/>
      <c r="Q176" s="263"/>
      <c r="R176" s="210"/>
      <c r="S176" s="210"/>
      <c r="T176" s="210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</row>
    <row r="177" spans="1:109" ht="11.25" customHeight="1">
      <c r="A177" s="260"/>
      <c r="B177" s="260"/>
      <c r="C177" s="210"/>
      <c r="D177" s="211"/>
      <c r="E177" s="210"/>
      <c r="F177" s="210"/>
      <c r="G177" s="261"/>
      <c r="H177" s="262"/>
      <c r="I177" s="262"/>
      <c r="J177" s="263"/>
      <c r="K177" s="263"/>
      <c r="L177" s="263"/>
      <c r="M177" s="263"/>
      <c r="N177" s="263"/>
      <c r="O177" s="263"/>
      <c r="P177" s="263"/>
      <c r="Q177" s="263"/>
      <c r="R177" s="210"/>
      <c r="S177" s="210"/>
      <c r="T177" s="210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</row>
    <row r="178" spans="1:109" ht="11.25" customHeight="1">
      <c r="A178" s="260"/>
      <c r="B178" s="260"/>
      <c r="C178" s="210"/>
      <c r="D178" s="211"/>
      <c r="E178" s="210"/>
      <c r="F178" s="210"/>
      <c r="G178" s="261"/>
      <c r="H178" s="262"/>
      <c r="I178" s="262"/>
      <c r="J178" s="263"/>
      <c r="K178" s="263"/>
      <c r="L178" s="263"/>
      <c r="M178" s="263"/>
      <c r="N178" s="263"/>
      <c r="O178" s="263"/>
      <c r="P178" s="263"/>
      <c r="Q178" s="263"/>
      <c r="R178" s="210"/>
      <c r="S178" s="210"/>
      <c r="T178" s="210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</row>
    <row r="179" spans="1:109" ht="11.25" customHeight="1">
      <c r="A179" s="260"/>
      <c r="B179" s="260"/>
      <c r="C179" s="210"/>
      <c r="D179" s="211"/>
      <c r="E179" s="210"/>
      <c r="F179" s="210"/>
      <c r="G179" s="261"/>
      <c r="H179" s="262"/>
      <c r="I179" s="262"/>
      <c r="J179" s="263"/>
      <c r="K179" s="263"/>
      <c r="L179" s="263"/>
      <c r="M179" s="263"/>
      <c r="N179" s="263"/>
      <c r="O179" s="263"/>
      <c r="P179" s="263"/>
      <c r="Q179" s="263"/>
      <c r="R179" s="210"/>
      <c r="S179" s="210"/>
      <c r="T179" s="210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</row>
    <row r="180" spans="1:109" ht="11.25" customHeight="1">
      <c r="A180" s="260"/>
      <c r="B180" s="260"/>
      <c r="C180" s="210"/>
      <c r="D180" s="211"/>
      <c r="E180" s="210"/>
      <c r="F180" s="210"/>
      <c r="G180" s="261"/>
      <c r="H180" s="262"/>
      <c r="I180" s="262"/>
      <c r="J180" s="263"/>
      <c r="K180" s="263"/>
      <c r="L180" s="263"/>
      <c r="M180" s="263"/>
      <c r="N180" s="263"/>
      <c r="O180" s="263"/>
      <c r="P180" s="263"/>
      <c r="Q180" s="263"/>
      <c r="R180" s="210"/>
      <c r="S180" s="210"/>
      <c r="T180" s="210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12"/>
      <c r="AE180" s="212"/>
      <c r="AF180" s="212"/>
      <c r="AG180" s="212"/>
      <c r="AH180" s="212"/>
      <c r="AI180" s="212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</row>
    <row r="181" spans="1:109" ht="11.25" customHeight="1">
      <c r="A181" s="260"/>
      <c r="B181" s="260"/>
      <c r="C181" s="210"/>
      <c r="D181" s="211"/>
      <c r="E181" s="210"/>
      <c r="F181" s="210"/>
      <c r="G181" s="261"/>
      <c r="H181" s="262"/>
      <c r="I181" s="262"/>
      <c r="J181" s="263"/>
      <c r="K181" s="263"/>
      <c r="L181" s="263"/>
      <c r="M181" s="263"/>
      <c r="N181" s="263"/>
      <c r="O181" s="263"/>
      <c r="P181" s="263"/>
      <c r="Q181" s="263"/>
      <c r="R181" s="210"/>
      <c r="S181" s="210"/>
      <c r="T181" s="210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12"/>
      <c r="AE181" s="212"/>
      <c r="AF181" s="212"/>
      <c r="AG181" s="212"/>
      <c r="AH181" s="212"/>
      <c r="AI181" s="212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</row>
    <row r="182" spans="1:109" ht="11.25" customHeight="1">
      <c r="A182" s="260"/>
      <c r="B182" s="260"/>
      <c r="C182" s="210"/>
      <c r="D182" s="211"/>
      <c r="E182" s="210"/>
      <c r="F182" s="210"/>
      <c r="G182" s="261"/>
      <c r="H182" s="262"/>
      <c r="I182" s="262"/>
      <c r="J182" s="263"/>
      <c r="K182" s="263"/>
      <c r="L182" s="263"/>
      <c r="M182" s="263"/>
      <c r="N182" s="263"/>
      <c r="O182" s="263"/>
      <c r="P182" s="263"/>
      <c r="Q182" s="263"/>
      <c r="R182" s="210"/>
      <c r="S182" s="210"/>
      <c r="T182" s="210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12"/>
      <c r="AE182" s="212"/>
      <c r="AF182" s="212"/>
      <c r="AG182" s="212"/>
      <c r="AH182" s="212"/>
      <c r="AI182" s="212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</row>
    <row r="183" spans="1:109" ht="11.25" customHeight="1">
      <c r="A183" s="260"/>
      <c r="B183" s="260"/>
      <c r="C183" s="210"/>
      <c r="D183" s="211"/>
      <c r="E183" s="210"/>
      <c r="F183" s="210"/>
      <c r="G183" s="261"/>
      <c r="H183" s="262"/>
      <c r="I183" s="262"/>
      <c r="J183" s="263"/>
      <c r="K183" s="263"/>
      <c r="L183" s="263"/>
      <c r="M183" s="263"/>
      <c r="N183" s="263"/>
      <c r="O183" s="263"/>
      <c r="P183" s="263"/>
      <c r="Q183" s="263"/>
      <c r="R183" s="210"/>
      <c r="S183" s="210"/>
      <c r="T183" s="210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12"/>
      <c r="AE183" s="212"/>
      <c r="AF183" s="212"/>
      <c r="AG183" s="212"/>
      <c r="AH183" s="212"/>
      <c r="AI183" s="212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</row>
    <row r="184" spans="1:109" ht="11.25" customHeight="1">
      <c r="A184" s="260"/>
      <c r="B184" s="260"/>
      <c r="C184" s="210"/>
      <c r="D184" s="211"/>
      <c r="E184" s="210"/>
      <c r="F184" s="210"/>
      <c r="G184" s="261"/>
      <c r="H184" s="262"/>
      <c r="I184" s="262"/>
      <c r="J184" s="263"/>
      <c r="K184" s="263"/>
      <c r="L184" s="263"/>
      <c r="M184" s="263"/>
      <c r="N184" s="263"/>
      <c r="O184" s="263"/>
      <c r="P184" s="263"/>
      <c r="Q184" s="263"/>
      <c r="R184" s="210"/>
      <c r="S184" s="210"/>
      <c r="T184" s="210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12"/>
      <c r="AG184" s="212"/>
      <c r="AH184" s="212"/>
      <c r="AI184" s="212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</row>
    <row r="185" spans="1:109" ht="11.25" customHeight="1">
      <c r="A185" s="260"/>
      <c r="B185" s="260"/>
      <c r="C185" s="210"/>
      <c r="D185" s="211"/>
      <c r="E185" s="210"/>
      <c r="F185" s="210"/>
      <c r="G185" s="261"/>
      <c r="H185" s="262"/>
      <c r="I185" s="262"/>
      <c r="J185" s="263"/>
      <c r="K185" s="263"/>
      <c r="L185" s="263"/>
      <c r="M185" s="263"/>
      <c r="N185" s="263"/>
      <c r="O185" s="263"/>
      <c r="P185" s="263"/>
      <c r="Q185" s="263"/>
      <c r="R185" s="210"/>
      <c r="S185" s="210"/>
      <c r="T185" s="210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12"/>
      <c r="AG185" s="212"/>
      <c r="AH185" s="212"/>
      <c r="AI185" s="212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</row>
    <row r="186" spans="1:109" ht="11.25" customHeight="1">
      <c r="A186" s="260"/>
      <c r="B186" s="260"/>
      <c r="C186" s="210"/>
      <c r="D186" s="211"/>
      <c r="E186" s="210"/>
      <c r="F186" s="210"/>
      <c r="G186" s="261"/>
      <c r="H186" s="262"/>
      <c r="I186" s="262"/>
      <c r="J186" s="263"/>
      <c r="K186" s="263"/>
      <c r="L186" s="263"/>
      <c r="M186" s="263"/>
      <c r="N186" s="263"/>
      <c r="O186" s="263"/>
      <c r="P186" s="263"/>
      <c r="Q186" s="263"/>
      <c r="R186" s="210"/>
      <c r="S186" s="210"/>
      <c r="T186" s="210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212"/>
      <c r="AG186" s="212"/>
      <c r="AH186" s="212"/>
      <c r="AI186" s="212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</row>
    <row r="187" spans="1:109" ht="11.25" customHeight="1">
      <c r="A187" s="260"/>
      <c r="B187" s="260"/>
      <c r="C187" s="210"/>
      <c r="D187" s="211"/>
      <c r="E187" s="210"/>
      <c r="F187" s="210"/>
      <c r="G187" s="261"/>
      <c r="H187" s="262"/>
      <c r="I187" s="262"/>
      <c r="J187" s="263"/>
      <c r="K187" s="263"/>
      <c r="L187" s="263"/>
      <c r="M187" s="263"/>
      <c r="N187" s="263"/>
      <c r="O187" s="263"/>
      <c r="P187" s="263"/>
      <c r="Q187" s="263"/>
      <c r="R187" s="210"/>
      <c r="S187" s="210"/>
      <c r="T187" s="210"/>
      <c r="U187" s="212"/>
      <c r="V187" s="212"/>
      <c r="W187" s="212"/>
      <c r="X187" s="212"/>
      <c r="Y187" s="212"/>
      <c r="Z187" s="212"/>
      <c r="AA187" s="212"/>
      <c r="AB187" s="212"/>
      <c r="AC187" s="212"/>
      <c r="AD187" s="212"/>
      <c r="AE187" s="212"/>
      <c r="AF187" s="212"/>
      <c r="AG187" s="212"/>
      <c r="AH187" s="212"/>
      <c r="AI187" s="212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</row>
    <row r="188" spans="1:109" ht="11.25" customHeight="1">
      <c r="A188" s="260"/>
      <c r="B188" s="260"/>
      <c r="C188" s="210"/>
      <c r="D188" s="211"/>
      <c r="E188" s="210"/>
      <c r="F188" s="210"/>
      <c r="G188" s="261"/>
      <c r="H188" s="262"/>
      <c r="I188" s="262"/>
      <c r="J188" s="263"/>
      <c r="K188" s="263"/>
      <c r="L188" s="263"/>
      <c r="M188" s="263"/>
      <c r="N188" s="263"/>
      <c r="O188" s="263"/>
      <c r="P188" s="263"/>
      <c r="Q188" s="263"/>
      <c r="R188" s="210"/>
      <c r="S188" s="210"/>
      <c r="T188" s="210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</row>
    <row r="189" spans="1:109" ht="11.25" customHeight="1">
      <c r="A189" s="260"/>
      <c r="B189" s="260"/>
      <c r="C189" s="210"/>
      <c r="D189" s="211"/>
      <c r="E189" s="210"/>
      <c r="F189" s="210"/>
      <c r="G189" s="261"/>
      <c r="H189" s="262"/>
      <c r="I189" s="262"/>
      <c r="J189" s="263"/>
      <c r="K189" s="263"/>
      <c r="L189" s="263"/>
      <c r="M189" s="263"/>
      <c r="N189" s="263"/>
      <c r="O189" s="263"/>
      <c r="P189" s="263"/>
      <c r="Q189" s="263"/>
      <c r="R189" s="210"/>
      <c r="S189" s="210"/>
      <c r="T189" s="210"/>
      <c r="U189" s="212"/>
      <c r="V189" s="212"/>
      <c r="W189" s="212"/>
      <c r="X189" s="212"/>
      <c r="Y189" s="212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</row>
    <row r="190" spans="1:109" ht="11.25" customHeight="1">
      <c r="A190" s="260"/>
      <c r="B190" s="260"/>
      <c r="C190" s="210"/>
      <c r="D190" s="211"/>
      <c r="E190" s="210"/>
      <c r="F190" s="210"/>
      <c r="G190" s="261"/>
      <c r="H190" s="262"/>
      <c r="I190" s="262"/>
      <c r="J190" s="263"/>
      <c r="K190" s="263"/>
      <c r="L190" s="263"/>
      <c r="M190" s="263"/>
      <c r="N190" s="263"/>
      <c r="O190" s="263"/>
      <c r="P190" s="263"/>
      <c r="Q190" s="263"/>
      <c r="R190" s="210"/>
      <c r="S190" s="210"/>
      <c r="T190" s="210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</row>
    <row r="191" spans="1:109" ht="11.25" customHeight="1">
      <c r="A191" s="260"/>
      <c r="B191" s="260"/>
      <c r="C191" s="210"/>
      <c r="D191" s="211"/>
      <c r="E191" s="210"/>
      <c r="F191" s="210"/>
      <c r="G191" s="261"/>
      <c r="H191" s="262"/>
      <c r="I191" s="262"/>
      <c r="J191" s="263"/>
      <c r="K191" s="263"/>
      <c r="L191" s="263"/>
      <c r="M191" s="263"/>
      <c r="N191" s="263"/>
      <c r="O191" s="263"/>
      <c r="P191" s="263"/>
      <c r="Q191" s="263"/>
      <c r="R191" s="210"/>
      <c r="S191" s="210"/>
      <c r="T191" s="210"/>
      <c r="U191" s="212"/>
      <c r="V191" s="212"/>
      <c r="W191" s="212"/>
      <c r="X191" s="212"/>
      <c r="Y191" s="212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</row>
    <row r="192" spans="1:109" ht="11.25" customHeight="1">
      <c r="A192" s="260"/>
      <c r="B192" s="260"/>
      <c r="C192" s="210"/>
      <c r="D192" s="211"/>
      <c r="E192" s="210"/>
      <c r="F192" s="210"/>
      <c r="G192" s="261"/>
      <c r="H192" s="262"/>
      <c r="I192" s="262"/>
      <c r="J192" s="263"/>
      <c r="K192" s="263"/>
      <c r="L192" s="263"/>
      <c r="M192" s="263"/>
      <c r="N192" s="263"/>
      <c r="O192" s="263"/>
      <c r="P192" s="263"/>
      <c r="Q192" s="263"/>
      <c r="R192" s="210"/>
      <c r="S192" s="210"/>
      <c r="T192" s="210"/>
      <c r="U192" s="212"/>
      <c r="V192" s="212"/>
      <c r="W192" s="212"/>
      <c r="X192" s="212"/>
      <c r="Y192" s="212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</row>
    <row r="193" spans="1:109" ht="11.25" customHeight="1">
      <c r="A193" s="260"/>
      <c r="B193" s="260"/>
      <c r="C193" s="210"/>
      <c r="D193" s="211"/>
      <c r="E193" s="210"/>
      <c r="F193" s="210"/>
      <c r="G193" s="261"/>
      <c r="H193" s="262"/>
      <c r="I193" s="262"/>
      <c r="J193" s="263"/>
      <c r="K193" s="263"/>
      <c r="L193" s="263"/>
      <c r="M193" s="263"/>
      <c r="N193" s="263"/>
      <c r="O193" s="263"/>
      <c r="P193" s="263"/>
      <c r="Q193" s="263"/>
      <c r="R193" s="210"/>
      <c r="S193" s="210"/>
      <c r="T193" s="210"/>
      <c r="U193" s="212"/>
      <c r="V193" s="212"/>
      <c r="W193" s="212"/>
      <c r="X193" s="212"/>
      <c r="Y193" s="212"/>
      <c r="Z193" s="212"/>
      <c r="AA193" s="212"/>
      <c r="AB193" s="212"/>
      <c r="AC193" s="212"/>
      <c r="AD193" s="212"/>
      <c r="AE193" s="212"/>
      <c r="AF193" s="212"/>
      <c r="AG193" s="212"/>
      <c r="AH193" s="212"/>
      <c r="AI193" s="212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</row>
    <row r="194" spans="1:109" ht="11.25" customHeight="1">
      <c r="A194" s="260"/>
      <c r="B194" s="260"/>
      <c r="C194" s="210"/>
      <c r="D194" s="211"/>
      <c r="E194" s="210"/>
      <c r="F194" s="210"/>
      <c r="G194" s="261"/>
      <c r="H194" s="262"/>
      <c r="I194" s="262"/>
      <c r="J194" s="263"/>
      <c r="K194" s="263"/>
      <c r="L194" s="263"/>
      <c r="M194" s="263"/>
      <c r="N194" s="263"/>
      <c r="O194" s="263"/>
      <c r="P194" s="263"/>
      <c r="Q194" s="263"/>
      <c r="R194" s="210"/>
      <c r="S194" s="210"/>
      <c r="T194" s="210"/>
      <c r="U194" s="212"/>
      <c r="V194" s="212"/>
      <c r="W194" s="212"/>
      <c r="X194" s="212"/>
      <c r="Y194" s="212"/>
      <c r="Z194" s="212"/>
      <c r="AA194" s="212"/>
      <c r="AB194" s="212"/>
      <c r="AC194" s="212"/>
      <c r="AD194" s="212"/>
      <c r="AE194" s="212"/>
      <c r="AF194" s="212"/>
      <c r="AG194" s="212"/>
      <c r="AH194" s="212"/>
      <c r="AI194" s="212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</row>
    <row r="195" spans="1:109" ht="11.25" customHeight="1">
      <c r="A195" s="260"/>
      <c r="B195" s="260"/>
      <c r="C195" s="210"/>
      <c r="D195" s="211"/>
      <c r="E195" s="210"/>
      <c r="F195" s="210"/>
      <c r="G195" s="261"/>
      <c r="H195" s="262"/>
      <c r="I195" s="262"/>
      <c r="J195" s="263"/>
      <c r="K195" s="263"/>
      <c r="L195" s="263"/>
      <c r="M195" s="263"/>
      <c r="N195" s="263"/>
      <c r="O195" s="263"/>
      <c r="P195" s="263"/>
      <c r="Q195" s="263"/>
      <c r="R195" s="210"/>
      <c r="S195" s="210"/>
      <c r="T195" s="210"/>
      <c r="U195" s="212"/>
      <c r="V195" s="212"/>
      <c r="W195" s="212"/>
      <c r="X195" s="212"/>
      <c r="Y195" s="212"/>
      <c r="Z195" s="212"/>
      <c r="AA195" s="212"/>
      <c r="AB195" s="212"/>
      <c r="AC195" s="212"/>
      <c r="AD195" s="212"/>
      <c r="AE195" s="212"/>
      <c r="AF195" s="212"/>
      <c r="AG195" s="212"/>
      <c r="AH195" s="212"/>
      <c r="AI195" s="212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</row>
    <row r="196" spans="1:109" ht="11.25" customHeight="1">
      <c r="A196" s="260"/>
      <c r="B196" s="260"/>
      <c r="C196" s="210"/>
      <c r="D196" s="211"/>
      <c r="E196" s="210"/>
      <c r="F196" s="210"/>
      <c r="G196" s="261"/>
      <c r="H196" s="262"/>
      <c r="I196" s="262"/>
      <c r="J196" s="263"/>
      <c r="K196" s="263"/>
      <c r="L196" s="263"/>
      <c r="M196" s="263"/>
      <c r="N196" s="263"/>
      <c r="O196" s="263"/>
      <c r="P196" s="263"/>
      <c r="Q196" s="263"/>
      <c r="R196" s="210"/>
      <c r="S196" s="210"/>
      <c r="T196" s="210"/>
      <c r="U196" s="212"/>
      <c r="V196" s="212"/>
      <c r="W196" s="212"/>
      <c r="X196" s="212"/>
      <c r="Y196" s="212"/>
      <c r="Z196" s="212"/>
      <c r="AA196" s="212"/>
      <c r="AB196" s="212"/>
      <c r="AC196" s="212"/>
      <c r="AD196" s="212"/>
      <c r="AE196" s="212"/>
      <c r="AF196" s="212"/>
      <c r="AG196" s="212"/>
      <c r="AH196" s="212"/>
      <c r="AI196" s="212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</row>
    <row r="197" spans="1:109" ht="11.25" customHeight="1">
      <c r="A197" s="260"/>
      <c r="B197" s="260"/>
      <c r="C197" s="210"/>
      <c r="D197" s="211"/>
      <c r="E197" s="210"/>
      <c r="F197" s="210"/>
      <c r="G197" s="261"/>
      <c r="H197" s="262"/>
      <c r="I197" s="262"/>
      <c r="J197" s="263"/>
      <c r="K197" s="263"/>
      <c r="L197" s="263"/>
      <c r="M197" s="263"/>
      <c r="N197" s="263"/>
      <c r="O197" s="263"/>
      <c r="P197" s="263"/>
      <c r="Q197" s="263"/>
      <c r="R197" s="210"/>
      <c r="S197" s="210"/>
      <c r="T197" s="210"/>
      <c r="U197" s="212"/>
      <c r="V197" s="212"/>
      <c r="W197" s="212"/>
      <c r="X197" s="212"/>
      <c r="Y197" s="212"/>
      <c r="Z197" s="212"/>
      <c r="AA197" s="212"/>
      <c r="AB197" s="212"/>
      <c r="AC197" s="212"/>
      <c r="AD197" s="212"/>
      <c r="AE197" s="212"/>
      <c r="AF197" s="212"/>
      <c r="AG197" s="212"/>
      <c r="AH197" s="212"/>
      <c r="AI197" s="212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</row>
    <row r="198" spans="1:109" ht="11.25" customHeight="1">
      <c r="A198" s="260"/>
      <c r="B198" s="260"/>
      <c r="C198" s="210"/>
      <c r="D198" s="211"/>
      <c r="E198" s="210"/>
      <c r="F198" s="210"/>
      <c r="G198" s="261"/>
      <c r="H198" s="262"/>
      <c r="I198" s="262"/>
      <c r="J198" s="263"/>
      <c r="K198" s="263"/>
      <c r="L198" s="263"/>
      <c r="M198" s="263"/>
      <c r="N198" s="263"/>
      <c r="O198" s="263"/>
      <c r="P198" s="263"/>
      <c r="Q198" s="263"/>
      <c r="R198" s="210"/>
      <c r="S198" s="210"/>
      <c r="T198" s="210"/>
      <c r="U198" s="212"/>
      <c r="V198" s="212"/>
      <c r="W198" s="212"/>
      <c r="X198" s="212"/>
      <c r="Y198" s="212"/>
      <c r="Z198" s="212"/>
      <c r="AA198" s="212"/>
      <c r="AB198" s="212"/>
      <c r="AC198" s="212"/>
      <c r="AD198" s="212"/>
      <c r="AE198" s="212"/>
      <c r="AF198" s="212"/>
      <c r="AG198" s="212"/>
      <c r="AH198" s="212"/>
      <c r="AI198" s="212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</row>
    <row r="199" spans="1:109" ht="11.25" customHeight="1">
      <c r="A199" s="260"/>
      <c r="B199" s="260"/>
      <c r="C199" s="210"/>
      <c r="D199" s="211"/>
      <c r="E199" s="210"/>
      <c r="F199" s="210"/>
      <c r="G199" s="261"/>
      <c r="H199" s="262"/>
      <c r="I199" s="262"/>
      <c r="J199" s="263"/>
      <c r="K199" s="263"/>
      <c r="L199" s="263"/>
      <c r="M199" s="263"/>
      <c r="N199" s="263"/>
      <c r="O199" s="263"/>
      <c r="P199" s="263"/>
      <c r="Q199" s="263"/>
      <c r="R199" s="210"/>
      <c r="S199" s="210"/>
      <c r="T199" s="210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12"/>
      <c r="AG199" s="212"/>
      <c r="AH199" s="212"/>
      <c r="AI199" s="212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</row>
    <row r="200" spans="1:109" ht="11.25" customHeight="1">
      <c r="A200" s="260"/>
      <c r="B200" s="260"/>
      <c r="C200" s="210"/>
      <c r="D200" s="211"/>
      <c r="E200" s="210"/>
      <c r="F200" s="210"/>
      <c r="G200" s="261"/>
      <c r="H200" s="262"/>
      <c r="I200" s="262"/>
      <c r="J200" s="263"/>
      <c r="K200" s="263"/>
      <c r="L200" s="263"/>
      <c r="M200" s="263"/>
      <c r="N200" s="263"/>
      <c r="O200" s="263"/>
      <c r="P200" s="263"/>
      <c r="Q200" s="263"/>
      <c r="R200" s="210"/>
      <c r="S200" s="210"/>
      <c r="T200" s="210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</row>
    <row r="201" spans="1:109" ht="11.25" customHeight="1">
      <c r="A201" s="260"/>
      <c r="B201" s="260"/>
      <c r="C201" s="210"/>
      <c r="D201" s="211"/>
      <c r="E201" s="210"/>
      <c r="F201" s="210"/>
      <c r="G201" s="261"/>
      <c r="H201" s="262"/>
      <c r="I201" s="262"/>
      <c r="J201" s="263"/>
      <c r="K201" s="263"/>
      <c r="L201" s="263"/>
      <c r="M201" s="263"/>
      <c r="N201" s="263"/>
      <c r="O201" s="263"/>
      <c r="P201" s="263"/>
      <c r="Q201" s="263"/>
      <c r="R201" s="210"/>
      <c r="S201" s="210"/>
      <c r="T201" s="210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</row>
    <row r="202" spans="1:109" ht="11.25" customHeight="1">
      <c r="A202" s="260"/>
      <c r="B202" s="260"/>
      <c r="C202" s="210"/>
      <c r="D202" s="211"/>
      <c r="E202" s="210"/>
      <c r="F202" s="210"/>
      <c r="G202" s="261"/>
      <c r="H202" s="262"/>
      <c r="I202" s="262"/>
      <c r="J202" s="263"/>
      <c r="K202" s="263"/>
      <c r="L202" s="263"/>
      <c r="M202" s="263"/>
      <c r="N202" s="263"/>
      <c r="O202" s="263"/>
      <c r="P202" s="263"/>
      <c r="Q202" s="263"/>
      <c r="R202" s="210"/>
      <c r="S202" s="210"/>
      <c r="T202" s="210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</row>
    <row r="203" spans="1:109" ht="11.25" customHeight="1">
      <c r="A203" s="260"/>
      <c r="B203" s="260"/>
      <c r="C203" s="210"/>
      <c r="D203" s="211"/>
      <c r="E203" s="210"/>
      <c r="F203" s="210"/>
      <c r="G203" s="261"/>
      <c r="H203" s="262"/>
      <c r="I203" s="262"/>
      <c r="J203" s="263"/>
      <c r="K203" s="263"/>
      <c r="L203" s="263"/>
      <c r="M203" s="263"/>
      <c r="N203" s="263"/>
      <c r="O203" s="263"/>
      <c r="P203" s="263"/>
      <c r="Q203" s="263"/>
      <c r="R203" s="210"/>
      <c r="S203" s="210"/>
      <c r="T203" s="210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</row>
    <row r="204" spans="1:109" ht="11.25" customHeight="1">
      <c r="A204" s="260"/>
      <c r="B204" s="260"/>
      <c r="C204" s="210"/>
      <c r="D204" s="211"/>
      <c r="E204" s="210"/>
      <c r="F204" s="210"/>
      <c r="G204" s="261"/>
      <c r="H204" s="262"/>
      <c r="I204" s="262"/>
      <c r="J204" s="263"/>
      <c r="K204" s="263"/>
      <c r="L204" s="263"/>
      <c r="M204" s="263"/>
      <c r="N204" s="263"/>
      <c r="O204" s="263"/>
      <c r="P204" s="263"/>
      <c r="Q204" s="263"/>
      <c r="R204" s="210"/>
      <c r="S204" s="210"/>
      <c r="T204" s="210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</row>
    <row r="205" spans="1:109" ht="11.25" customHeight="1">
      <c r="A205" s="260"/>
      <c r="B205" s="260"/>
      <c r="C205" s="210"/>
      <c r="D205" s="211"/>
      <c r="E205" s="210"/>
      <c r="F205" s="210"/>
      <c r="G205" s="261"/>
      <c r="H205" s="262"/>
      <c r="I205" s="262"/>
      <c r="J205" s="263"/>
      <c r="K205" s="263"/>
      <c r="L205" s="263"/>
      <c r="M205" s="263"/>
      <c r="N205" s="263"/>
      <c r="O205" s="263"/>
      <c r="P205" s="263"/>
      <c r="Q205" s="263"/>
      <c r="R205" s="210"/>
      <c r="S205" s="210"/>
      <c r="T205" s="210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  <c r="CN205" s="260"/>
      <c r="CO205" s="260"/>
      <c r="CP205" s="260"/>
      <c r="CQ205" s="260"/>
      <c r="CR205" s="260"/>
      <c r="CS205" s="260"/>
      <c r="CT205" s="260"/>
      <c r="CU205" s="260"/>
      <c r="CV205" s="260"/>
      <c r="CW205" s="260"/>
      <c r="CX205" s="260"/>
      <c r="CY205" s="260"/>
      <c r="CZ205" s="260"/>
      <c r="DA205" s="260"/>
      <c r="DB205" s="260"/>
      <c r="DC205" s="260"/>
      <c r="DD205" s="260"/>
      <c r="DE205" s="260"/>
    </row>
    <row r="206" spans="1:109" ht="11.25" customHeight="1">
      <c r="A206" s="260"/>
      <c r="B206" s="260"/>
      <c r="C206" s="210"/>
      <c r="D206" s="211"/>
      <c r="E206" s="210"/>
      <c r="F206" s="210"/>
      <c r="G206" s="261"/>
      <c r="H206" s="262"/>
      <c r="I206" s="262"/>
      <c r="J206" s="263"/>
      <c r="K206" s="263"/>
      <c r="L206" s="263"/>
      <c r="M206" s="263"/>
      <c r="N206" s="263"/>
      <c r="O206" s="263"/>
      <c r="P206" s="263"/>
      <c r="Q206" s="263"/>
      <c r="R206" s="210"/>
      <c r="S206" s="210"/>
      <c r="T206" s="210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  <c r="CN206" s="260"/>
      <c r="CO206" s="260"/>
      <c r="CP206" s="260"/>
      <c r="CQ206" s="260"/>
      <c r="CR206" s="260"/>
      <c r="CS206" s="260"/>
      <c r="CT206" s="260"/>
      <c r="CU206" s="260"/>
      <c r="CV206" s="260"/>
      <c r="CW206" s="260"/>
      <c r="CX206" s="260"/>
      <c r="CY206" s="260"/>
      <c r="CZ206" s="260"/>
      <c r="DA206" s="260"/>
      <c r="DB206" s="260"/>
      <c r="DC206" s="260"/>
      <c r="DD206" s="260"/>
      <c r="DE206" s="260"/>
    </row>
    <row r="207" spans="1:109" ht="11.25" customHeight="1">
      <c r="A207" s="260"/>
      <c r="B207" s="260"/>
      <c r="C207" s="210"/>
      <c r="D207" s="211"/>
      <c r="E207" s="210"/>
      <c r="F207" s="210"/>
      <c r="G207" s="261"/>
      <c r="H207" s="262"/>
      <c r="I207" s="262"/>
      <c r="J207" s="263"/>
      <c r="K207" s="263"/>
      <c r="L207" s="263"/>
      <c r="M207" s="263"/>
      <c r="N207" s="263"/>
      <c r="O207" s="263"/>
      <c r="P207" s="263"/>
      <c r="Q207" s="263"/>
      <c r="R207" s="210"/>
      <c r="S207" s="210"/>
      <c r="T207" s="210"/>
      <c r="U207" s="212"/>
      <c r="V207" s="212"/>
      <c r="W207" s="212"/>
      <c r="X207" s="212"/>
      <c r="Y207" s="212"/>
      <c r="Z207" s="212"/>
      <c r="AA207" s="212"/>
      <c r="AB207" s="212"/>
      <c r="AC207" s="212"/>
      <c r="AD207" s="212"/>
      <c r="AE207" s="212"/>
      <c r="AF207" s="212"/>
      <c r="AG207" s="212"/>
      <c r="AH207" s="212"/>
      <c r="AI207" s="212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  <c r="CN207" s="260"/>
      <c r="CO207" s="260"/>
      <c r="CP207" s="260"/>
      <c r="CQ207" s="260"/>
      <c r="CR207" s="260"/>
      <c r="CS207" s="260"/>
      <c r="CT207" s="260"/>
      <c r="CU207" s="260"/>
      <c r="CV207" s="260"/>
      <c r="CW207" s="260"/>
      <c r="CX207" s="260"/>
      <c r="CY207" s="260"/>
      <c r="CZ207" s="260"/>
      <c r="DA207" s="260"/>
      <c r="DB207" s="260"/>
      <c r="DC207" s="260"/>
      <c r="DD207" s="260"/>
      <c r="DE207" s="260"/>
    </row>
    <row r="208" spans="1:109" ht="11.25" customHeight="1">
      <c r="A208" s="260"/>
      <c r="B208" s="260"/>
      <c r="C208" s="210"/>
      <c r="D208" s="211"/>
      <c r="E208" s="210"/>
      <c r="F208" s="210"/>
      <c r="G208" s="261"/>
      <c r="H208" s="262"/>
      <c r="I208" s="262"/>
      <c r="J208" s="263"/>
      <c r="K208" s="263"/>
      <c r="L208" s="263"/>
      <c r="M208" s="263"/>
      <c r="N208" s="263"/>
      <c r="O208" s="263"/>
      <c r="P208" s="263"/>
      <c r="Q208" s="263"/>
      <c r="R208" s="210"/>
      <c r="S208" s="210"/>
      <c r="T208" s="210"/>
      <c r="U208" s="212"/>
      <c r="V208" s="212"/>
      <c r="W208" s="212"/>
      <c r="X208" s="212"/>
      <c r="Y208" s="212"/>
      <c r="Z208" s="212"/>
      <c r="AA208" s="212"/>
      <c r="AB208" s="212"/>
      <c r="AC208" s="212"/>
      <c r="AD208" s="212"/>
      <c r="AE208" s="212"/>
      <c r="AF208" s="212"/>
      <c r="AG208" s="212"/>
      <c r="AH208" s="212"/>
      <c r="AI208" s="212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  <c r="CN208" s="260"/>
      <c r="CO208" s="260"/>
      <c r="CP208" s="260"/>
      <c r="CQ208" s="260"/>
      <c r="CR208" s="260"/>
      <c r="CS208" s="260"/>
      <c r="CT208" s="260"/>
      <c r="CU208" s="260"/>
      <c r="CV208" s="260"/>
      <c r="CW208" s="260"/>
      <c r="CX208" s="260"/>
      <c r="CY208" s="260"/>
      <c r="CZ208" s="260"/>
      <c r="DA208" s="260"/>
      <c r="DB208" s="260"/>
      <c r="DC208" s="260"/>
      <c r="DD208" s="260"/>
      <c r="DE208" s="260"/>
    </row>
    <row r="209" spans="1:109" ht="11.25" customHeight="1">
      <c r="A209" s="260"/>
      <c r="B209" s="260"/>
      <c r="C209" s="210"/>
      <c r="D209" s="211"/>
      <c r="E209" s="210"/>
      <c r="F209" s="210"/>
      <c r="G209" s="261"/>
      <c r="H209" s="262"/>
      <c r="I209" s="262"/>
      <c r="J209" s="263"/>
      <c r="K209" s="263"/>
      <c r="L209" s="263"/>
      <c r="M209" s="263"/>
      <c r="N209" s="263"/>
      <c r="O209" s="263"/>
      <c r="P209" s="263"/>
      <c r="Q209" s="263"/>
      <c r="R209" s="210"/>
      <c r="S209" s="210"/>
      <c r="T209" s="210"/>
      <c r="U209" s="212"/>
      <c r="V209" s="212"/>
      <c r="W209" s="212"/>
      <c r="X209" s="212"/>
      <c r="Y209" s="212"/>
      <c r="Z209" s="212"/>
      <c r="AA209" s="212"/>
      <c r="AB209" s="212"/>
      <c r="AC209" s="212"/>
      <c r="AD209" s="212"/>
      <c r="AE209" s="212"/>
      <c r="AF209" s="212"/>
      <c r="AG209" s="212"/>
      <c r="AH209" s="212"/>
      <c r="AI209" s="212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  <c r="CN209" s="260"/>
      <c r="CO209" s="260"/>
      <c r="CP209" s="260"/>
      <c r="CQ209" s="260"/>
      <c r="CR209" s="260"/>
      <c r="CS209" s="260"/>
      <c r="CT209" s="260"/>
      <c r="CU209" s="260"/>
      <c r="CV209" s="260"/>
      <c r="CW209" s="260"/>
      <c r="CX209" s="260"/>
      <c r="CY209" s="260"/>
      <c r="CZ209" s="260"/>
      <c r="DA209" s="260"/>
      <c r="DB209" s="260"/>
      <c r="DC209" s="260"/>
      <c r="DD209" s="260"/>
      <c r="DE209" s="260"/>
    </row>
    <row r="210" spans="1:109" ht="11.25" customHeight="1">
      <c r="A210" s="260"/>
      <c r="B210" s="260"/>
      <c r="C210" s="210"/>
      <c r="D210" s="211"/>
      <c r="E210" s="210"/>
      <c r="F210" s="210"/>
      <c r="G210" s="261"/>
      <c r="H210" s="262"/>
      <c r="I210" s="262"/>
      <c r="J210" s="263"/>
      <c r="K210" s="263"/>
      <c r="L210" s="263"/>
      <c r="M210" s="263"/>
      <c r="N210" s="263"/>
      <c r="O210" s="263"/>
      <c r="P210" s="263"/>
      <c r="Q210" s="263"/>
      <c r="R210" s="210"/>
      <c r="S210" s="210"/>
      <c r="T210" s="210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  <c r="CN210" s="260"/>
      <c r="CO210" s="260"/>
      <c r="CP210" s="260"/>
      <c r="CQ210" s="260"/>
      <c r="CR210" s="260"/>
      <c r="CS210" s="260"/>
      <c r="CT210" s="260"/>
      <c r="CU210" s="260"/>
      <c r="CV210" s="260"/>
      <c r="CW210" s="260"/>
      <c r="CX210" s="260"/>
      <c r="CY210" s="260"/>
      <c r="CZ210" s="260"/>
      <c r="DA210" s="260"/>
      <c r="DB210" s="260"/>
      <c r="DC210" s="260"/>
      <c r="DD210" s="260"/>
      <c r="DE210" s="260"/>
    </row>
    <row r="211" spans="1:109" ht="11.25" customHeight="1">
      <c r="A211" s="260"/>
      <c r="B211" s="260"/>
      <c r="C211" s="210"/>
      <c r="D211" s="211"/>
      <c r="E211" s="210"/>
      <c r="F211" s="210"/>
      <c r="G211" s="261"/>
      <c r="H211" s="262"/>
      <c r="I211" s="262"/>
      <c r="J211" s="263"/>
      <c r="K211" s="263"/>
      <c r="L211" s="263"/>
      <c r="M211" s="263"/>
      <c r="N211" s="263"/>
      <c r="O211" s="263"/>
      <c r="P211" s="263"/>
      <c r="Q211" s="263"/>
      <c r="R211" s="210"/>
      <c r="S211" s="210"/>
      <c r="T211" s="210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  <c r="CN211" s="260"/>
      <c r="CO211" s="260"/>
      <c r="CP211" s="260"/>
      <c r="CQ211" s="260"/>
      <c r="CR211" s="260"/>
      <c r="CS211" s="260"/>
      <c r="CT211" s="260"/>
      <c r="CU211" s="260"/>
      <c r="CV211" s="260"/>
      <c r="CW211" s="260"/>
      <c r="CX211" s="260"/>
      <c r="CY211" s="260"/>
      <c r="CZ211" s="260"/>
      <c r="DA211" s="260"/>
      <c r="DB211" s="260"/>
      <c r="DC211" s="260"/>
      <c r="DD211" s="260"/>
      <c r="DE211" s="260"/>
    </row>
    <row r="212" spans="1:109" ht="11.25" customHeight="1">
      <c r="A212" s="260"/>
      <c r="B212" s="260"/>
      <c r="C212" s="210"/>
      <c r="D212" s="211"/>
      <c r="E212" s="210"/>
      <c r="F212" s="210"/>
      <c r="G212" s="261"/>
      <c r="H212" s="262"/>
      <c r="I212" s="262"/>
      <c r="J212" s="263"/>
      <c r="K212" s="263"/>
      <c r="L212" s="263"/>
      <c r="M212" s="263"/>
      <c r="N212" s="263"/>
      <c r="O212" s="263"/>
      <c r="P212" s="263"/>
      <c r="Q212" s="263"/>
      <c r="R212" s="210"/>
      <c r="S212" s="210"/>
      <c r="T212" s="210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  <c r="CN212" s="260"/>
      <c r="CO212" s="260"/>
      <c r="CP212" s="260"/>
      <c r="CQ212" s="260"/>
      <c r="CR212" s="260"/>
      <c r="CS212" s="260"/>
      <c r="CT212" s="260"/>
      <c r="CU212" s="260"/>
      <c r="CV212" s="260"/>
      <c r="CW212" s="260"/>
      <c r="CX212" s="260"/>
      <c r="CY212" s="260"/>
      <c r="CZ212" s="260"/>
      <c r="DA212" s="260"/>
      <c r="DB212" s="260"/>
      <c r="DC212" s="260"/>
      <c r="DD212" s="260"/>
      <c r="DE212" s="260"/>
    </row>
    <row r="213" spans="1:109" ht="11.25" customHeight="1">
      <c r="A213" s="260"/>
      <c r="B213" s="260"/>
      <c r="C213" s="210"/>
      <c r="D213" s="211"/>
      <c r="E213" s="210"/>
      <c r="F213" s="210"/>
      <c r="G213" s="261"/>
      <c r="H213" s="262"/>
      <c r="I213" s="262"/>
      <c r="J213" s="263"/>
      <c r="K213" s="263"/>
      <c r="L213" s="263"/>
      <c r="M213" s="263"/>
      <c r="N213" s="263"/>
      <c r="O213" s="263"/>
      <c r="P213" s="263"/>
      <c r="Q213" s="263"/>
      <c r="R213" s="210"/>
      <c r="S213" s="210"/>
      <c r="T213" s="210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  <c r="CN213" s="260"/>
      <c r="CO213" s="260"/>
      <c r="CP213" s="260"/>
      <c r="CQ213" s="260"/>
      <c r="CR213" s="260"/>
      <c r="CS213" s="260"/>
      <c r="CT213" s="260"/>
      <c r="CU213" s="260"/>
      <c r="CV213" s="260"/>
      <c r="CW213" s="260"/>
      <c r="CX213" s="260"/>
      <c r="CY213" s="260"/>
      <c r="CZ213" s="260"/>
      <c r="DA213" s="260"/>
      <c r="DB213" s="260"/>
      <c r="DC213" s="260"/>
      <c r="DD213" s="260"/>
      <c r="DE213" s="260"/>
    </row>
    <row r="214" spans="1:109" ht="11.25" customHeight="1">
      <c r="A214" s="260"/>
      <c r="B214" s="260"/>
      <c r="C214" s="210"/>
      <c r="D214" s="211"/>
      <c r="E214" s="210"/>
      <c r="F214" s="210"/>
      <c r="G214" s="261"/>
      <c r="H214" s="262"/>
      <c r="I214" s="262"/>
      <c r="J214" s="263"/>
      <c r="K214" s="263"/>
      <c r="L214" s="263"/>
      <c r="M214" s="263"/>
      <c r="N214" s="263"/>
      <c r="O214" s="263"/>
      <c r="P214" s="263"/>
      <c r="Q214" s="263"/>
      <c r="R214" s="210"/>
      <c r="S214" s="210"/>
      <c r="T214" s="210"/>
      <c r="U214" s="212"/>
      <c r="V214" s="212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2"/>
      <c r="AG214" s="212"/>
      <c r="AH214" s="212"/>
      <c r="AI214" s="212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  <c r="CN214" s="260"/>
      <c r="CO214" s="260"/>
      <c r="CP214" s="260"/>
      <c r="CQ214" s="260"/>
      <c r="CR214" s="260"/>
      <c r="CS214" s="260"/>
      <c r="CT214" s="260"/>
      <c r="CU214" s="260"/>
      <c r="CV214" s="260"/>
      <c r="CW214" s="260"/>
      <c r="CX214" s="260"/>
      <c r="CY214" s="260"/>
      <c r="CZ214" s="260"/>
      <c r="DA214" s="260"/>
      <c r="DB214" s="260"/>
      <c r="DC214" s="260"/>
      <c r="DD214" s="260"/>
      <c r="DE214" s="260"/>
    </row>
    <row r="215" spans="1:109" ht="11.25" customHeight="1">
      <c r="A215" s="260"/>
      <c r="B215" s="260"/>
      <c r="C215" s="210"/>
      <c r="D215" s="211"/>
      <c r="E215" s="210"/>
      <c r="F215" s="210"/>
      <c r="G215" s="261"/>
      <c r="H215" s="262"/>
      <c r="I215" s="262"/>
      <c r="J215" s="263"/>
      <c r="K215" s="263"/>
      <c r="L215" s="263"/>
      <c r="M215" s="263"/>
      <c r="N215" s="263"/>
      <c r="O215" s="263"/>
      <c r="P215" s="263"/>
      <c r="Q215" s="263"/>
      <c r="R215" s="210"/>
      <c r="S215" s="210"/>
      <c r="T215" s="210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  <c r="CN215" s="260"/>
      <c r="CO215" s="260"/>
      <c r="CP215" s="260"/>
      <c r="CQ215" s="260"/>
      <c r="CR215" s="260"/>
      <c r="CS215" s="260"/>
      <c r="CT215" s="260"/>
      <c r="CU215" s="260"/>
      <c r="CV215" s="260"/>
      <c r="CW215" s="260"/>
      <c r="CX215" s="260"/>
      <c r="CY215" s="260"/>
      <c r="CZ215" s="260"/>
      <c r="DA215" s="260"/>
      <c r="DB215" s="260"/>
      <c r="DC215" s="260"/>
      <c r="DD215" s="260"/>
      <c r="DE215" s="260"/>
    </row>
    <row r="216" spans="1:109" ht="11.25" customHeight="1">
      <c r="A216" s="260"/>
      <c r="B216" s="260"/>
      <c r="C216" s="210"/>
      <c r="D216" s="211"/>
      <c r="E216" s="210"/>
      <c r="F216" s="210"/>
      <c r="G216" s="261"/>
      <c r="H216" s="262"/>
      <c r="I216" s="262"/>
      <c r="J216" s="263"/>
      <c r="K216" s="263"/>
      <c r="L216" s="263"/>
      <c r="M216" s="263"/>
      <c r="N216" s="263"/>
      <c r="O216" s="263"/>
      <c r="P216" s="263"/>
      <c r="Q216" s="263"/>
      <c r="R216" s="210"/>
      <c r="S216" s="210"/>
      <c r="T216" s="210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  <c r="CN216" s="260"/>
      <c r="CO216" s="260"/>
      <c r="CP216" s="260"/>
      <c r="CQ216" s="260"/>
      <c r="CR216" s="260"/>
      <c r="CS216" s="260"/>
      <c r="CT216" s="260"/>
      <c r="CU216" s="260"/>
      <c r="CV216" s="260"/>
      <c r="CW216" s="260"/>
      <c r="CX216" s="260"/>
      <c r="CY216" s="260"/>
      <c r="CZ216" s="260"/>
      <c r="DA216" s="260"/>
      <c r="DB216" s="260"/>
      <c r="DC216" s="260"/>
      <c r="DD216" s="260"/>
      <c r="DE216" s="260"/>
    </row>
    <row r="217" spans="1:109" ht="11.25" customHeight="1">
      <c r="A217" s="260"/>
      <c r="B217" s="260"/>
      <c r="C217" s="210"/>
      <c r="D217" s="211"/>
      <c r="E217" s="210"/>
      <c r="F217" s="210"/>
      <c r="G217" s="261"/>
      <c r="H217" s="262"/>
      <c r="I217" s="262"/>
      <c r="J217" s="263"/>
      <c r="K217" s="263"/>
      <c r="L217" s="263"/>
      <c r="M217" s="263"/>
      <c r="N217" s="263"/>
      <c r="O217" s="263"/>
      <c r="P217" s="263"/>
      <c r="Q217" s="263"/>
      <c r="R217" s="210"/>
      <c r="S217" s="210"/>
      <c r="T217" s="210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  <c r="CN217" s="260"/>
      <c r="CO217" s="260"/>
      <c r="CP217" s="260"/>
      <c r="CQ217" s="260"/>
      <c r="CR217" s="260"/>
      <c r="CS217" s="260"/>
      <c r="CT217" s="260"/>
      <c r="CU217" s="260"/>
      <c r="CV217" s="260"/>
      <c r="CW217" s="260"/>
      <c r="CX217" s="260"/>
      <c r="CY217" s="260"/>
      <c r="CZ217" s="260"/>
      <c r="DA217" s="260"/>
      <c r="DB217" s="260"/>
      <c r="DC217" s="260"/>
      <c r="DD217" s="260"/>
      <c r="DE217" s="260"/>
    </row>
    <row r="218" spans="1:109" ht="11.25" customHeight="1">
      <c r="A218" s="260"/>
      <c r="B218" s="260"/>
      <c r="C218" s="210"/>
      <c r="D218" s="211"/>
      <c r="E218" s="210"/>
      <c r="F218" s="210"/>
      <c r="G218" s="261"/>
      <c r="H218" s="262"/>
      <c r="I218" s="262"/>
      <c r="J218" s="263"/>
      <c r="K218" s="263"/>
      <c r="L218" s="263"/>
      <c r="M218" s="263"/>
      <c r="N218" s="263"/>
      <c r="O218" s="263"/>
      <c r="P218" s="263"/>
      <c r="Q218" s="263"/>
      <c r="R218" s="210"/>
      <c r="S218" s="210"/>
      <c r="T218" s="210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  <c r="CN218" s="260"/>
      <c r="CO218" s="260"/>
      <c r="CP218" s="260"/>
      <c r="CQ218" s="260"/>
      <c r="CR218" s="260"/>
      <c r="CS218" s="260"/>
      <c r="CT218" s="260"/>
      <c r="CU218" s="260"/>
      <c r="CV218" s="260"/>
      <c r="CW218" s="260"/>
      <c r="CX218" s="260"/>
      <c r="CY218" s="260"/>
      <c r="CZ218" s="260"/>
      <c r="DA218" s="260"/>
      <c r="DB218" s="260"/>
      <c r="DC218" s="260"/>
      <c r="DD218" s="260"/>
      <c r="DE218" s="260"/>
    </row>
    <row r="219" spans="1:109" ht="11.25" customHeight="1">
      <c r="A219" s="260"/>
      <c r="B219" s="260"/>
      <c r="C219" s="210"/>
      <c r="D219" s="211"/>
      <c r="E219" s="210"/>
      <c r="F219" s="210"/>
      <c r="G219" s="261"/>
      <c r="H219" s="262"/>
      <c r="I219" s="262"/>
      <c r="J219" s="263"/>
      <c r="K219" s="263"/>
      <c r="L219" s="263"/>
      <c r="M219" s="263"/>
      <c r="N219" s="263"/>
      <c r="O219" s="263"/>
      <c r="P219" s="263"/>
      <c r="Q219" s="263"/>
      <c r="R219" s="210"/>
      <c r="S219" s="210"/>
      <c r="T219" s="210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  <c r="CN219" s="260"/>
      <c r="CO219" s="260"/>
      <c r="CP219" s="260"/>
      <c r="CQ219" s="260"/>
      <c r="CR219" s="260"/>
      <c r="CS219" s="260"/>
      <c r="CT219" s="260"/>
      <c r="CU219" s="260"/>
      <c r="CV219" s="260"/>
      <c r="CW219" s="260"/>
      <c r="CX219" s="260"/>
      <c r="CY219" s="260"/>
      <c r="CZ219" s="260"/>
      <c r="DA219" s="260"/>
      <c r="DB219" s="260"/>
      <c r="DC219" s="260"/>
      <c r="DD219" s="260"/>
      <c r="DE219" s="260"/>
    </row>
    <row r="220" spans="1:109" ht="11.25" customHeight="1">
      <c r="A220" s="260"/>
      <c r="B220" s="260"/>
      <c r="C220" s="210"/>
      <c r="D220" s="211"/>
      <c r="E220" s="210"/>
      <c r="F220" s="210"/>
      <c r="G220" s="261"/>
      <c r="H220" s="262"/>
      <c r="I220" s="262"/>
      <c r="J220" s="263"/>
      <c r="K220" s="263"/>
      <c r="L220" s="263"/>
      <c r="M220" s="263"/>
      <c r="N220" s="263"/>
      <c r="O220" s="263"/>
      <c r="P220" s="263"/>
      <c r="Q220" s="263"/>
      <c r="R220" s="210"/>
      <c r="S220" s="210"/>
      <c r="T220" s="210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  <c r="CN220" s="260"/>
      <c r="CO220" s="260"/>
      <c r="CP220" s="260"/>
      <c r="CQ220" s="260"/>
      <c r="CR220" s="260"/>
      <c r="CS220" s="260"/>
      <c r="CT220" s="260"/>
      <c r="CU220" s="260"/>
      <c r="CV220" s="260"/>
      <c r="CW220" s="260"/>
      <c r="CX220" s="260"/>
      <c r="CY220" s="260"/>
      <c r="CZ220" s="260"/>
      <c r="DA220" s="260"/>
      <c r="DB220" s="260"/>
      <c r="DC220" s="260"/>
      <c r="DD220" s="260"/>
      <c r="DE220" s="260"/>
    </row>
    <row r="221" spans="1:109" ht="11.25" customHeight="1">
      <c r="A221" s="260"/>
      <c r="B221" s="260"/>
      <c r="C221" s="210"/>
      <c r="D221" s="211"/>
      <c r="E221" s="210"/>
      <c r="F221" s="210"/>
      <c r="G221" s="261"/>
      <c r="H221" s="262"/>
      <c r="I221" s="262"/>
      <c r="J221" s="263"/>
      <c r="K221" s="263"/>
      <c r="L221" s="263"/>
      <c r="M221" s="263"/>
      <c r="N221" s="263"/>
      <c r="O221" s="263"/>
      <c r="P221" s="263"/>
      <c r="Q221" s="263"/>
      <c r="R221" s="210"/>
      <c r="S221" s="210"/>
      <c r="T221" s="210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  <c r="CN221" s="260"/>
      <c r="CO221" s="260"/>
      <c r="CP221" s="260"/>
      <c r="CQ221" s="260"/>
      <c r="CR221" s="260"/>
      <c r="CS221" s="260"/>
      <c r="CT221" s="260"/>
      <c r="CU221" s="260"/>
      <c r="CV221" s="260"/>
      <c r="CW221" s="260"/>
      <c r="CX221" s="260"/>
      <c r="CY221" s="260"/>
      <c r="CZ221" s="260"/>
      <c r="DA221" s="260"/>
      <c r="DB221" s="260"/>
      <c r="DC221" s="260"/>
      <c r="DD221" s="260"/>
      <c r="DE221" s="260"/>
    </row>
    <row r="222" spans="1:109" ht="11.25" customHeight="1">
      <c r="A222" s="260"/>
      <c r="B222" s="260"/>
      <c r="C222" s="210"/>
      <c r="D222" s="211"/>
      <c r="E222" s="210"/>
      <c r="F222" s="210"/>
      <c r="G222" s="261"/>
      <c r="H222" s="262"/>
      <c r="I222" s="262"/>
      <c r="J222" s="263"/>
      <c r="K222" s="263"/>
      <c r="L222" s="263"/>
      <c r="M222" s="263"/>
      <c r="N222" s="263"/>
      <c r="O222" s="263"/>
      <c r="P222" s="263"/>
      <c r="Q222" s="263"/>
      <c r="R222" s="210"/>
      <c r="S222" s="210"/>
      <c r="T222" s="210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  <c r="CN222" s="260"/>
      <c r="CO222" s="260"/>
      <c r="CP222" s="260"/>
      <c r="CQ222" s="260"/>
      <c r="CR222" s="260"/>
      <c r="CS222" s="260"/>
      <c r="CT222" s="260"/>
      <c r="CU222" s="260"/>
      <c r="CV222" s="260"/>
      <c r="CW222" s="260"/>
      <c r="CX222" s="260"/>
      <c r="CY222" s="260"/>
      <c r="CZ222" s="260"/>
      <c r="DA222" s="260"/>
      <c r="DB222" s="260"/>
      <c r="DC222" s="260"/>
      <c r="DD222" s="260"/>
      <c r="DE222" s="260"/>
    </row>
    <row r="223" spans="1:109" ht="11.25" customHeight="1">
      <c r="A223" s="260"/>
      <c r="B223" s="260"/>
      <c r="C223" s="210"/>
      <c r="D223" s="211"/>
      <c r="E223" s="210"/>
      <c r="F223" s="210"/>
      <c r="G223" s="261"/>
      <c r="H223" s="262"/>
      <c r="I223" s="262"/>
      <c r="J223" s="263"/>
      <c r="K223" s="263"/>
      <c r="L223" s="263"/>
      <c r="M223" s="263"/>
      <c r="N223" s="263"/>
      <c r="O223" s="263"/>
      <c r="P223" s="263"/>
      <c r="Q223" s="263"/>
      <c r="R223" s="210"/>
      <c r="S223" s="210"/>
      <c r="T223" s="210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  <c r="CN223" s="260"/>
      <c r="CO223" s="260"/>
      <c r="CP223" s="260"/>
      <c r="CQ223" s="260"/>
      <c r="CR223" s="260"/>
      <c r="CS223" s="260"/>
      <c r="CT223" s="260"/>
      <c r="CU223" s="260"/>
      <c r="CV223" s="260"/>
      <c r="CW223" s="260"/>
      <c r="CX223" s="260"/>
      <c r="CY223" s="260"/>
      <c r="CZ223" s="260"/>
      <c r="DA223" s="260"/>
      <c r="DB223" s="260"/>
      <c r="DC223" s="260"/>
      <c r="DD223" s="260"/>
      <c r="DE223" s="260"/>
    </row>
    <row r="224" spans="1:109" ht="11.25" customHeight="1">
      <c r="A224" s="260"/>
      <c r="B224" s="260"/>
      <c r="C224" s="210"/>
      <c r="D224" s="211"/>
      <c r="E224" s="210"/>
      <c r="F224" s="210"/>
      <c r="G224" s="261"/>
      <c r="H224" s="262"/>
      <c r="I224" s="262"/>
      <c r="J224" s="263"/>
      <c r="K224" s="263"/>
      <c r="L224" s="263"/>
      <c r="M224" s="263"/>
      <c r="N224" s="263"/>
      <c r="O224" s="263"/>
      <c r="P224" s="263"/>
      <c r="Q224" s="263"/>
      <c r="R224" s="210"/>
      <c r="S224" s="210"/>
      <c r="T224" s="210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  <c r="CN224" s="260"/>
      <c r="CO224" s="260"/>
      <c r="CP224" s="260"/>
      <c r="CQ224" s="260"/>
      <c r="CR224" s="260"/>
      <c r="CS224" s="260"/>
      <c r="CT224" s="260"/>
      <c r="CU224" s="260"/>
      <c r="CV224" s="260"/>
      <c r="CW224" s="260"/>
      <c r="CX224" s="260"/>
      <c r="CY224" s="260"/>
      <c r="CZ224" s="260"/>
      <c r="DA224" s="260"/>
      <c r="DB224" s="260"/>
      <c r="DC224" s="260"/>
      <c r="DD224" s="260"/>
      <c r="DE224" s="260"/>
    </row>
    <row r="225" spans="1:109" ht="11.25" customHeight="1">
      <c r="A225" s="260"/>
      <c r="B225" s="260"/>
      <c r="C225" s="210"/>
      <c r="D225" s="211"/>
      <c r="E225" s="210"/>
      <c r="F225" s="210"/>
      <c r="G225" s="261"/>
      <c r="H225" s="262"/>
      <c r="I225" s="262"/>
      <c r="J225" s="263"/>
      <c r="K225" s="263"/>
      <c r="L225" s="263"/>
      <c r="M225" s="263"/>
      <c r="N225" s="263"/>
      <c r="O225" s="263"/>
      <c r="P225" s="263"/>
      <c r="Q225" s="263"/>
      <c r="R225" s="210"/>
      <c r="S225" s="210"/>
      <c r="T225" s="210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  <c r="CN225" s="260"/>
      <c r="CO225" s="260"/>
      <c r="CP225" s="260"/>
      <c r="CQ225" s="260"/>
      <c r="CR225" s="260"/>
      <c r="CS225" s="260"/>
      <c r="CT225" s="260"/>
      <c r="CU225" s="260"/>
      <c r="CV225" s="260"/>
      <c r="CW225" s="260"/>
      <c r="CX225" s="260"/>
      <c r="CY225" s="260"/>
      <c r="CZ225" s="260"/>
      <c r="DA225" s="260"/>
      <c r="DB225" s="260"/>
      <c r="DC225" s="260"/>
      <c r="DD225" s="260"/>
      <c r="DE225" s="260"/>
    </row>
    <row r="226" spans="1:109" ht="11.25" customHeight="1">
      <c r="A226" s="260"/>
      <c r="B226" s="260"/>
      <c r="C226" s="210"/>
      <c r="D226" s="211"/>
      <c r="E226" s="210"/>
      <c r="F226" s="210"/>
      <c r="G226" s="261"/>
      <c r="H226" s="262"/>
      <c r="I226" s="262"/>
      <c r="J226" s="263"/>
      <c r="K226" s="263"/>
      <c r="L226" s="263"/>
      <c r="M226" s="263"/>
      <c r="N226" s="263"/>
      <c r="O226" s="263"/>
      <c r="P226" s="263"/>
      <c r="Q226" s="263"/>
      <c r="R226" s="210"/>
      <c r="S226" s="210"/>
      <c r="T226" s="210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  <c r="CN226" s="260"/>
      <c r="CO226" s="260"/>
      <c r="CP226" s="260"/>
      <c r="CQ226" s="260"/>
      <c r="CR226" s="260"/>
      <c r="CS226" s="260"/>
      <c r="CT226" s="260"/>
      <c r="CU226" s="260"/>
      <c r="CV226" s="260"/>
      <c r="CW226" s="260"/>
      <c r="CX226" s="260"/>
      <c r="CY226" s="260"/>
      <c r="CZ226" s="260"/>
      <c r="DA226" s="260"/>
      <c r="DB226" s="260"/>
      <c r="DC226" s="260"/>
      <c r="DD226" s="260"/>
      <c r="DE226" s="260"/>
    </row>
    <row r="227" spans="1:109" ht="11.25" customHeight="1">
      <c r="A227" s="260"/>
      <c r="B227" s="260"/>
      <c r="C227" s="210"/>
      <c r="D227" s="211"/>
      <c r="E227" s="210"/>
      <c r="F227" s="210"/>
      <c r="G227" s="261"/>
      <c r="H227" s="262"/>
      <c r="I227" s="262"/>
      <c r="J227" s="263"/>
      <c r="K227" s="263"/>
      <c r="L227" s="263"/>
      <c r="M227" s="263"/>
      <c r="N227" s="263"/>
      <c r="O227" s="263"/>
      <c r="P227" s="263"/>
      <c r="Q227" s="263"/>
      <c r="R227" s="210"/>
      <c r="S227" s="210"/>
      <c r="T227" s="210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  <c r="CN227" s="260"/>
      <c r="CO227" s="260"/>
      <c r="CP227" s="260"/>
      <c r="CQ227" s="260"/>
      <c r="CR227" s="260"/>
      <c r="CS227" s="260"/>
      <c r="CT227" s="260"/>
      <c r="CU227" s="260"/>
      <c r="CV227" s="260"/>
      <c r="CW227" s="260"/>
      <c r="CX227" s="260"/>
      <c r="CY227" s="260"/>
      <c r="CZ227" s="260"/>
      <c r="DA227" s="260"/>
      <c r="DB227" s="260"/>
      <c r="DC227" s="260"/>
      <c r="DD227" s="260"/>
      <c r="DE227" s="260"/>
    </row>
    <row r="228" spans="1:109" ht="11.25" customHeight="1">
      <c r="A228" s="260"/>
      <c r="B228" s="260"/>
      <c r="C228" s="210"/>
      <c r="D228" s="211"/>
      <c r="E228" s="210"/>
      <c r="F228" s="210"/>
      <c r="G228" s="261"/>
      <c r="H228" s="262"/>
      <c r="I228" s="262"/>
      <c r="J228" s="263"/>
      <c r="K228" s="263"/>
      <c r="L228" s="263"/>
      <c r="M228" s="263"/>
      <c r="N228" s="263"/>
      <c r="O228" s="263"/>
      <c r="P228" s="263"/>
      <c r="Q228" s="263"/>
      <c r="R228" s="210"/>
      <c r="S228" s="210"/>
      <c r="T228" s="210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  <c r="CN228" s="260"/>
      <c r="CO228" s="260"/>
      <c r="CP228" s="260"/>
      <c r="CQ228" s="260"/>
      <c r="CR228" s="260"/>
      <c r="CS228" s="260"/>
      <c r="CT228" s="260"/>
      <c r="CU228" s="260"/>
      <c r="CV228" s="260"/>
      <c r="CW228" s="260"/>
      <c r="CX228" s="260"/>
      <c r="CY228" s="260"/>
      <c r="CZ228" s="260"/>
      <c r="DA228" s="260"/>
      <c r="DB228" s="260"/>
      <c r="DC228" s="260"/>
      <c r="DD228" s="260"/>
      <c r="DE228" s="260"/>
    </row>
    <row r="229" spans="1:109" ht="11.25" customHeight="1">
      <c r="A229" s="260"/>
      <c r="B229" s="260"/>
      <c r="C229" s="210"/>
      <c r="D229" s="211"/>
      <c r="E229" s="210"/>
      <c r="F229" s="210"/>
      <c r="G229" s="261"/>
      <c r="H229" s="262"/>
      <c r="I229" s="262"/>
      <c r="J229" s="263"/>
      <c r="K229" s="263"/>
      <c r="L229" s="263"/>
      <c r="M229" s="263"/>
      <c r="N229" s="263"/>
      <c r="O229" s="263"/>
      <c r="P229" s="263"/>
      <c r="Q229" s="263"/>
      <c r="R229" s="210"/>
      <c r="S229" s="210"/>
      <c r="T229" s="210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  <c r="CN229" s="260"/>
      <c r="CO229" s="260"/>
      <c r="CP229" s="260"/>
      <c r="CQ229" s="260"/>
      <c r="CR229" s="260"/>
      <c r="CS229" s="260"/>
      <c r="CT229" s="260"/>
      <c r="CU229" s="260"/>
      <c r="CV229" s="260"/>
      <c r="CW229" s="260"/>
      <c r="CX229" s="260"/>
      <c r="CY229" s="260"/>
      <c r="CZ229" s="260"/>
      <c r="DA229" s="260"/>
      <c r="DB229" s="260"/>
      <c r="DC229" s="260"/>
      <c r="DD229" s="260"/>
      <c r="DE229" s="260"/>
    </row>
    <row r="230" spans="1:109" ht="11.25" customHeight="1">
      <c r="A230" s="260"/>
      <c r="B230" s="260"/>
      <c r="C230" s="210"/>
      <c r="D230" s="211"/>
      <c r="E230" s="210"/>
      <c r="F230" s="210"/>
      <c r="G230" s="261"/>
      <c r="H230" s="262"/>
      <c r="I230" s="262"/>
      <c r="J230" s="263"/>
      <c r="K230" s="263"/>
      <c r="L230" s="263"/>
      <c r="M230" s="263"/>
      <c r="N230" s="263"/>
      <c r="O230" s="263"/>
      <c r="P230" s="263"/>
      <c r="Q230" s="263"/>
      <c r="R230" s="210"/>
      <c r="S230" s="210"/>
      <c r="T230" s="210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  <c r="CN230" s="260"/>
      <c r="CO230" s="260"/>
      <c r="CP230" s="260"/>
      <c r="CQ230" s="260"/>
      <c r="CR230" s="260"/>
      <c r="CS230" s="260"/>
      <c r="CT230" s="260"/>
      <c r="CU230" s="260"/>
      <c r="CV230" s="260"/>
      <c r="CW230" s="260"/>
      <c r="CX230" s="260"/>
      <c r="CY230" s="260"/>
      <c r="CZ230" s="260"/>
      <c r="DA230" s="260"/>
      <c r="DB230" s="260"/>
      <c r="DC230" s="260"/>
      <c r="DD230" s="260"/>
      <c r="DE230" s="260"/>
    </row>
    <row r="231" spans="1:109" ht="11.25" customHeight="1">
      <c r="A231" s="260"/>
      <c r="B231" s="260"/>
      <c r="C231" s="210"/>
      <c r="D231" s="211"/>
      <c r="E231" s="210"/>
      <c r="F231" s="210"/>
      <c r="G231" s="261"/>
      <c r="H231" s="262"/>
      <c r="I231" s="262"/>
      <c r="J231" s="263"/>
      <c r="K231" s="263"/>
      <c r="L231" s="263"/>
      <c r="M231" s="263"/>
      <c r="N231" s="263"/>
      <c r="O231" s="263"/>
      <c r="P231" s="263"/>
      <c r="Q231" s="263"/>
      <c r="R231" s="210"/>
      <c r="S231" s="210"/>
      <c r="T231" s="210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  <c r="CN231" s="260"/>
      <c r="CO231" s="260"/>
      <c r="CP231" s="260"/>
      <c r="CQ231" s="260"/>
      <c r="CR231" s="260"/>
      <c r="CS231" s="260"/>
      <c r="CT231" s="260"/>
      <c r="CU231" s="260"/>
      <c r="CV231" s="260"/>
      <c r="CW231" s="260"/>
      <c r="CX231" s="260"/>
      <c r="CY231" s="260"/>
      <c r="CZ231" s="260"/>
      <c r="DA231" s="260"/>
      <c r="DB231" s="260"/>
      <c r="DC231" s="260"/>
      <c r="DD231" s="260"/>
      <c r="DE231" s="260"/>
    </row>
    <row r="232" spans="1:109" ht="11.25" customHeight="1">
      <c r="A232" s="260"/>
      <c r="B232" s="260"/>
      <c r="C232" s="210"/>
      <c r="D232" s="211"/>
      <c r="E232" s="210"/>
      <c r="F232" s="210"/>
      <c r="G232" s="261"/>
      <c r="H232" s="262"/>
      <c r="I232" s="262"/>
      <c r="J232" s="263"/>
      <c r="K232" s="263"/>
      <c r="L232" s="263"/>
      <c r="M232" s="263"/>
      <c r="N232" s="263"/>
      <c r="O232" s="263"/>
      <c r="P232" s="263"/>
      <c r="Q232" s="263"/>
      <c r="R232" s="210"/>
      <c r="S232" s="210"/>
      <c r="T232" s="210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  <c r="CN232" s="260"/>
      <c r="CO232" s="260"/>
      <c r="CP232" s="260"/>
      <c r="CQ232" s="260"/>
      <c r="CR232" s="260"/>
      <c r="CS232" s="260"/>
      <c r="CT232" s="260"/>
      <c r="CU232" s="260"/>
      <c r="CV232" s="260"/>
      <c r="CW232" s="260"/>
      <c r="CX232" s="260"/>
      <c r="CY232" s="260"/>
      <c r="CZ232" s="260"/>
      <c r="DA232" s="260"/>
      <c r="DB232" s="260"/>
      <c r="DC232" s="260"/>
      <c r="DD232" s="260"/>
      <c r="DE232" s="260"/>
    </row>
    <row r="233" spans="1:109" ht="11.25" customHeight="1">
      <c r="A233" s="260"/>
      <c r="B233" s="260"/>
      <c r="C233" s="210"/>
      <c r="D233" s="211"/>
      <c r="E233" s="210"/>
      <c r="F233" s="210"/>
      <c r="G233" s="261"/>
      <c r="H233" s="262"/>
      <c r="I233" s="262"/>
      <c r="J233" s="263"/>
      <c r="K233" s="263"/>
      <c r="L233" s="263"/>
      <c r="M233" s="263"/>
      <c r="N233" s="263"/>
      <c r="O233" s="263"/>
      <c r="P233" s="263"/>
      <c r="Q233" s="263"/>
      <c r="R233" s="210"/>
      <c r="S233" s="210"/>
      <c r="T233" s="210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  <c r="CN233" s="260"/>
      <c r="CO233" s="260"/>
      <c r="CP233" s="260"/>
      <c r="CQ233" s="260"/>
      <c r="CR233" s="260"/>
      <c r="CS233" s="260"/>
      <c r="CT233" s="260"/>
      <c r="CU233" s="260"/>
      <c r="CV233" s="260"/>
      <c r="CW233" s="260"/>
      <c r="CX233" s="260"/>
      <c r="CY233" s="260"/>
      <c r="CZ233" s="260"/>
      <c r="DA233" s="260"/>
      <c r="DB233" s="260"/>
      <c r="DC233" s="260"/>
      <c r="DD233" s="260"/>
      <c r="DE233" s="260"/>
    </row>
    <row r="234" spans="1:109" ht="11.25" customHeight="1">
      <c r="A234" s="260"/>
      <c r="B234" s="260"/>
      <c r="C234" s="210"/>
      <c r="D234" s="211"/>
      <c r="E234" s="210"/>
      <c r="F234" s="210"/>
      <c r="G234" s="261"/>
      <c r="H234" s="262"/>
      <c r="I234" s="262"/>
      <c r="J234" s="263"/>
      <c r="K234" s="263"/>
      <c r="L234" s="263"/>
      <c r="M234" s="263"/>
      <c r="N234" s="263"/>
      <c r="O234" s="263"/>
      <c r="P234" s="263"/>
      <c r="Q234" s="263"/>
      <c r="R234" s="210"/>
      <c r="S234" s="210"/>
      <c r="T234" s="210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  <c r="CN234" s="260"/>
      <c r="CO234" s="260"/>
      <c r="CP234" s="260"/>
      <c r="CQ234" s="260"/>
      <c r="CR234" s="260"/>
      <c r="CS234" s="260"/>
      <c r="CT234" s="260"/>
      <c r="CU234" s="260"/>
      <c r="CV234" s="260"/>
      <c r="CW234" s="260"/>
      <c r="CX234" s="260"/>
      <c r="CY234" s="260"/>
      <c r="CZ234" s="260"/>
      <c r="DA234" s="260"/>
      <c r="DB234" s="260"/>
      <c r="DC234" s="260"/>
      <c r="DD234" s="260"/>
      <c r="DE234" s="260"/>
    </row>
    <row r="235" spans="1:109" ht="11.25" customHeight="1">
      <c r="A235" s="260"/>
      <c r="B235" s="260"/>
      <c r="C235" s="210"/>
      <c r="D235" s="211"/>
      <c r="E235" s="210"/>
      <c r="F235" s="210"/>
      <c r="G235" s="261"/>
      <c r="H235" s="262"/>
      <c r="I235" s="262"/>
      <c r="J235" s="263"/>
      <c r="K235" s="263"/>
      <c r="L235" s="263"/>
      <c r="M235" s="263"/>
      <c r="N235" s="263"/>
      <c r="O235" s="263"/>
      <c r="P235" s="263"/>
      <c r="Q235" s="263"/>
      <c r="R235" s="210"/>
      <c r="S235" s="210"/>
      <c r="T235" s="210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  <c r="CN235" s="260"/>
      <c r="CO235" s="260"/>
      <c r="CP235" s="260"/>
      <c r="CQ235" s="260"/>
      <c r="CR235" s="260"/>
      <c r="CS235" s="260"/>
      <c r="CT235" s="260"/>
      <c r="CU235" s="260"/>
      <c r="CV235" s="260"/>
      <c r="CW235" s="260"/>
      <c r="CX235" s="260"/>
      <c r="CY235" s="260"/>
      <c r="CZ235" s="260"/>
      <c r="DA235" s="260"/>
      <c r="DB235" s="260"/>
      <c r="DC235" s="260"/>
      <c r="DD235" s="260"/>
      <c r="DE235" s="260"/>
    </row>
    <row r="236" spans="1:109" ht="11.25" customHeight="1">
      <c r="A236" s="260"/>
      <c r="B236" s="260"/>
      <c r="C236" s="210"/>
      <c r="D236" s="211"/>
      <c r="E236" s="210"/>
      <c r="F236" s="210"/>
      <c r="G236" s="261"/>
      <c r="H236" s="262"/>
      <c r="I236" s="262"/>
      <c r="J236" s="263"/>
      <c r="K236" s="263"/>
      <c r="L236" s="263"/>
      <c r="M236" s="263"/>
      <c r="N236" s="263"/>
      <c r="O236" s="263"/>
      <c r="P236" s="263"/>
      <c r="Q236" s="263"/>
      <c r="R236" s="210"/>
      <c r="S236" s="210"/>
      <c r="T236" s="210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  <c r="CN236" s="260"/>
      <c r="CO236" s="260"/>
      <c r="CP236" s="260"/>
      <c r="CQ236" s="260"/>
      <c r="CR236" s="260"/>
      <c r="CS236" s="260"/>
      <c r="CT236" s="260"/>
      <c r="CU236" s="260"/>
      <c r="CV236" s="260"/>
      <c r="CW236" s="260"/>
      <c r="CX236" s="260"/>
      <c r="CY236" s="260"/>
      <c r="CZ236" s="260"/>
      <c r="DA236" s="260"/>
      <c r="DB236" s="260"/>
      <c r="DC236" s="260"/>
      <c r="DD236" s="260"/>
      <c r="DE236" s="260"/>
    </row>
    <row r="237" spans="1:109" ht="11.25" customHeight="1">
      <c r="A237" s="260"/>
      <c r="B237" s="260"/>
      <c r="C237" s="210"/>
      <c r="D237" s="211"/>
      <c r="E237" s="210"/>
      <c r="F237" s="210"/>
      <c r="G237" s="261"/>
      <c r="H237" s="262"/>
      <c r="I237" s="262"/>
      <c r="J237" s="263"/>
      <c r="K237" s="263"/>
      <c r="L237" s="263"/>
      <c r="M237" s="263"/>
      <c r="N237" s="263"/>
      <c r="O237" s="263"/>
      <c r="P237" s="263"/>
      <c r="Q237" s="263"/>
      <c r="R237" s="210"/>
      <c r="S237" s="210"/>
      <c r="T237" s="210"/>
      <c r="U237" s="212"/>
      <c r="V237" s="212"/>
      <c r="W237" s="212"/>
      <c r="X237" s="212"/>
      <c r="Y237" s="212"/>
      <c r="Z237" s="212"/>
      <c r="AA237" s="212"/>
      <c r="AB237" s="212"/>
      <c r="AC237" s="212"/>
      <c r="AD237" s="212"/>
      <c r="AE237" s="212"/>
      <c r="AF237" s="212"/>
      <c r="AG237" s="212"/>
      <c r="AH237" s="212"/>
      <c r="AI237" s="212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  <c r="CN237" s="260"/>
      <c r="CO237" s="260"/>
      <c r="CP237" s="260"/>
      <c r="CQ237" s="260"/>
      <c r="CR237" s="260"/>
      <c r="CS237" s="260"/>
      <c r="CT237" s="260"/>
      <c r="CU237" s="260"/>
      <c r="CV237" s="260"/>
      <c r="CW237" s="260"/>
      <c r="CX237" s="260"/>
      <c r="CY237" s="260"/>
      <c r="CZ237" s="260"/>
      <c r="DA237" s="260"/>
      <c r="DB237" s="260"/>
      <c r="DC237" s="260"/>
      <c r="DD237" s="260"/>
      <c r="DE237" s="260"/>
    </row>
    <row r="238" spans="1:109" ht="11.25" customHeight="1">
      <c r="A238" s="260"/>
      <c r="B238" s="260"/>
      <c r="C238" s="210"/>
      <c r="D238" s="211"/>
      <c r="E238" s="210"/>
      <c r="F238" s="210"/>
      <c r="G238" s="261"/>
      <c r="H238" s="262"/>
      <c r="I238" s="262"/>
      <c r="J238" s="263"/>
      <c r="K238" s="263"/>
      <c r="L238" s="263"/>
      <c r="M238" s="263"/>
      <c r="N238" s="263"/>
      <c r="O238" s="263"/>
      <c r="P238" s="263"/>
      <c r="Q238" s="263"/>
      <c r="R238" s="210"/>
      <c r="S238" s="210"/>
      <c r="T238" s="210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</row>
    <row r="239" spans="1:109" ht="11.25" customHeight="1">
      <c r="A239" s="260"/>
      <c r="B239" s="260"/>
      <c r="C239" s="210"/>
      <c r="D239" s="211"/>
      <c r="E239" s="210"/>
      <c r="F239" s="210"/>
      <c r="G239" s="261"/>
      <c r="H239" s="262"/>
      <c r="I239" s="262"/>
      <c r="J239" s="263"/>
      <c r="K239" s="263"/>
      <c r="L239" s="263"/>
      <c r="M239" s="263"/>
      <c r="N239" s="263"/>
      <c r="O239" s="263"/>
      <c r="P239" s="263"/>
      <c r="Q239" s="263"/>
      <c r="R239" s="210"/>
      <c r="S239" s="210"/>
      <c r="T239" s="210"/>
      <c r="U239" s="212"/>
      <c r="V239" s="212"/>
      <c r="W239" s="212"/>
      <c r="X239" s="212"/>
      <c r="Y239" s="212"/>
      <c r="Z239" s="212"/>
      <c r="AA239" s="212"/>
      <c r="AB239" s="212"/>
      <c r="AC239" s="212"/>
      <c r="AD239" s="212"/>
      <c r="AE239" s="212"/>
      <c r="AF239" s="212"/>
      <c r="AG239" s="212"/>
      <c r="AH239" s="212"/>
      <c r="AI239" s="212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  <c r="CN239" s="260"/>
      <c r="CO239" s="260"/>
      <c r="CP239" s="260"/>
      <c r="CQ239" s="260"/>
      <c r="CR239" s="260"/>
      <c r="CS239" s="260"/>
      <c r="CT239" s="260"/>
      <c r="CU239" s="260"/>
      <c r="CV239" s="260"/>
      <c r="CW239" s="260"/>
      <c r="CX239" s="260"/>
      <c r="CY239" s="260"/>
      <c r="CZ239" s="260"/>
      <c r="DA239" s="260"/>
      <c r="DB239" s="260"/>
      <c r="DC239" s="260"/>
      <c r="DD239" s="260"/>
      <c r="DE239" s="260"/>
    </row>
    <row r="240" spans="1:109" ht="11.25" customHeight="1">
      <c r="A240" s="260"/>
      <c r="B240" s="260"/>
      <c r="C240" s="210"/>
      <c r="D240" s="211"/>
      <c r="E240" s="210"/>
      <c r="F240" s="210"/>
      <c r="G240" s="261"/>
      <c r="H240" s="262"/>
      <c r="I240" s="262"/>
      <c r="J240" s="263"/>
      <c r="K240" s="263"/>
      <c r="L240" s="263"/>
      <c r="M240" s="263"/>
      <c r="N240" s="263"/>
      <c r="O240" s="263"/>
      <c r="P240" s="263"/>
      <c r="Q240" s="263"/>
      <c r="R240" s="210"/>
      <c r="S240" s="210"/>
      <c r="T240" s="210"/>
      <c r="U240" s="212"/>
      <c r="V240" s="212"/>
      <c r="W240" s="212"/>
      <c r="X240" s="212"/>
      <c r="Y240" s="212"/>
      <c r="Z240" s="212"/>
      <c r="AA240" s="212"/>
      <c r="AB240" s="212"/>
      <c r="AC240" s="212"/>
      <c r="AD240" s="212"/>
      <c r="AE240" s="212"/>
      <c r="AF240" s="212"/>
      <c r="AG240" s="212"/>
      <c r="AH240" s="212"/>
      <c r="AI240" s="212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  <c r="CN240" s="260"/>
      <c r="CO240" s="260"/>
      <c r="CP240" s="260"/>
      <c r="CQ240" s="260"/>
      <c r="CR240" s="260"/>
      <c r="CS240" s="260"/>
      <c r="CT240" s="260"/>
      <c r="CU240" s="260"/>
      <c r="CV240" s="260"/>
      <c r="CW240" s="260"/>
      <c r="CX240" s="260"/>
      <c r="CY240" s="260"/>
      <c r="CZ240" s="260"/>
      <c r="DA240" s="260"/>
      <c r="DB240" s="260"/>
      <c r="DC240" s="260"/>
      <c r="DD240" s="260"/>
      <c r="DE240" s="260"/>
    </row>
    <row r="241" spans="1:109" ht="11.25" customHeight="1">
      <c r="A241" s="260"/>
      <c r="B241" s="260"/>
      <c r="C241" s="210"/>
      <c r="D241" s="211"/>
      <c r="E241" s="210"/>
      <c r="F241" s="210"/>
      <c r="G241" s="261"/>
      <c r="H241" s="262"/>
      <c r="I241" s="262"/>
      <c r="J241" s="263"/>
      <c r="K241" s="263"/>
      <c r="L241" s="263"/>
      <c r="M241" s="263"/>
      <c r="N241" s="263"/>
      <c r="O241" s="263"/>
      <c r="P241" s="263"/>
      <c r="Q241" s="263"/>
      <c r="R241" s="210"/>
      <c r="S241" s="210"/>
      <c r="T241" s="210"/>
      <c r="U241" s="212"/>
      <c r="V241" s="212"/>
      <c r="W241" s="212"/>
      <c r="X241" s="212"/>
      <c r="Y241" s="212"/>
      <c r="Z241" s="212"/>
      <c r="AA241" s="212"/>
      <c r="AB241" s="212"/>
      <c r="AC241" s="212"/>
      <c r="AD241" s="212"/>
      <c r="AE241" s="212"/>
      <c r="AF241" s="212"/>
      <c r="AG241" s="212"/>
      <c r="AH241" s="212"/>
      <c r="AI241" s="212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  <c r="CN241" s="260"/>
      <c r="CO241" s="260"/>
      <c r="CP241" s="260"/>
      <c r="CQ241" s="260"/>
      <c r="CR241" s="260"/>
      <c r="CS241" s="260"/>
      <c r="CT241" s="260"/>
      <c r="CU241" s="260"/>
      <c r="CV241" s="260"/>
      <c r="CW241" s="260"/>
      <c r="CX241" s="260"/>
      <c r="CY241" s="260"/>
      <c r="CZ241" s="260"/>
      <c r="DA241" s="260"/>
      <c r="DB241" s="260"/>
      <c r="DC241" s="260"/>
      <c r="DD241" s="260"/>
      <c r="DE241" s="260"/>
    </row>
    <row r="242" spans="1:109" ht="11.25" customHeight="1">
      <c r="A242" s="260"/>
      <c r="B242" s="260"/>
      <c r="C242" s="210"/>
      <c r="D242" s="211"/>
      <c r="E242" s="210"/>
      <c r="F242" s="210"/>
      <c r="G242" s="261"/>
      <c r="H242" s="262"/>
      <c r="I242" s="262"/>
      <c r="J242" s="263"/>
      <c r="K242" s="263"/>
      <c r="L242" s="263"/>
      <c r="M242" s="263"/>
      <c r="N242" s="263"/>
      <c r="O242" s="263"/>
      <c r="P242" s="263"/>
      <c r="Q242" s="263"/>
      <c r="R242" s="210"/>
      <c r="S242" s="210"/>
      <c r="T242" s="210"/>
      <c r="U242" s="212"/>
      <c r="V242" s="212"/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</row>
    <row r="243" spans="1:109" ht="11.25" customHeight="1">
      <c r="A243" s="260"/>
      <c r="B243" s="260"/>
      <c r="C243" s="210"/>
      <c r="D243" s="211"/>
      <c r="E243" s="210"/>
      <c r="F243" s="210"/>
      <c r="G243" s="261"/>
      <c r="H243" s="262"/>
      <c r="I243" s="262"/>
      <c r="J243" s="263"/>
      <c r="K243" s="263"/>
      <c r="L243" s="263"/>
      <c r="M243" s="263"/>
      <c r="N243" s="263"/>
      <c r="O243" s="263"/>
      <c r="P243" s="263"/>
      <c r="Q243" s="263"/>
      <c r="R243" s="210"/>
      <c r="S243" s="210"/>
      <c r="T243" s="210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  <c r="CN243" s="260"/>
      <c r="CO243" s="260"/>
      <c r="CP243" s="260"/>
      <c r="CQ243" s="260"/>
      <c r="CR243" s="260"/>
      <c r="CS243" s="260"/>
      <c r="CT243" s="260"/>
      <c r="CU243" s="260"/>
      <c r="CV243" s="260"/>
      <c r="CW243" s="260"/>
      <c r="CX243" s="260"/>
      <c r="CY243" s="260"/>
      <c r="CZ243" s="260"/>
      <c r="DA243" s="260"/>
      <c r="DB243" s="260"/>
      <c r="DC243" s="260"/>
      <c r="DD243" s="260"/>
      <c r="DE243" s="260"/>
    </row>
    <row r="244" spans="1:109" ht="11.25" customHeight="1">
      <c r="A244" s="260"/>
      <c r="B244" s="260"/>
      <c r="C244" s="210"/>
      <c r="D244" s="211"/>
      <c r="E244" s="210"/>
      <c r="F244" s="210"/>
      <c r="G244" s="261"/>
      <c r="H244" s="262"/>
      <c r="I244" s="262"/>
      <c r="J244" s="263"/>
      <c r="K244" s="263"/>
      <c r="L244" s="263"/>
      <c r="M244" s="263"/>
      <c r="N244" s="263"/>
      <c r="O244" s="263"/>
      <c r="P244" s="263"/>
      <c r="Q244" s="263"/>
      <c r="R244" s="210"/>
      <c r="S244" s="210"/>
      <c r="T244" s="210"/>
      <c r="U244" s="212"/>
      <c r="V244" s="212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  <c r="CN244" s="260"/>
      <c r="CO244" s="260"/>
      <c r="CP244" s="260"/>
      <c r="CQ244" s="260"/>
      <c r="CR244" s="260"/>
      <c r="CS244" s="260"/>
      <c r="CT244" s="260"/>
      <c r="CU244" s="260"/>
      <c r="CV244" s="260"/>
      <c r="CW244" s="260"/>
      <c r="CX244" s="260"/>
      <c r="CY244" s="260"/>
      <c r="CZ244" s="260"/>
      <c r="DA244" s="260"/>
      <c r="DB244" s="260"/>
      <c r="DC244" s="260"/>
      <c r="DD244" s="260"/>
      <c r="DE244" s="260"/>
    </row>
    <row r="245" spans="1:109" ht="11.25" customHeight="1">
      <c r="A245" s="260"/>
      <c r="B245" s="260"/>
      <c r="C245" s="210"/>
      <c r="D245" s="211"/>
      <c r="E245" s="210"/>
      <c r="F245" s="210"/>
      <c r="G245" s="261"/>
      <c r="H245" s="262"/>
      <c r="I245" s="262"/>
      <c r="J245" s="263"/>
      <c r="K245" s="263"/>
      <c r="L245" s="263"/>
      <c r="M245" s="263"/>
      <c r="N245" s="263"/>
      <c r="O245" s="263"/>
      <c r="P245" s="263"/>
      <c r="Q245" s="263"/>
      <c r="R245" s="210"/>
      <c r="S245" s="210"/>
      <c r="T245" s="210"/>
      <c r="U245" s="212"/>
      <c r="V245" s="212"/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  <c r="CN245" s="260"/>
      <c r="CO245" s="260"/>
      <c r="CP245" s="260"/>
      <c r="CQ245" s="260"/>
      <c r="CR245" s="260"/>
      <c r="CS245" s="260"/>
      <c r="CT245" s="260"/>
      <c r="CU245" s="260"/>
      <c r="CV245" s="260"/>
      <c r="CW245" s="260"/>
      <c r="CX245" s="260"/>
      <c r="CY245" s="260"/>
      <c r="CZ245" s="260"/>
      <c r="DA245" s="260"/>
      <c r="DB245" s="260"/>
      <c r="DC245" s="260"/>
      <c r="DD245" s="260"/>
      <c r="DE245" s="260"/>
    </row>
    <row r="246" spans="1:109" ht="11.25" customHeight="1">
      <c r="A246" s="260"/>
      <c r="B246" s="260"/>
      <c r="C246" s="210"/>
      <c r="D246" s="211"/>
      <c r="E246" s="210"/>
      <c r="F246" s="210"/>
      <c r="G246" s="261"/>
      <c r="H246" s="262"/>
      <c r="I246" s="262"/>
      <c r="J246" s="263"/>
      <c r="K246" s="263"/>
      <c r="L246" s="263"/>
      <c r="M246" s="263"/>
      <c r="N246" s="263"/>
      <c r="O246" s="263"/>
      <c r="P246" s="263"/>
      <c r="Q246" s="263"/>
      <c r="R246" s="210"/>
      <c r="S246" s="210"/>
      <c r="T246" s="210"/>
      <c r="U246" s="212"/>
      <c r="V246" s="212"/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  <c r="CN246" s="260"/>
      <c r="CO246" s="260"/>
      <c r="CP246" s="260"/>
      <c r="CQ246" s="260"/>
      <c r="CR246" s="260"/>
      <c r="CS246" s="260"/>
      <c r="CT246" s="260"/>
      <c r="CU246" s="260"/>
      <c r="CV246" s="260"/>
      <c r="CW246" s="260"/>
      <c r="CX246" s="260"/>
      <c r="CY246" s="260"/>
      <c r="CZ246" s="260"/>
      <c r="DA246" s="260"/>
      <c r="DB246" s="260"/>
      <c r="DC246" s="260"/>
      <c r="DD246" s="260"/>
      <c r="DE246" s="260"/>
    </row>
    <row r="247" spans="1:109" ht="11.25" customHeight="1">
      <c r="A247" s="260"/>
      <c r="B247" s="260"/>
      <c r="C247" s="210"/>
      <c r="D247" s="211"/>
      <c r="E247" s="210"/>
      <c r="F247" s="210"/>
      <c r="G247" s="261"/>
      <c r="H247" s="262"/>
      <c r="I247" s="262"/>
      <c r="J247" s="263"/>
      <c r="K247" s="263"/>
      <c r="L247" s="263"/>
      <c r="M247" s="263"/>
      <c r="N247" s="263"/>
      <c r="O247" s="263"/>
      <c r="P247" s="263"/>
      <c r="Q247" s="263"/>
      <c r="R247" s="210"/>
      <c r="S247" s="210"/>
      <c r="T247" s="210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  <c r="CN247" s="260"/>
      <c r="CO247" s="260"/>
      <c r="CP247" s="260"/>
      <c r="CQ247" s="260"/>
      <c r="CR247" s="260"/>
      <c r="CS247" s="260"/>
      <c r="CT247" s="260"/>
      <c r="CU247" s="260"/>
      <c r="CV247" s="260"/>
      <c r="CW247" s="260"/>
      <c r="CX247" s="260"/>
      <c r="CY247" s="260"/>
      <c r="CZ247" s="260"/>
      <c r="DA247" s="260"/>
      <c r="DB247" s="260"/>
      <c r="DC247" s="260"/>
      <c r="DD247" s="260"/>
      <c r="DE247" s="260"/>
    </row>
    <row r="248" spans="1:109" ht="11.25" customHeight="1">
      <c r="A248" s="260"/>
      <c r="B248" s="260"/>
      <c r="C248" s="210"/>
      <c r="D248" s="211"/>
      <c r="E248" s="210"/>
      <c r="F248" s="210"/>
      <c r="G248" s="261"/>
      <c r="H248" s="262"/>
      <c r="I248" s="262"/>
      <c r="J248" s="263"/>
      <c r="K248" s="263"/>
      <c r="L248" s="263"/>
      <c r="M248" s="263"/>
      <c r="N248" s="263"/>
      <c r="O248" s="263"/>
      <c r="P248" s="263"/>
      <c r="Q248" s="263"/>
      <c r="R248" s="210"/>
      <c r="S248" s="210"/>
      <c r="T248" s="210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  <c r="AF248" s="212"/>
      <c r="AG248" s="212"/>
      <c r="AH248" s="212"/>
      <c r="AI248" s="212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  <c r="CN248" s="260"/>
      <c r="CO248" s="260"/>
      <c r="CP248" s="260"/>
      <c r="CQ248" s="260"/>
      <c r="CR248" s="260"/>
      <c r="CS248" s="260"/>
      <c r="CT248" s="260"/>
      <c r="CU248" s="260"/>
      <c r="CV248" s="260"/>
      <c r="CW248" s="260"/>
      <c r="CX248" s="260"/>
      <c r="CY248" s="260"/>
      <c r="CZ248" s="260"/>
      <c r="DA248" s="260"/>
      <c r="DB248" s="260"/>
      <c r="DC248" s="260"/>
      <c r="DD248" s="260"/>
      <c r="DE248" s="260"/>
    </row>
    <row r="249" spans="1:109" ht="11.25" customHeight="1">
      <c r="A249" s="260"/>
      <c r="B249" s="260"/>
      <c r="C249" s="210"/>
      <c r="D249" s="211"/>
      <c r="E249" s="210"/>
      <c r="F249" s="210"/>
      <c r="G249" s="261"/>
      <c r="H249" s="262"/>
      <c r="I249" s="262"/>
      <c r="J249" s="263"/>
      <c r="K249" s="263"/>
      <c r="L249" s="263"/>
      <c r="M249" s="263"/>
      <c r="N249" s="263"/>
      <c r="O249" s="263"/>
      <c r="P249" s="263"/>
      <c r="Q249" s="263"/>
      <c r="R249" s="210"/>
      <c r="S249" s="210"/>
      <c r="T249" s="210"/>
      <c r="U249" s="212"/>
      <c r="V249" s="212"/>
      <c r="W249" s="212"/>
      <c r="X249" s="212"/>
      <c r="Y249" s="212"/>
      <c r="Z249" s="212"/>
      <c r="AA249" s="212"/>
      <c r="AB249" s="212"/>
      <c r="AC249" s="212"/>
      <c r="AD249" s="212"/>
      <c r="AE249" s="212"/>
      <c r="AF249" s="212"/>
      <c r="AG249" s="212"/>
      <c r="AH249" s="212"/>
      <c r="AI249" s="212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  <c r="CN249" s="260"/>
      <c r="CO249" s="260"/>
      <c r="CP249" s="260"/>
      <c r="CQ249" s="260"/>
      <c r="CR249" s="260"/>
      <c r="CS249" s="260"/>
      <c r="CT249" s="260"/>
      <c r="CU249" s="260"/>
      <c r="CV249" s="260"/>
      <c r="CW249" s="260"/>
      <c r="CX249" s="260"/>
      <c r="CY249" s="260"/>
      <c r="CZ249" s="260"/>
      <c r="DA249" s="260"/>
      <c r="DB249" s="260"/>
      <c r="DC249" s="260"/>
      <c r="DD249" s="260"/>
      <c r="DE249" s="260"/>
    </row>
    <row r="250" spans="1:109" ht="11.25" customHeight="1">
      <c r="A250" s="260"/>
      <c r="B250" s="260"/>
      <c r="C250" s="210"/>
      <c r="D250" s="211"/>
      <c r="E250" s="210"/>
      <c r="F250" s="210"/>
      <c r="G250" s="261"/>
      <c r="H250" s="262"/>
      <c r="I250" s="262"/>
      <c r="J250" s="263"/>
      <c r="K250" s="263"/>
      <c r="L250" s="263"/>
      <c r="M250" s="263"/>
      <c r="N250" s="263"/>
      <c r="O250" s="263"/>
      <c r="P250" s="263"/>
      <c r="Q250" s="263"/>
      <c r="R250" s="210"/>
      <c r="S250" s="210"/>
      <c r="T250" s="210"/>
      <c r="U250" s="212"/>
      <c r="V250" s="212"/>
      <c r="W250" s="212"/>
      <c r="X250" s="212"/>
      <c r="Y250" s="212"/>
      <c r="Z250" s="212"/>
      <c r="AA250" s="212"/>
      <c r="AB250" s="212"/>
      <c r="AC250" s="212"/>
      <c r="AD250" s="212"/>
      <c r="AE250" s="212"/>
      <c r="AF250" s="212"/>
      <c r="AG250" s="212"/>
      <c r="AH250" s="212"/>
      <c r="AI250" s="212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  <c r="CN250" s="260"/>
      <c r="CO250" s="260"/>
      <c r="CP250" s="260"/>
      <c r="CQ250" s="260"/>
      <c r="CR250" s="260"/>
      <c r="CS250" s="260"/>
      <c r="CT250" s="260"/>
      <c r="CU250" s="260"/>
      <c r="CV250" s="260"/>
      <c r="CW250" s="260"/>
      <c r="CX250" s="260"/>
      <c r="CY250" s="260"/>
      <c r="CZ250" s="260"/>
      <c r="DA250" s="260"/>
      <c r="DB250" s="260"/>
      <c r="DC250" s="260"/>
      <c r="DD250" s="260"/>
      <c r="DE250" s="260"/>
    </row>
    <row r="251" spans="1:109" ht="11.25" customHeight="1">
      <c r="A251" s="260"/>
      <c r="B251" s="260"/>
      <c r="C251" s="210"/>
      <c r="D251" s="211"/>
      <c r="E251" s="210"/>
      <c r="F251" s="210"/>
      <c r="G251" s="261"/>
      <c r="H251" s="262"/>
      <c r="I251" s="262"/>
      <c r="J251" s="263"/>
      <c r="K251" s="263"/>
      <c r="L251" s="263"/>
      <c r="M251" s="263"/>
      <c r="N251" s="263"/>
      <c r="O251" s="263"/>
      <c r="P251" s="263"/>
      <c r="Q251" s="263"/>
      <c r="R251" s="210"/>
      <c r="S251" s="210"/>
      <c r="T251" s="210"/>
      <c r="U251" s="212"/>
      <c r="V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  <c r="CN251" s="260"/>
      <c r="CO251" s="260"/>
      <c r="CP251" s="260"/>
      <c r="CQ251" s="260"/>
      <c r="CR251" s="260"/>
      <c r="CS251" s="260"/>
      <c r="CT251" s="260"/>
      <c r="CU251" s="260"/>
      <c r="CV251" s="260"/>
      <c r="CW251" s="260"/>
      <c r="CX251" s="260"/>
      <c r="CY251" s="260"/>
      <c r="CZ251" s="260"/>
      <c r="DA251" s="260"/>
      <c r="DB251" s="260"/>
      <c r="DC251" s="260"/>
      <c r="DD251" s="260"/>
      <c r="DE251" s="260"/>
    </row>
    <row r="252" spans="1:109" ht="11.25" customHeight="1">
      <c r="A252" s="260"/>
      <c r="B252" s="260"/>
      <c r="C252" s="210"/>
      <c r="D252" s="211"/>
      <c r="E252" s="210"/>
      <c r="F252" s="210"/>
      <c r="G252" s="261"/>
      <c r="H252" s="262"/>
      <c r="I252" s="262"/>
      <c r="J252" s="263"/>
      <c r="K252" s="263"/>
      <c r="L252" s="263"/>
      <c r="M252" s="263"/>
      <c r="N252" s="263"/>
      <c r="O252" s="263"/>
      <c r="P252" s="263"/>
      <c r="Q252" s="263"/>
      <c r="R252" s="210"/>
      <c r="S252" s="210"/>
      <c r="T252" s="210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  <c r="CN252" s="260"/>
      <c r="CO252" s="260"/>
      <c r="CP252" s="260"/>
      <c r="CQ252" s="260"/>
      <c r="CR252" s="260"/>
      <c r="CS252" s="260"/>
      <c r="CT252" s="260"/>
      <c r="CU252" s="260"/>
      <c r="CV252" s="260"/>
      <c r="CW252" s="260"/>
      <c r="CX252" s="260"/>
      <c r="CY252" s="260"/>
      <c r="CZ252" s="260"/>
      <c r="DA252" s="260"/>
      <c r="DB252" s="260"/>
      <c r="DC252" s="260"/>
      <c r="DD252" s="260"/>
      <c r="DE252" s="260"/>
    </row>
    <row r="253" spans="1:109" ht="11.25" customHeight="1">
      <c r="A253" s="260"/>
      <c r="B253" s="260"/>
      <c r="C253" s="210"/>
      <c r="D253" s="211"/>
      <c r="E253" s="210"/>
      <c r="F253" s="210"/>
      <c r="G253" s="261"/>
      <c r="H253" s="262"/>
      <c r="I253" s="262"/>
      <c r="J253" s="263"/>
      <c r="K253" s="263"/>
      <c r="L253" s="263"/>
      <c r="M253" s="263"/>
      <c r="N253" s="263"/>
      <c r="O253" s="263"/>
      <c r="P253" s="263"/>
      <c r="Q253" s="263"/>
      <c r="R253" s="210"/>
      <c r="S253" s="210"/>
      <c r="T253" s="210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  <c r="CN253" s="260"/>
      <c r="CO253" s="260"/>
      <c r="CP253" s="260"/>
      <c r="CQ253" s="260"/>
      <c r="CR253" s="260"/>
      <c r="CS253" s="260"/>
      <c r="CT253" s="260"/>
      <c r="CU253" s="260"/>
      <c r="CV253" s="260"/>
      <c r="CW253" s="260"/>
      <c r="CX253" s="260"/>
      <c r="CY253" s="260"/>
      <c r="CZ253" s="260"/>
      <c r="DA253" s="260"/>
      <c r="DB253" s="260"/>
      <c r="DC253" s="260"/>
      <c r="DD253" s="260"/>
      <c r="DE253" s="260"/>
    </row>
    <row r="254" spans="1:109" ht="11.25" customHeight="1">
      <c r="A254" s="260"/>
      <c r="B254" s="260"/>
      <c r="C254" s="210"/>
      <c r="D254" s="211"/>
      <c r="E254" s="210"/>
      <c r="F254" s="210"/>
      <c r="G254" s="261"/>
      <c r="H254" s="262"/>
      <c r="I254" s="262"/>
      <c r="J254" s="263"/>
      <c r="K254" s="263"/>
      <c r="L254" s="263"/>
      <c r="M254" s="263"/>
      <c r="N254" s="263"/>
      <c r="O254" s="263"/>
      <c r="P254" s="263"/>
      <c r="Q254" s="263"/>
      <c r="R254" s="210"/>
      <c r="S254" s="210"/>
      <c r="T254" s="210"/>
      <c r="U254" s="212"/>
      <c r="V254" s="212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  <c r="CN254" s="260"/>
      <c r="CO254" s="260"/>
      <c r="CP254" s="260"/>
      <c r="CQ254" s="260"/>
      <c r="CR254" s="260"/>
      <c r="CS254" s="260"/>
      <c r="CT254" s="260"/>
      <c r="CU254" s="260"/>
      <c r="CV254" s="260"/>
      <c r="CW254" s="260"/>
      <c r="CX254" s="260"/>
      <c r="CY254" s="260"/>
      <c r="CZ254" s="260"/>
      <c r="DA254" s="260"/>
      <c r="DB254" s="260"/>
      <c r="DC254" s="260"/>
      <c r="DD254" s="260"/>
      <c r="DE254" s="260"/>
    </row>
    <row r="255" spans="1:109" ht="11.25" customHeight="1">
      <c r="A255" s="260"/>
      <c r="B255" s="260"/>
      <c r="C255" s="210"/>
      <c r="D255" s="211"/>
      <c r="E255" s="210"/>
      <c r="F255" s="210"/>
      <c r="G255" s="261"/>
      <c r="H255" s="262"/>
      <c r="I255" s="262"/>
      <c r="J255" s="263"/>
      <c r="K255" s="263"/>
      <c r="L255" s="263"/>
      <c r="M255" s="263"/>
      <c r="N255" s="263"/>
      <c r="O255" s="263"/>
      <c r="P255" s="263"/>
      <c r="Q255" s="263"/>
      <c r="R255" s="210"/>
      <c r="S255" s="210"/>
      <c r="T255" s="210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  <c r="CN255" s="260"/>
      <c r="CO255" s="260"/>
      <c r="CP255" s="260"/>
      <c r="CQ255" s="260"/>
      <c r="CR255" s="260"/>
      <c r="CS255" s="260"/>
      <c r="CT255" s="260"/>
      <c r="CU255" s="260"/>
      <c r="CV255" s="260"/>
      <c r="CW255" s="260"/>
      <c r="CX255" s="260"/>
      <c r="CY255" s="260"/>
      <c r="CZ255" s="260"/>
      <c r="DA255" s="260"/>
      <c r="DB255" s="260"/>
      <c r="DC255" s="260"/>
      <c r="DD255" s="260"/>
      <c r="DE255" s="260"/>
    </row>
    <row r="256" spans="1:109" ht="11.25" customHeight="1">
      <c r="A256" s="260"/>
      <c r="B256" s="260"/>
      <c r="C256" s="210"/>
      <c r="D256" s="211"/>
      <c r="E256" s="210"/>
      <c r="F256" s="210"/>
      <c r="G256" s="261"/>
      <c r="H256" s="262"/>
      <c r="I256" s="262"/>
      <c r="J256" s="263"/>
      <c r="K256" s="263"/>
      <c r="L256" s="263"/>
      <c r="M256" s="263"/>
      <c r="N256" s="263"/>
      <c r="O256" s="263"/>
      <c r="P256" s="263"/>
      <c r="Q256" s="263"/>
      <c r="R256" s="210"/>
      <c r="S256" s="210"/>
      <c r="T256" s="210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  <c r="CN256" s="260"/>
      <c r="CO256" s="260"/>
      <c r="CP256" s="260"/>
      <c r="CQ256" s="260"/>
      <c r="CR256" s="260"/>
      <c r="CS256" s="260"/>
      <c r="CT256" s="260"/>
      <c r="CU256" s="260"/>
      <c r="CV256" s="260"/>
      <c r="CW256" s="260"/>
      <c r="CX256" s="260"/>
      <c r="CY256" s="260"/>
      <c r="CZ256" s="260"/>
      <c r="DA256" s="260"/>
      <c r="DB256" s="260"/>
      <c r="DC256" s="260"/>
      <c r="DD256" s="260"/>
      <c r="DE256" s="260"/>
    </row>
    <row r="257" spans="1:109" ht="11.25" customHeight="1">
      <c r="A257" s="260"/>
      <c r="B257" s="260"/>
      <c r="C257" s="210"/>
      <c r="D257" s="211"/>
      <c r="E257" s="210"/>
      <c r="F257" s="210"/>
      <c r="G257" s="261"/>
      <c r="H257" s="262"/>
      <c r="I257" s="262"/>
      <c r="J257" s="263"/>
      <c r="K257" s="263"/>
      <c r="L257" s="263"/>
      <c r="M257" s="263"/>
      <c r="N257" s="263"/>
      <c r="O257" s="263"/>
      <c r="P257" s="263"/>
      <c r="Q257" s="263"/>
      <c r="R257" s="210"/>
      <c r="S257" s="210"/>
      <c r="T257" s="210"/>
      <c r="U257" s="212"/>
      <c r="V257" s="212"/>
      <c r="W257" s="212"/>
      <c r="X257" s="212"/>
      <c r="Y257" s="212"/>
      <c r="Z257" s="212"/>
      <c r="AA257" s="212"/>
      <c r="AB257" s="212"/>
      <c r="AC257" s="212"/>
      <c r="AD257" s="212"/>
      <c r="AE257" s="212"/>
      <c r="AF257" s="212"/>
      <c r="AG257" s="212"/>
      <c r="AH257" s="212"/>
      <c r="AI257" s="212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  <c r="CN257" s="260"/>
      <c r="CO257" s="260"/>
      <c r="CP257" s="260"/>
      <c r="CQ257" s="260"/>
      <c r="CR257" s="260"/>
      <c r="CS257" s="260"/>
      <c r="CT257" s="260"/>
      <c r="CU257" s="260"/>
      <c r="CV257" s="260"/>
      <c r="CW257" s="260"/>
      <c r="CX257" s="260"/>
      <c r="CY257" s="260"/>
      <c r="CZ257" s="260"/>
      <c r="DA257" s="260"/>
      <c r="DB257" s="260"/>
      <c r="DC257" s="260"/>
      <c r="DD257" s="260"/>
      <c r="DE257" s="260"/>
    </row>
    <row r="258" spans="1:109" ht="11.25" customHeight="1">
      <c r="A258" s="260"/>
      <c r="B258" s="260"/>
      <c r="C258" s="210"/>
      <c r="D258" s="211"/>
      <c r="E258" s="210"/>
      <c r="F258" s="210"/>
      <c r="G258" s="261"/>
      <c r="H258" s="262"/>
      <c r="I258" s="262"/>
      <c r="J258" s="263"/>
      <c r="K258" s="263"/>
      <c r="L258" s="263"/>
      <c r="M258" s="263"/>
      <c r="N258" s="263"/>
      <c r="O258" s="263"/>
      <c r="P258" s="263"/>
      <c r="Q258" s="263"/>
      <c r="R258" s="210"/>
      <c r="S258" s="210"/>
      <c r="T258" s="210"/>
      <c r="U258" s="212"/>
      <c r="V258" s="212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212"/>
      <c r="AG258" s="212"/>
      <c r="AH258" s="212"/>
      <c r="AI258" s="212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  <c r="CN258" s="260"/>
      <c r="CO258" s="260"/>
      <c r="CP258" s="260"/>
      <c r="CQ258" s="260"/>
      <c r="CR258" s="260"/>
      <c r="CS258" s="260"/>
      <c r="CT258" s="260"/>
      <c r="CU258" s="260"/>
      <c r="CV258" s="260"/>
      <c r="CW258" s="260"/>
      <c r="CX258" s="260"/>
      <c r="CY258" s="260"/>
      <c r="CZ258" s="260"/>
      <c r="DA258" s="260"/>
      <c r="DB258" s="260"/>
      <c r="DC258" s="260"/>
      <c r="DD258" s="260"/>
      <c r="DE258" s="260"/>
    </row>
    <row r="259" spans="1:109" ht="11.25" customHeight="1">
      <c r="A259" s="260"/>
      <c r="B259" s="260"/>
      <c r="C259" s="210"/>
      <c r="D259" s="211"/>
      <c r="E259" s="210"/>
      <c r="F259" s="210"/>
      <c r="G259" s="261"/>
      <c r="H259" s="262"/>
      <c r="I259" s="262"/>
      <c r="J259" s="263"/>
      <c r="K259" s="263"/>
      <c r="L259" s="263"/>
      <c r="M259" s="263"/>
      <c r="N259" s="263"/>
      <c r="O259" s="263"/>
      <c r="P259" s="263"/>
      <c r="Q259" s="263"/>
      <c r="R259" s="210"/>
      <c r="S259" s="210"/>
      <c r="T259" s="210"/>
      <c r="U259" s="212"/>
      <c r="V259" s="212"/>
      <c r="W259" s="212"/>
      <c r="X259" s="212"/>
      <c r="Y259" s="212"/>
      <c r="Z259" s="212"/>
      <c r="AA259" s="212"/>
      <c r="AB259" s="212"/>
      <c r="AC259" s="212"/>
      <c r="AD259" s="212"/>
      <c r="AE259" s="212"/>
      <c r="AF259" s="212"/>
      <c r="AG259" s="212"/>
      <c r="AH259" s="212"/>
      <c r="AI259" s="212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  <c r="CN259" s="260"/>
      <c r="CO259" s="260"/>
      <c r="CP259" s="260"/>
      <c r="CQ259" s="260"/>
      <c r="CR259" s="260"/>
      <c r="CS259" s="260"/>
      <c r="CT259" s="260"/>
      <c r="CU259" s="260"/>
      <c r="CV259" s="260"/>
      <c r="CW259" s="260"/>
      <c r="CX259" s="260"/>
      <c r="CY259" s="260"/>
      <c r="CZ259" s="260"/>
      <c r="DA259" s="260"/>
      <c r="DB259" s="260"/>
      <c r="DC259" s="260"/>
      <c r="DD259" s="260"/>
      <c r="DE259" s="260"/>
    </row>
    <row r="260" spans="1:109" ht="11.25" customHeight="1">
      <c r="A260" s="260"/>
      <c r="B260" s="260"/>
      <c r="C260" s="210"/>
      <c r="D260" s="211"/>
      <c r="E260" s="210"/>
      <c r="F260" s="210"/>
      <c r="G260" s="261"/>
      <c r="H260" s="262"/>
      <c r="I260" s="262"/>
      <c r="J260" s="263"/>
      <c r="K260" s="263"/>
      <c r="L260" s="263"/>
      <c r="M260" s="263"/>
      <c r="N260" s="263"/>
      <c r="O260" s="263"/>
      <c r="P260" s="263"/>
      <c r="Q260" s="263"/>
      <c r="R260" s="210"/>
      <c r="S260" s="210"/>
      <c r="T260" s="210"/>
      <c r="U260" s="212"/>
      <c r="V260" s="212"/>
      <c r="W260" s="212"/>
      <c r="X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  <c r="CN260" s="260"/>
      <c r="CO260" s="260"/>
      <c r="CP260" s="260"/>
      <c r="CQ260" s="260"/>
      <c r="CR260" s="260"/>
      <c r="CS260" s="260"/>
      <c r="CT260" s="260"/>
      <c r="CU260" s="260"/>
      <c r="CV260" s="260"/>
      <c r="CW260" s="260"/>
      <c r="CX260" s="260"/>
      <c r="CY260" s="260"/>
      <c r="CZ260" s="260"/>
      <c r="DA260" s="260"/>
      <c r="DB260" s="260"/>
      <c r="DC260" s="260"/>
      <c r="DD260" s="260"/>
      <c r="DE260" s="260"/>
    </row>
    <row r="261" spans="1:109" ht="11.25" customHeight="1">
      <c r="A261" s="260"/>
      <c r="B261" s="260"/>
      <c r="C261" s="210"/>
      <c r="D261" s="211"/>
      <c r="E261" s="210"/>
      <c r="F261" s="210"/>
      <c r="G261" s="261"/>
      <c r="H261" s="262"/>
      <c r="I261" s="262"/>
      <c r="J261" s="263"/>
      <c r="K261" s="263"/>
      <c r="L261" s="263"/>
      <c r="M261" s="263"/>
      <c r="N261" s="263"/>
      <c r="O261" s="263"/>
      <c r="P261" s="263"/>
      <c r="Q261" s="263"/>
      <c r="R261" s="210"/>
      <c r="S261" s="210"/>
      <c r="T261" s="210"/>
      <c r="U261" s="212"/>
      <c r="V261" s="212"/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212"/>
      <c r="AG261" s="212"/>
      <c r="AH261" s="212"/>
      <c r="AI261" s="212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  <c r="CN261" s="260"/>
      <c r="CO261" s="260"/>
      <c r="CP261" s="260"/>
      <c r="CQ261" s="260"/>
      <c r="CR261" s="260"/>
      <c r="CS261" s="260"/>
      <c r="CT261" s="260"/>
      <c r="CU261" s="260"/>
      <c r="CV261" s="260"/>
      <c r="CW261" s="260"/>
      <c r="CX261" s="260"/>
      <c r="CY261" s="260"/>
      <c r="CZ261" s="260"/>
      <c r="DA261" s="260"/>
      <c r="DB261" s="260"/>
      <c r="DC261" s="260"/>
      <c r="DD261" s="260"/>
      <c r="DE261" s="260"/>
    </row>
    <row r="262" spans="1:109" ht="11.25" customHeight="1">
      <c r="A262" s="260"/>
      <c r="B262" s="260"/>
      <c r="C262" s="210"/>
      <c r="D262" s="211"/>
      <c r="E262" s="210"/>
      <c r="F262" s="210"/>
      <c r="G262" s="261"/>
      <c r="H262" s="262"/>
      <c r="I262" s="262"/>
      <c r="J262" s="263"/>
      <c r="K262" s="263"/>
      <c r="L262" s="263"/>
      <c r="M262" s="263"/>
      <c r="N262" s="263"/>
      <c r="O262" s="263"/>
      <c r="P262" s="263"/>
      <c r="Q262" s="263"/>
      <c r="R262" s="210"/>
      <c r="S262" s="210"/>
      <c r="T262" s="210"/>
      <c r="U262" s="212"/>
      <c r="V262" s="212"/>
      <c r="W262" s="212"/>
      <c r="X262" s="212"/>
      <c r="Y262" s="212"/>
      <c r="Z262" s="212"/>
      <c r="AA262" s="212"/>
      <c r="AB262" s="212"/>
      <c r="AC262" s="212"/>
      <c r="AD262" s="212"/>
      <c r="AE262" s="212"/>
      <c r="AF262" s="212"/>
      <c r="AG262" s="212"/>
      <c r="AH262" s="212"/>
      <c r="AI262" s="212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  <c r="CN262" s="260"/>
      <c r="CO262" s="260"/>
      <c r="CP262" s="260"/>
      <c r="CQ262" s="260"/>
      <c r="CR262" s="260"/>
      <c r="CS262" s="260"/>
      <c r="CT262" s="260"/>
      <c r="CU262" s="260"/>
      <c r="CV262" s="260"/>
      <c r="CW262" s="260"/>
      <c r="CX262" s="260"/>
      <c r="CY262" s="260"/>
      <c r="CZ262" s="260"/>
      <c r="DA262" s="260"/>
      <c r="DB262" s="260"/>
      <c r="DC262" s="260"/>
      <c r="DD262" s="260"/>
      <c r="DE262" s="260"/>
    </row>
    <row r="263" spans="1:109" ht="11.25" customHeight="1">
      <c r="A263" s="260"/>
      <c r="B263" s="260"/>
      <c r="C263" s="210"/>
      <c r="D263" s="211"/>
      <c r="E263" s="210"/>
      <c r="F263" s="210"/>
      <c r="G263" s="261"/>
      <c r="H263" s="262"/>
      <c r="I263" s="262"/>
      <c r="J263" s="263"/>
      <c r="K263" s="263"/>
      <c r="L263" s="263"/>
      <c r="M263" s="263"/>
      <c r="N263" s="263"/>
      <c r="O263" s="263"/>
      <c r="P263" s="263"/>
      <c r="Q263" s="263"/>
      <c r="R263" s="210"/>
      <c r="S263" s="210"/>
      <c r="T263" s="210"/>
      <c r="U263" s="212"/>
      <c r="V263" s="212"/>
      <c r="W263" s="212"/>
      <c r="X263" s="212"/>
      <c r="Y263" s="212"/>
      <c r="Z263" s="212"/>
      <c r="AA263" s="212"/>
      <c r="AB263" s="212"/>
      <c r="AC263" s="212"/>
      <c r="AD263" s="212"/>
      <c r="AE263" s="212"/>
      <c r="AF263" s="212"/>
      <c r="AG263" s="212"/>
      <c r="AH263" s="212"/>
      <c r="AI263" s="212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  <c r="CN263" s="260"/>
      <c r="CO263" s="260"/>
      <c r="CP263" s="260"/>
      <c r="CQ263" s="260"/>
      <c r="CR263" s="260"/>
      <c r="CS263" s="260"/>
      <c r="CT263" s="260"/>
      <c r="CU263" s="260"/>
      <c r="CV263" s="260"/>
      <c r="CW263" s="260"/>
      <c r="CX263" s="260"/>
      <c r="CY263" s="260"/>
      <c r="CZ263" s="260"/>
      <c r="DA263" s="260"/>
      <c r="DB263" s="260"/>
      <c r="DC263" s="260"/>
      <c r="DD263" s="260"/>
      <c r="DE263" s="260"/>
    </row>
    <row r="264" spans="1:109" ht="11.25" customHeight="1">
      <c r="A264" s="260"/>
      <c r="B264" s="260"/>
      <c r="C264" s="210"/>
      <c r="D264" s="211"/>
      <c r="E264" s="210"/>
      <c r="F264" s="210"/>
      <c r="G264" s="261"/>
      <c r="H264" s="262"/>
      <c r="I264" s="262"/>
      <c r="J264" s="263"/>
      <c r="K264" s="263"/>
      <c r="L264" s="263"/>
      <c r="M264" s="263"/>
      <c r="N264" s="263"/>
      <c r="O264" s="263"/>
      <c r="P264" s="263"/>
      <c r="Q264" s="263"/>
      <c r="R264" s="210"/>
      <c r="S264" s="210"/>
      <c r="T264" s="210"/>
      <c r="U264" s="212"/>
      <c r="V264" s="212"/>
      <c r="W264" s="212"/>
      <c r="X264" s="212"/>
      <c r="Y264" s="212"/>
      <c r="Z264" s="212"/>
      <c r="AA264" s="212"/>
      <c r="AB264" s="212"/>
      <c r="AC264" s="212"/>
      <c r="AD264" s="212"/>
      <c r="AE264" s="212"/>
      <c r="AF264" s="212"/>
      <c r="AG264" s="212"/>
      <c r="AH264" s="212"/>
      <c r="AI264" s="212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  <c r="CN264" s="260"/>
      <c r="CO264" s="260"/>
      <c r="CP264" s="260"/>
      <c r="CQ264" s="260"/>
      <c r="CR264" s="260"/>
      <c r="CS264" s="260"/>
      <c r="CT264" s="260"/>
      <c r="CU264" s="260"/>
      <c r="CV264" s="260"/>
      <c r="CW264" s="260"/>
      <c r="CX264" s="260"/>
      <c r="CY264" s="260"/>
      <c r="CZ264" s="260"/>
      <c r="DA264" s="260"/>
      <c r="DB264" s="260"/>
      <c r="DC264" s="260"/>
      <c r="DD264" s="260"/>
      <c r="DE264" s="260"/>
    </row>
    <row r="265" spans="1:109" ht="11.25" customHeight="1">
      <c r="A265" s="260"/>
      <c r="B265" s="260"/>
      <c r="C265" s="210"/>
      <c r="D265" s="211"/>
      <c r="E265" s="210"/>
      <c r="F265" s="210"/>
      <c r="G265" s="261"/>
      <c r="H265" s="262"/>
      <c r="I265" s="262"/>
      <c r="J265" s="263"/>
      <c r="K265" s="263"/>
      <c r="L265" s="263"/>
      <c r="M265" s="263"/>
      <c r="N265" s="263"/>
      <c r="O265" s="263"/>
      <c r="P265" s="263"/>
      <c r="Q265" s="263"/>
      <c r="R265" s="210"/>
      <c r="S265" s="210"/>
      <c r="T265" s="210"/>
      <c r="U265" s="212"/>
      <c r="V265" s="212"/>
      <c r="W265" s="212"/>
      <c r="X265" s="212"/>
      <c r="Y265" s="212"/>
      <c r="Z265" s="212"/>
      <c r="AA265" s="212"/>
      <c r="AB265" s="212"/>
      <c r="AC265" s="212"/>
      <c r="AD265" s="212"/>
      <c r="AE265" s="212"/>
      <c r="AF265" s="212"/>
      <c r="AG265" s="212"/>
      <c r="AH265" s="212"/>
      <c r="AI265" s="212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  <c r="CN265" s="260"/>
      <c r="CO265" s="260"/>
      <c r="CP265" s="260"/>
      <c r="CQ265" s="260"/>
      <c r="CR265" s="260"/>
      <c r="CS265" s="260"/>
      <c r="CT265" s="260"/>
      <c r="CU265" s="260"/>
      <c r="CV265" s="260"/>
      <c r="CW265" s="260"/>
      <c r="CX265" s="260"/>
      <c r="CY265" s="260"/>
      <c r="CZ265" s="260"/>
      <c r="DA265" s="260"/>
      <c r="DB265" s="260"/>
      <c r="DC265" s="260"/>
      <c r="DD265" s="260"/>
      <c r="DE265" s="260"/>
    </row>
    <row r="266" spans="1:109" ht="11.25" customHeight="1">
      <c r="A266" s="260"/>
      <c r="B266" s="260"/>
      <c r="C266" s="210"/>
      <c r="D266" s="211"/>
      <c r="E266" s="210"/>
      <c r="F266" s="210"/>
      <c r="G266" s="261"/>
      <c r="H266" s="262"/>
      <c r="I266" s="262"/>
      <c r="J266" s="263"/>
      <c r="K266" s="263"/>
      <c r="L266" s="263"/>
      <c r="M266" s="263"/>
      <c r="N266" s="263"/>
      <c r="O266" s="263"/>
      <c r="P266" s="263"/>
      <c r="Q266" s="263"/>
      <c r="R266" s="210"/>
      <c r="S266" s="210"/>
      <c r="T266" s="210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  <c r="CN266" s="260"/>
      <c r="CO266" s="260"/>
      <c r="CP266" s="260"/>
      <c r="CQ266" s="260"/>
      <c r="CR266" s="260"/>
      <c r="CS266" s="260"/>
      <c r="CT266" s="260"/>
      <c r="CU266" s="260"/>
      <c r="CV266" s="260"/>
      <c r="CW266" s="260"/>
      <c r="CX266" s="260"/>
      <c r="CY266" s="260"/>
      <c r="CZ266" s="260"/>
      <c r="DA266" s="260"/>
      <c r="DB266" s="260"/>
      <c r="DC266" s="260"/>
      <c r="DD266" s="260"/>
      <c r="DE266" s="260"/>
    </row>
    <row r="267" spans="1:109" ht="11.25" customHeight="1">
      <c r="A267" s="260"/>
      <c r="B267" s="260"/>
      <c r="C267" s="210"/>
      <c r="D267" s="211"/>
      <c r="E267" s="210"/>
      <c r="F267" s="210"/>
      <c r="G267" s="261"/>
      <c r="H267" s="262"/>
      <c r="I267" s="262"/>
      <c r="J267" s="263"/>
      <c r="K267" s="263"/>
      <c r="L267" s="263"/>
      <c r="M267" s="263"/>
      <c r="N267" s="263"/>
      <c r="O267" s="263"/>
      <c r="P267" s="263"/>
      <c r="Q267" s="263"/>
      <c r="R267" s="210"/>
      <c r="S267" s="210"/>
      <c r="T267" s="210"/>
      <c r="U267" s="212"/>
      <c r="V267" s="212"/>
      <c r="W267" s="212"/>
      <c r="X267" s="212"/>
      <c r="Y267" s="212"/>
      <c r="Z267" s="212"/>
      <c r="AA267" s="212"/>
      <c r="AB267" s="212"/>
      <c r="AC267" s="212"/>
      <c r="AD267" s="212"/>
      <c r="AE267" s="212"/>
      <c r="AF267" s="212"/>
      <c r="AG267" s="212"/>
      <c r="AH267" s="212"/>
      <c r="AI267" s="212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  <c r="CN267" s="260"/>
      <c r="CO267" s="260"/>
      <c r="CP267" s="260"/>
      <c r="CQ267" s="260"/>
      <c r="CR267" s="260"/>
      <c r="CS267" s="260"/>
      <c r="CT267" s="260"/>
      <c r="CU267" s="260"/>
      <c r="CV267" s="260"/>
      <c r="CW267" s="260"/>
      <c r="CX267" s="260"/>
      <c r="CY267" s="260"/>
      <c r="CZ267" s="260"/>
      <c r="DA267" s="260"/>
      <c r="DB267" s="260"/>
      <c r="DC267" s="260"/>
      <c r="DD267" s="260"/>
      <c r="DE267" s="260"/>
    </row>
    <row r="268" spans="1:109" ht="11.25" customHeight="1">
      <c r="A268" s="260"/>
      <c r="B268" s="260"/>
      <c r="C268" s="210"/>
      <c r="D268" s="211"/>
      <c r="E268" s="210"/>
      <c r="F268" s="210"/>
      <c r="G268" s="261"/>
      <c r="H268" s="262"/>
      <c r="I268" s="262"/>
      <c r="J268" s="263"/>
      <c r="K268" s="263"/>
      <c r="L268" s="263"/>
      <c r="M268" s="263"/>
      <c r="N268" s="263"/>
      <c r="O268" s="263"/>
      <c r="P268" s="263"/>
      <c r="Q268" s="263"/>
      <c r="R268" s="210"/>
      <c r="S268" s="210"/>
      <c r="T268" s="210"/>
      <c r="U268" s="212"/>
      <c r="V268" s="212"/>
      <c r="W268" s="212"/>
      <c r="X268" s="212"/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  <c r="CN268" s="260"/>
      <c r="CO268" s="260"/>
      <c r="CP268" s="260"/>
      <c r="CQ268" s="260"/>
      <c r="CR268" s="260"/>
      <c r="CS268" s="260"/>
      <c r="CT268" s="260"/>
      <c r="CU268" s="260"/>
      <c r="CV268" s="260"/>
      <c r="CW268" s="260"/>
      <c r="CX268" s="260"/>
      <c r="CY268" s="260"/>
      <c r="CZ268" s="260"/>
      <c r="DA268" s="260"/>
      <c r="DB268" s="260"/>
      <c r="DC268" s="260"/>
      <c r="DD268" s="260"/>
      <c r="DE268" s="260"/>
    </row>
    <row r="269" spans="1:109" ht="11.25" customHeight="1">
      <c r="A269" s="260"/>
      <c r="B269" s="260"/>
      <c r="C269" s="210"/>
      <c r="D269" s="211"/>
      <c r="E269" s="210"/>
      <c r="F269" s="210"/>
      <c r="G269" s="261"/>
      <c r="H269" s="262"/>
      <c r="I269" s="262"/>
      <c r="J269" s="263"/>
      <c r="K269" s="263"/>
      <c r="L269" s="263"/>
      <c r="M269" s="263"/>
      <c r="N269" s="263"/>
      <c r="O269" s="263"/>
      <c r="P269" s="263"/>
      <c r="Q269" s="263"/>
      <c r="R269" s="210"/>
      <c r="S269" s="210"/>
      <c r="T269" s="210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  <c r="CN269" s="260"/>
      <c r="CO269" s="260"/>
      <c r="CP269" s="260"/>
      <c r="CQ269" s="260"/>
      <c r="CR269" s="260"/>
      <c r="CS269" s="260"/>
      <c r="CT269" s="260"/>
      <c r="CU269" s="260"/>
      <c r="CV269" s="260"/>
      <c r="CW269" s="260"/>
      <c r="CX269" s="260"/>
      <c r="CY269" s="260"/>
      <c r="CZ269" s="260"/>
      <c r="DA269" s="260"/>
      <c r="DB269" s="260"/>
      <c r="DC269" s="260"/>
      <c r="DD269" s="260"/>
      <c r="DE269" s="260"/>
    </row>
    <row r="270" spans="1:109" ht="11.25" customHeight="1">
      <c r="A270" s="260"/>
      <c r="B270" s="260"/>
      <c r="C270" s="210"/>
      <c r="D270" s="211"/>
      <c r="E270" s="210"/>
      <c r="F270" s="210"/>
      <c r="G270" s="261"/>
      <c r="H270" s="262"/>
      <c r="I270" s="262"/>
      <c r="J270" s="263"/>
      <c r="K270" s="263"/>
      <c r="L270" s="263"/>
      <c r="M270" s="263"/>
      <c r="N270" s="263"/>
      <c r="O270" s="263"/>
      <c r="P270" s="263"/>
      <c r="Q270" s="263"/>
      <c r="R270" s="210"/>
      <c r="S270" s="210"/>
      <c r="T270" s="210"/>
      <c r="U270" s="212"/>
      <c r="V270" s="212"/>
      <c r="W270" s="212"/>
      <c r="X270" s="212"/>
      <c r="Y270" s="212"/>
      <c r="Z270" s="212"/>
      <c r="AA270" s="212"/>
      <c r="AB270" s="212"/>
      <c r="AC270" s="212"/>
      <c r="AD270" s="212"/>
      <c r="AE270" s="212"/>
      <c r="AF270" s="212"/>
      <c r="AG270" s="212"/>
      <c r="AH270" s="212"/>
      <c r="AI270" s="212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  <c r="CN270" s="260"/>
      <c r="CO270" s="260"/>
      <c r="CP270" s="260"/>
      <c r="CQ270" s="260"/>
      <c r="CR270" s="260"/>
      <c r="CS270" s="260"/>
      <c r="CT270" s="260"/>
      <c r="CU270" s="260"/>
      <c r="CV270" s="260"/>
      <c r="CW270" s="260"/>
      <c r="CX270" s="260"/>
      <c r="CY270" s="260"/>
      <c r="CZ270" s="260"/>
      <c r="DA270" s="260"/>
      <c r="DB270" s="260"/>
      <c r="DC270" s="260"/>
      <c r="DD270" s="260"/>
      <c r="DE270" s="260"/>
    </row>
    <row r="271" spans="1:109" ht="11.25" customHeight="1">
      <c r="A271" s="260"/>
      <c r="B271" s="260"/>
      <c r="C271" s="210"/>
      <c r="D271" s="211"/>
      <c r="E271" s="210"/>
      <c r="F271" s="210"/>
      <c r="G271" s="261"/>
      <c r="H271" s="262"/>
      <c r="I271" s="262"/>
      <c r="J271" s="263"/>
      <c r="K271" s="263"/>
      <c r="L271" s="263"/>
      <c r="M271" s="263"/>
      <c r="N271" s="263"/>
      <c r="O271" s="263"/>
      <c r="P271" s="263"/>
      <c r="Q271" s="263"/>
      <c r="R271" s="210"/>
      <c r="S271" s="210"/>
      <c r="T271" s="210"/>
      <c r="U271" s="212"/>
      <c r="V271" s="212"/>
      <c r="W271" s="212"/>
      <c r="X271" s="212"/>
      <c r="Y271" s="212"/>
      <c r="Z271" s="212"/>
      <c r="AA271" s="212"/>
      <c r="AB271" s="212"/>
      <c r="AC271" s="212"/>
      <c r="AD271" s="212"/>
      <c r="AE271" s="212"/>
      <c r="AF271" s="212"/>
      <c r="AG271" s="212"/>
      <c r="AH271" s="212"/>
      <c r="AI271" s="212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  <c r="CN271" s="260"/>
      <c r="CO271" s="260"/>
      <c r="CP271" s="260"/>
      <c r="CQ271" s="260"/>
      <c r="CR271" s="260"/>
      <c r="CS271" s="260"/>
      <c r="CT271" s="260"/>
      <c r="CU271" s="260"/>
      <c r="CV271" s="260"/>
      <c r="CW271" s="260"/>
      <c r="CX271" s="260"/>
      <c r="CY271" s="260"/>
      <c r="CZ271" s="260"/>
      <c r="DA271" s="260"/>
      <c r="DB271" s="260"/>
      <c r="DC271" s="260"/>
      <c r="DD271" s="260"/>
      <c r="DE271" s="260"/>
    </row>
    <row r="272" spans="1:109" ht="11.25" customHeight="1">
      <c r="A272" s="260"/>
      <c r="B272" s="260"/>
      <c r="C272" s="210"/>
      <c r="D272" s="211"/>
      <c r="E272" s="210"/>
      <c r="F272" s="210"/>
      <c r="G272" s="261"/>
      <c r="H272" s="262"/>
      <c r="I272" s="262"/>
      <c r="J272" s="263"/>
      <c r="K272" s="263"/>
      <c r="L272" s="263"/>
      <c r="M272" s="263"/>
      <c r="N272" s="263"/>
      <c r="O272" s="263"/>
      <c r="P272" s="263"/>
      <c r="Q272" s="263"/>
      <c r="R272" s="210"/>
      <c r="S272" s="210"/>
      <c r="T272" s="210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  <c r="CN272" s="260"/>
      <c r="CO272" s="260"/>
      <c r="CP272" s="260"/>
      <c r="CQ272" s="260"/>
      <c r="CR272" s="260"/>
      <c r="CS272" s="260"/>
      <c r="CT272" s="260"/>
      <c r="CU272" s="260"/>
      <c r="CV272" s="260"/>
      <c r="CW272" s="260"/>
      <c r="CX272" s="260"/>
      <c r="CY272" s="260"/>
      <c r="CZ272" s="260"/>
      <c r="DA272" s="260"/>
      <c r="DB272" s="260"/>
      <c r="DC272" s="260"/>
      <c r="DD272" s="260"/>
      <c r="DE272" s="260"/>
    </row>
    <row r="273" spans="1:109" ht="11.25" customHeight="1">
      <c r="A273" s="260"/>
      <c r="B273" s="260"/>
      <c r="C273" s="210"/>
      <c r="D273" s="211"/>
      <c r="E273" s="210"/>
      <c r="F273" s="210"/>
      <c r="G273" s="261"/>
      <c r="H273" s="262"/>
      <c r="I273" s="262"/>
      <c r="J273" s="263"/>
      <c r="K273" s="263"/>
      <c r="L273" s="263"/>
      <c r="M273" s="263"/>
      <c r="N273" s="263"/>
      <c r="O273" s="263"/>
      <c r="P273" s="263"/>
      <c r="Q273" s="263"/>
      <c r="R273" s="210"/>
      <c r="S273" s="210"/>
      <c r="T273" s="210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0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  <c r="CN273" s="260"/>
      <c r="CO273" s="260"/>
      <c r="CP273" s="260"/>
      <c r="CQ273" s="260"/>
      <c r="CR273" s="260"/>
      <c r="CS273" s="260"/>
      <c r="CT273" s="260"/>
      <c r="CU273" s="260"/>
      <c r="CV273" s="260"/>
      <c r="CW273" s="260"/>
      <c r="CX273" s="260"/>
      <c r="CY273" s="260"/>
      <c r="CZ273" s="260"/>
      <c r="DA273" s="260"/>
      <c r="DB273" s="260"/>
      <c r="DC273" s="260"/>
      <c r="DD273" s="260"/>
      <c r="DE273" s="260"/>
    </row>
    <row r="274" spans="1:109" ht="11.25" customHeight="1">
      <c r="A274" s="260"/>
      <c r="B274" s="260"/>
      <c r="C274" s="210"/>
      <c r="D274" s="211"/>
      <c r="E274" s="210"/>
      <c r="F274" s="210"/>
      <c r="G274" s="261"/>
      <c r="H274" s="262"/>
      <c r="I274" s="262"/>
      <c r="J274" s="263"/>
      <c r="K274" s="263"/>
      <c r="L274" s="263"/>
      <c r="M274" s="263"/>
      <c r="N274" s="263"/>
      <c r="O274" s="263"/>
      <c r="P274" s="263"/>
      <c r="Q274" s="263"/>
      <c r="R274" s="210"/>
      <c r="S274" s="210"/>
      <c r="T274" s="210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  <c r="CN274" s="260"/>
      <c r="CO274" s="260"/>
      <c r="CP274" s="260"/>
      <c r="CQ274" s="260"/>
      <c r="CR274" s="260"/>
      <c r="CS274" s="260"/>
      <c r="CT274" s="260"/>
      <c r="CU274" s="260"/>
      <c r="CV274" s="260"/>
      <c r="CW274" s="260"/>
      <c r="CX274" s="260"/>
      <c r="CY274" s="260"/>
      <c r="CZ274" s="260"/>
      <c r="DA274" s="260"/>
      <c r="DB274" s="260"/>
      <c r="DC274" s="260"/>
      <c r="DD274" s="260"/>
      <c r="DE274" s="260"/>
    </row>
    <row r="275" spans="1:109" ht="11.25" customHeight="1">
      <c r="A275" s="260"/>
      <c r="B275" s="260"/>
      <c r="C275" s="210"/>
      <c r="D275" s="211"/>
      <c r="E275" s="210"/>
      <c r="F275" s="210"/>
      <c r="G275" s="261"/>
      <c r="H275" s="262"/>
      <c r="I275" s="262"/>
      <c r="J275" s="263"/>
      <c r="K275" s="263"/>
      <c r="L275" s="263"/>
      <c r="M275" s="263"/>
      <c r="N275" s="263"/>
      <c r="O275" s="263"/>
      <c r="P275" s="263"/>
      <c r="Q275" s="263"/>
      <c r="R275" s="210"/>
      <c r="S275" s="210"/>
      <c r="T275" s="210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  <c r="CN275" s="260"/>
      <c r="CO275" s="260"/>
      <c r="CP275" s="260"/>
      <c r="CQ275" s="260"/>
      <c r="CR275" s="260"/>
      <c r="CS275" s="260"/>
      <c r="CT275" s="260"/>
      <c r="CU275" s="260"/>
      <c r="CV275" s="260"/>
      <c r="CW275" s="260"/>
      <c r="CX275" s="260"/>
      <c r="CY275" s="260"/>
      <c r="CZ275" s="260"/>
      <c r="DA275" s="260"/>
      <c r="DB275" s="260"/>
      <c r="DC275" s="260"/>
      <c r="DD275" s="260"/>
      <c r="DE275" s="260"/>
    </row>
    <row r="276" spans="1:109" ht="11.25" customHeight="1">
      <c r="A276" s="260"/>
      <c r="B276" s="260"/>
      <c r="C276" s="210"/>
      <c r="D276" s="211"/>
      <c r="E276" s="210"/>
      <c r="F276" s="210"/>
      <c r="G276" s="261"/>
      <c r="H276" s="262"/>
      <c r="I276" s="262"/>
      <c r="J276" s="263"/>
      <c r="K276" s="263"/>
      <c r="L276" s="263"/>
      <c r="M276" s="263"/>
      <c r="N276" s="263"/>
      <c r="O276" s="263"/>
      <c r="P276" s="263"/>
      <c r="Q276" s="263"/>
      <c r="R276" s="210"/>
      <c r="S276" s="210"/>
      <c r="T276" s="210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  <c r="CN276" s="260"/>
      <c r="CO276" s="260"/>
      <c r="CP276" s="260"/>
      <c r="CQ276" s="260"/>
      <c r="CR276" s="260"/>
      <c r="CS276" s="260"/>
      <c r="CT276" s="260"/>
      <c r="CU276" s="260"/>
      <c r="CV276" s="260"/>
      <c r="CW276" s="260"/>
      <c r="CX276" s="260"/>
      <c r="CY276" s="260"/>
      <c r="CZ276" s="260"/>
      <c r="DA276" s="260"/>
      <c r="DB276" s="260"/>
      <c r="DC276" s="260"/>
      <c r="DD276" s="260"/>
      <c r="DE276" s="260"/>
    </row>
    <row r="277" spans="1:109" ht="11.25" customHeight="1">
      <c r="A277" s="260"/>
      <c r="B277" s="260"/>
      <c r="C277" s="210"/>
      <c r="D277" s="211"/>
      <c r="E277" s="210"/>
      <c r="F277" s="210"/>
      <c r="G277" s="261"/>
      <c r="H277" s="262"/>
      <c r="I277" s="262"/>
      <c r="J277" s="263"/>
      <c r="K277" s="263"/>
      <c r="L277" s="263"/>
      <c r="M277" s="263"/>
      <c r="N277" s="263"/>
      <c r="O277" s="263"/>
      <c r="P277" s="263"/>
      <c r="Q277" s="263"/>
      <c r="R277" s="210"/>
      <c r="S277" s="210"/>
      <c r="T277" s="210"/>
      <c r="U277" s="212"/>
      <c r="V277" s="212"/>
      <c r="W277" s="212"/>
      <c r="X277" s="212"/>
      <c r="Y277" s="212"/>
      <c r="Z277" s="212"/>
      <c r="AA277" s="212"/>
      <c r="AB277" s="212"/>
      <c r="AC277" s="212"/>
      <c r="AD277" s="212"/>
      <c r="AE277" s="212"/>
      <c r="AF277" s="212"/>
      <c r="AG277" s="212"/>
      <c r="AH277" s="212"/>
      <c r="AI277" s="212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  <c r="CN277" s="260"/>
      <c r="CO277" s="260"/>
      <c r="CP277" s="260"/>
      <c r="CQ277" s="260"/>
      <c r="CR277" s="260"/>
      <c r="CS277" s="260"/>
      <c r="CT277" s="260"/>
      <c r="CU277" s="260"/>
      <c r="CV277" s="260"/>
      <c r="CW277" s="260"/>
      <c r="CX277" s="260"/>
      <c r="CY277" s="260"/>
      <c r="CZ277" s="260"/>
      <c r="DA277" s="260"/>
      <c r="DB277" s="260"/>
      <c r="DC277" s="260"/>
      <c r="DD277" s="260"/>
      <c r="DE277" s="260"/>
    </row>
    <row r="278" spans="1:109" ht="11.25" customHeight="1">
      <c r="A278" s="260"/>
      <c r="B278" s="260"/>
      <c r="C278" s="210"/>
      <c r="D278" s="211"/>
      <c r="E278" s="210"/>
      <c r="F278" s="210"/>
      <c r="G278" s="261"/>
      <c r="H278" s="262"/>
      <c r="I278" s="262"/>
      <c r="J278" s="263"/>
      <c r="K278" s="263"/>
      <c r="L278" s="263"/>
      <c r="M278" s="263"/>
      <c r="N278" s="263"/>
      <c r="O278" s="263"/>
      <c r="P278" s="263"/>
      <c r="Q278" s="263"/>
      <c r="R278" s="210"/>
      <c r="S278" s="210"/>
      <c r="T278" s="210"/>
      <c r="U278" s="212"/>
      <c r="V278" s="212"/>
      <c r="W278" s="212"/>
      <c r="X278" s="212"/>
      <c r="Y278" s="212"/>
      <c r="Z278" s="212"/>
      <c r="AA278" s="212"/>
      <c r="AB278" s="212"/>
      <c r="AC278" s="212"/>
      <c r="AD278" s="212"/>
      <c r="AE278" s="212"/>
      <c r="AF278" s="212"/>
      <c r="AG278" s="212"/>
      <c r="AH278" s="212"/>
      <c r="AI278" s="212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  <c r="CN278" s="260"/>
      <c r="CO278" s="260"/>
      <c r="CP278" s="260"/>
      <c r="CQ278" s="260"/>
      <c r="CR278" s="260"/>
      <c r="CS278" s="260"/>
      <c r="CT278" s="260"/>
      <c r="CU278" s="260"/>
      <c r="CV278" s="260"/>
      <c r="CW278" s="260"/>
      <c r="CX278" s="260"/>
      <c r="CY278" s="260"/>
      <c r="CZ278" s="260"/>
      <c r="DA278" s="260"/>
      <c r="DB278" s="260"/>
      <c r="DC278" s="260"/>
      <c r="DD278" s="260"/>
      <c r="DE278" s="260"/>
    </row>
    <row r="279" spans="1:109" ht="11.25" customHeight="1">
      <c r="A279" s="260"/>
      <c r="B279" s="260"/>
      <c r="C279" s="210"/>
      <c r="D279" s="211"/>
      <c r="E279" s="210"/>
      <c r="F279" s="210"/>
      <c r="G279" s="261"/>
      <c r="H279" s="262"/>
      <c r="I279" s="262"/>
      <c r="J279" s="263"/>
      <c r="K279" s="263"/>
      <c r="L279" s="263"/>
      <c r="M279" s="263"/>
      <c r="N279" s="263"/>
      <c r="O279" s="263"/>
      <c r="P279" s="263"/>
      <c r="Q279" s="263"/>
      <c r="R279" s="210"/>
      <c r="S279" s="210"/>
      <c r="T279" s="210"/>
      <c r="U279" s="212"/>
      <c r="V279" s="212"/>
      <c r="W279" s="212"/>
      <c r="X279" s="212"/>
      <c r="Y279" s="212"/>
      <c r="Z279" s="212"/>
      <c r="AA279" s="212"/>
      <c r="AB279" s="212"/>
      <c r="AC279" s="212"/>
      <c r="AD279" s="212"/>
      <c r="AE279" s="212"/>
      <c r="AF279" s="212"/>
      <c r="AG279" s="212"/>
      <c r="AH279" s="212"/>
      <c r="AI279" s="212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  <c r="CN279" s="260"/>
      <c r="CO279" s="260"/>
      <c r="CP279" s="260"/>
      <c r="CQ279" s="260"/>
      <c r="CR279" s="260"/>
      <c r="CS279" s="260"/>
      <c r="CT279" s="260"/>
      <c r="CU279" s="260"/>
      <c r="CV279" s="260"/>
      <c r="CW279" s="260"/>
      <c r="CX279" s="260"/>
      <c r="CY279" s="260"/>
      <c r="CZ279" s="260"/>
      <c r="DA279" s="260"/>
      <c r="DB279" s="260"/>
      <c r="DC279" s="260"/>
      <c r="DD279" s="260"/>
      <c r="DE279" s="260"/>
    </row>
    <row r="280" spans="1:109" ht="11.25" customHeight="1">
      <c r="A280" s="260"/>
      <c r="B280" s="260"/>
      <c r="C280" s="210"/>
      <c r="D280" s="211"/>
      <c r="E280" s="210"/>
      <c r="F280" s="210"/>
      <c r="G280" s="261"/>
      <c r="H280" s="262"/>
      <c r="I280" s="262"/>
      <c r="J280" s="263"/>
      <c r="K280" s="263"/>
      <c r="L280" s="263"/>
      <c r="M280" s="263"/>
      <c r="N280" s="263"/>
      <c r="O280" s="263"/>
      <c r="P280" s="263"/>
      <c r="Q280" s="263"/>
      <c r="R280" s="210"/>
      <c r="S280" s="210"/>
      <c r="T280" s="210"/>
      <c r="U280" s="212"/>
      <c r="V280" s="212"/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12"/>
      <c r="AG280" s="212"/>
      <c r="AH280" s="212"/>
      <c r="AI280" s="212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0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  <c r="CN280" s="260"/>
      <c r="CO280" s="260"/>
      <c r="CP280" s="260"/>
      <c r="CQ280" s="260"/>
      <c r="CR280" s="260"/>
      <c r="CS280" s="260"/>
      <c r="CT280" s="260"/>
      <c r="CU280" s="260"/>
      <c r="CV280" s="260"/>
      <c r="CW280" s="260"/>
      <c r="CX280" s="260"/>
      <c r="CY280" s="260"/>
      <c r="CZ280" s="260"/>
      <c r="DA280" s="260"/>
      <c r="DB280" s="260"/>
      <c r="DC280" s="260"/>
      <c r="DD280" s="260"/>
      <c r="DE280" s="260"/>
    </row>
    <row r="281" spans="1:109" ht="11.25" customHeight="1">
      <c r="A281" s="260"/>
      <c r="B281" s="260"/>
      <c r="C281" s="210"/>
      <c r="D281" s="211"/>
      <c r="E281" s="210"/>
      <c r="F281" s="210"/>
      <c r="G281" s="261"/>
      <c r="H281" s="262"/>
      <c r="I281" s="262"/>
      <c r="J281" s="263"/>
      <c r="K281" s="263"/>
      <c r="L281" s="263"/>
      <c r="M281" s="263"/>
      <c r="N281" s="263"/>
      <c r="O281" s="263"/>
      <c r="P281" s="263"/>
      <c r="Q281" s="263"/>
      <c r="R281" s="210"/>
      <c r="S281" s="210"/>
      <c r="T281" s="210"/>
      <c r="U281" s="212"/>
      <c r="V281" s="212"/>
      <c r="W281" s="212"/>
      <c r="X281" s="212"/>
      <c r="Y281" s="212"/>
      <c r="Z281" s="212"/>
      <c r="AA281" s="212"/>
      <c r="AB281" s="212"/>
      <c r="AC281" s="212"/>
      <c r="AD281" s="212"/>
      <c r="AE281" s="212"/>
      <c r="AF281" s="212"/>
      <c r="AG281" s="212"/>
      <c r="AH281" s="212"/>
      <c r="AI281" s="212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  <c r="CN281" s="260"/>
      <c r="CO281" s="260"/>
      <c r="CP281" s="260"/>
      <c r="CQ281" s="260"/>
      <c r="CR281" s="260"/>
      <c r="CS281" s="260"/>
      <c r="CT281" s="260"/>
      <c r="CU281" s="260"/>
      <c r="CV281" s="260"/>
      <c r="CW281" s="260"/>
      <c r="CX281" s="260"/>
      <c r="CY281" s="260"/>
      <c r="CZ281" s="260"/>
      <c r="DA281" s="260"/>
      <c r="DB281" s="260"/>
      <c r="DC281" s="260"/>
      <c r="DD281" s="260"/>
      <c r="DE281" s="260"/>
    </row>
    <row r="282" spans="1:109" ht="11.25" customHeight="1">
      <c r="A282" s="260"/>
      <c r="B282" s="260"/>
      <c r="C282" s="210"/>
      <c r="D282" s="211"/>
      <c r="E282" s="210"/>
      <c r="F282" s="210"/>
      <c r="G282" s="261"/>
      <c r="H282" s="262"/>
      <c r="I282" s="262"/>
      <c r="J282" s="263"/>
      <c r="K282" s="263"/>
      <c r="L282" s="263"/>
      <c r="M282" s="263"/>
      <c r="N282" s="263"/>
      <c r="O282" s="263"/>
      <c r="P282" s="263"/>
      <c r="Q282" s="263"/>
      <c r="R282" s="210"/>
      <c r="S282" s="210"/>
      <c r="T282" s="210"/>
      <c r="U282" s="212"/>
      <c r="V282" s="212"/>
      <c r="W282" s="212"/>
      <c r="X282" s="212"/>
      <c r="Y282" s="212"/>
      <c r="Z282" s="212"/>
      <c r="AA282" s="212"/>
      <c r="AB282" s="212"/>
      <c r="AC282" s="212"/>
      <c r="AD282" s="212"/>
      <c r="AE282" s="212"/>
      <c r="AF282" s="212"/>
      <c r="AG282" s="212"/>
      <c r="AH282" s="212"/>
      <c r="AI282" s="212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  <c r="CN282" s="260"/>
      <c r="CO282" s="260"/>
      <c r="CP282" s="260"/>
      <c r="CQ282" s="260"/>
      <c r="CR282" s="260"/>
      <c r="CS282" s="260"/>
      <c r="CT282" s="260"/>
      <c r="CU282" s="260"/>
      <c r="CV282" s="260"/>
      <c r="CW282" s="260"/>
      <c r="CX282" s="260"/>
      <c r="CY282" s="260"/>
      <c r="CZ282" s="260"/>
      <c r="DA282" s="260"/>
      <c r="DB282" s="260"/>
      <c r="DC282" s="260"/>
      <c r="DD282" s="260"/>
      <c r="DE282" s="260"/>
    </row>
    <row r="283" spans="1:109" ht="11.25" customHeight="1">
      <c r="A283" s="260"/>
      <c r="B283" s="260"/>
      <c r="C283" s="210"/>
      <c r="D283" s="211"/>
      <c r="E283" s="210"/>
      <c r="F283" s="210"/>
      <c r="G283" s="261"/>
      <c r="H283" s="262"/>
      <c r="I283" s="262"/>
      <c r="J283" s="263"/>
      <c r="K283" s="263"/>
      <c r="L283" s="263"/>
      <c r="M283" s="263"/>
      <c r="N283" s="263"/>
      <c r="O283" s="263"/>
      <c r="P283" s="263"/>
      <c r="Q283" s="263"/>
      <c r="R283" s="210"/>
      <c r="S283" s="210"/>
      <c r="T283" s="210"/>
      <c r="U283" s="212"/>
      <c r="V283" s="212"/>
      <c r="W283" s="212"/>
      <c r="X283" s="212"/>
      <c r="Y283" s="212"/>
      <c r="Z283" s="212"/>
      <c r="AA283" s="212"/>
      <c r="AB283" s="212"/>
      <c r="AC283" s="212"/>
      <c r="AD283" s="212"/>
      <c r="AE283" s="212"/>
      <c r="AF283" s="212"/>
      <c r="AG283" s="212"/>
      <c r="AH283" s="212"/>
      <c r="AI283" s="212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  <c r="CN283" s="260"/>
      <c r="CO283" s="260"/>
      <c r="CP283" s="260"/>
      <c r="CQ283" s="260"/>
      <c r="CR283" s="260"/>
      <c r="CS283" s="260"/>
      <c r="CT283" s="260"/>
      <c r="CU283" s="260"/>
      <c r="CV283" s="260"/>
      <c r="CW283" s="260"/>
      <c r="CX283" s="260"/>
      <c r="CY283" s="260"/>
      <c r="CZ283" s="260"/>
      <c r="DA283" s="260"/>
      <c r="DB283" s="260"/>
      <c r="DC283" s="260"/>
      <c r="DD283" s="260"/>
      <c r="DE283" s="260"/>
    </row>
    <row r="284" spans="1:109" ht="11.25" customHeight="1">
      <c r="A284" s="260"/>
      <c r="B284" s="260"/>
      <c r="C284" s="210"/>
      <c r="D284" s="211"/>
      <c r="E284" s="210"/>
      <c r="F284" s="210"/>
      <c r="G284" s="261"/>
      <c r="H284" s="262"/>
      <c r="I284" s="262"/>
      <c r="J284" s="263"/>
      <c r="K284" s="263"/>
      <c r="L284" s="263"/>
      <c r="M284" s="263"/>
      <c r="N284" s="263"/>
      <c r="O284" s="263"/>
      <c r="P284" s="263"/>
      <c r="Q284" s="263"/>
      <c r="R284" s="210"/>
      <c r="S284" s="210"/>
      <c r="T284" s="210"/>
      <c r="U284" s="212"/>
      <c r="V284" s="212"/>
      <c r="W284" s="212"/>
      <c r="X284" s="212"/>
      <c r="Y284" s="212"/>
      <c r="Z284" s="212"/>
      <c r="AA284" s="212"/>
      <c r="AB284" s="212"/>
      <c r="AC284" s="212"/>
      <c r="AD284" s="212"/>
      <c r="AE284" s="212"/>
      <c r="AF284" s="212"/>
      <c r="AG284" s="212"/>
      <c r="AH284" s="212"/>
      <c r="AI284" s="212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  <c r="CN284" s="260"/>
      <c r="CO284" s="260"/>
      <c r="CP284" s="260"/>
      <c r="CQ284" s="260"/>
      <c r="CR284" s="260"/>
      <c r="CS284" s="260"/>
      <c r="CT284" s="260"/>
      <c r="CU284" s="260"/>
      <c r="CV284" s="260"/>
      <c r="CW284" s="260"/>
      <c r="CX284" s="260"/>
      <c r="CY284" s="260"/>
      <c r="CZ284" s="260"/>
      <c r="DA284" s="260"/>
      <c r="DB284" s="260"/>
      <c r="DC284" s="260"/>
      <c r="DD284" s="260"/>
      <c r="DE284" s="260"/>
    </row>
    <row r="285" spans="1:109" ht="11.25" customHeight="1">
      <c r="A285" s="260"/>
      <c r="B285" s="260"/>
      <c r="C285" s="210"/>
      <c r="D285" s="211"/>
      <c r="E285" s="210"/>
      <c r="F285" s="210"/>
      <c r="G285" s="261"/>
      <c r="H285" s="262"/>
      <c r="I285" s="262"/>
      <c r="J285" s="263"/>
      <c r="K285" s="263"/>
      <c r="L285" s="263"/>
      <c r="M285" s="263"/>
      <c r="N285" s="263"/>
      <c r="O285" s="263"/>
      <c r="P285" s="263"/>
      <c r="Q285" s="263"/>
      <c r="R285" s="210"/>
      <c r="S285" s="210"/>
      <c r="T285" s="210"/>
      <c r="U285" s="212"/>
      <c r="V285" s="212"/>
      <c r="W285" s="212"/>
      <c r="X285" s="212"/>
      <c r="Y285" s="212"/>
      <c r="Z285" s="212"/>
      <c r="AA285" s="212"/>
      <c r="AB285" s="212"/>
      <c r="AC285" s="212"/>
      <c r="AD285" s="212"/>
      <c r="AE285" s="212"/>
      <c r="AF285" s="212"/>
      <c r="AG285" s="212"/>
      <c r="AH285" s="212"/>
      <c r="AI285" s="212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  <c r="CN285" s="260"/>
      <c r="CO285" s="260"/>
      <c r="CP285" s="260"/>
      <c r="CQ285" s="260"/>
      <c r="CR285" s="260"/>
      <c r="CS285" s="260"/>
      <c r="CT285" s="260"/>
      <c r="CU285" s="260"/>
      <c r="CV285" s="260"/>
      <c r="CW285" s="260"/>
      <c r="CX285" s="260"/>
      <c r="CY285" s="260"/>
      <c r="CZ285" s="260"/>
      <c r="DA285" s="260"/>
      <c r="DB285" s="260"/>
      <c r="DC285" s="260"/>
      <c r="DD285" s="260"/>
      <c r="DE285" s="260"/>
    </row>
    <row r="286" spans="1:109" ht="11.25" customHeight="1">
      <c r="A286" s="260"/>
      <c r="B286" s="260"/>
      <c r="C286" s="210"/>
      <c r="D286" s="211"/>
      <c r="E286" s="210"/>
      <c r="F286" s="210"/>
      <c r="G286" s="261"/>
      <c r="H286" s="262"/>
      <c r="I286" s="262"/>
      <c r="J286" s="263"/>
      <c r="K286" s="263"/>
      <c r="L286" s="263"/>
      <c r="M286" s="263"/>
      <c r="N286" s="263"/>
      <c r="O286" s="263"/>
      <c r="P286" s="263"/>
      <c r="Q286" s="263"/>
      <c r="R286" s="210"/>
      <c r="S286" s="210"/>
      <c r="T286" s="210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  <c r="CN286" s="260"/>
      <c r="CO286" s="260"/>
      <c r="CP286" s="260"/>
      <c r="CQ286" s="260"/>
      <c r="CR286" s="260"/>
      <c r="CS286" s="260"/>
      <c r="CT286" s="260"/>
      <c r="CU286" s="260"/>
      <c r="CV286" s="260"/>
      <c r="CW286" s="260"/>
      <c r="CX286" s="260"/>
      <c r="CY286" s="260"/>
      <c r="CZ286" s="260"/>
      <c r="DA286" s="260"/>
      <c r="DB286" s="260"/>
      <c r="DC286" s="260"/>
      <c r="DD286" s="260"/>
      <c r="DE286" s="260"/>
    </row>
    <row r="287" spans="1:109" ht="11.25" customHeight="1">
      <c r="A287" s="260"/>
      <c r="B287" s="260"/>
      <c r="C287" s="210"/>
      <c r="D287" s="211"/>
      <c r="E287" s="210"/>
      <c r="F287" s="210"/>
      <c r="G287" s="261"/>
      <c r="H287" s="262"/>
      <c r="I287" s="262"/>
      <c r="J287" s="263"/>
      <c r="K287" s="263"/>
      <c r="L287" s="263"/>
      <c r="M287" s="263"/>
      <c r="N287" s="263"/>
      <c r="O287" s="263"/>
      <c r="P287" s="263"/>
      <c r="Q287" s="263"/>
      <c r="R287" s="210"/>
      <c r="S287" s="210"/>
      <c r="T287" s="210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  <c r="CN287" s="260"/>
      <c r="CO287" s="260"/>
      <c r="CP287" s="260"/>
      <c r="CQ287" s="260"/>
      <c r="CR287" s="260"/>
      <c r="CS287" s="260"/>
      <c r="CT287" s="260"/>
      <c r="CU287" s="260"/>
      <c r="CV287" s="260"/>
      <c r="CW287" s="260"/>
      <c r="CX287" s="260"/>
      <c r="CY287" s="260"/>
      <c r="CZ287" s="260"/>
      <c r="DA287" s="260"/>
      <c r="DB287" s="260"/>
      <c r="DC287" s="260"/>
      <c r="DD287" s="260"/>
      <c r="DE287" s="260"/>
    </row>
    <row r="288" spans="1:109" ht="11.25" customHeight="1">
      <c r="A288" s="260"/>
      <c r="B288" s="260"/>
      <c r="C288" s="210"/>
      <c r="D288" s="211"/>
      <c r="E288" s="210"/>
      <c r="F288" s="210"/>
      <c r="G288" s="261"/>
      <c r="H288" s="262"/>
      <c r="I288" s="262"/>
      <c r="J288" s="263"/>
      <c r="K288" s="263"/>
      <c r="L288" s="263"/>
      <c r="M288" s="263"/>
      <c r="N288" s="263"/>
      <c r="O288" s="263"/>
      <c r="P288" s="263"/>
      <c r="Q288" s="263"/>
      <c r="R288" s="210"/>
      <c r="S288" s="210"/>
      <c r="T288" s="210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  <c r="CN288" s="260"/>
      <c r="CO288" s="260"/>
      <c r="CP288" s="260"/>
      <c r="CQ288" s="260"/>
      <c r="CR288" s="260"/>
      <c r="CS288" s="260"/>
      <c r="CT288" s="260"/>
      <c r="CU288" s="260"/>
      <c r="CV288" s="260"/>
      <c r="CW288" s="260"/>
      <c r="CX288" s="260"/>
      <c r="CY288" s="260"/>
      <c r="CZ288" s="260"/>
      <c r="DA288" s="260"/>
      <c r="DB288" s="260"/>
      <c r="DC288" s="260"/>
      <c r="DD288" s="260"/>
      <c r="DE288" s="260"/>
    </row>
    <row r="289" spans="1:109" ht="11.25" customHeight="1">
      <c r="A289" s="260"/>
      <c r="B289" s="260"/>
      <c r="C289" s="210"/>
      <c r="D289" s="211"/>
      <c r="E289" s="210"/>
      <c r="F289" s="210"/>
      <c r="G289" s="261"/>
      <c r="H289" s="262"/>
      <c r="I289" s="262"/>
      <c r="J289" s="263"/>
      <c r="K289" s="263"/>
      <c r="L289" s="263"/>
      <c r="M289" s="263"/>
      <c r="N289" s="263"/>
      <c r="O289" s="263"/>
      <c r="P289" s="263"/>
      <c r="Q289" s="263"/>
      <c r="R289" s="210"/>
      <c r="S289" s="210"/>
      <c r="T289" s="210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  <c r="CN289" s="260"/>
      <c r="CO289" s="260"/>
      <c r="CP289" s="260"/>
      <c r="CQ289" s="260"/>
      <c r="CR289" s="260"/>
      <c r="CS289" s="260"/>
      <c r="CT289" s="260"/>
      <c r="CU289" s="260"/>
      <c r="CV289" s="260"/>
      <c r="CW289" s="260"/>
      <c r="CX289" s="260"/>
      <c r="CY289" s="260"/>
      <c r="CZ289" s="260"/>
      <c r="DA289" s="260"/>
      <c r="DB289" s="260"/>
      <c r="DC289" s="260"/>
      <c r="DD289" s="260"/>
      <c r="DE289" s="260"/>
    </row>
    <row r="290" spans="1:109" ht="11.25" customHeight="1">
      <c r="A290" s="260"/>
      <c r="B290" s="260"/>
      <c r="C290" s="210"/>
      <c r="D290" s="211"/>
      <c r="E290" s="210"/>
      <c r="F290" s="210"/>
      <c r="G290" s="261"/>
      <c r="H290" s="262"/>
      <c r="I290" s="262"/>
      <c r="J290" s="263"/>
      <c r="K290" s="263"/>
      <c r="L290" s="263"/>
      <c r="M290" s="263"/>
      <c r="N290" s="263"/>
      <c r="O290" s="263"/>
      <c r="P290" s="263"/>
      <c r="Q290" s="263"/>
      <c r="R290" s="210"/>
      <c r="S290" s="210"/>
      <c r="T290" s="210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  <c r="CN290" s="260"/>
      <c r="CO290" s="260"/>
      <c r="CP290" s="260"/>
      <c r="CQ290" s="260"/>
      <c r="CR290" s="260"/>
      <c r="CS290" s="260"/>
      <c r="CT290" s="260"/>
      <c r="CU290" s="260"/>
      <c r="CV290" s="260"/>
      <c r="CW290" s="260"/>
      <c r="CX290" s="260"/>
      <c r="CY290" s="260"/>
      <c r="CZ290" s="260"/>
      <c r="DA290" s="260"/>
      <c r="DB290" s="260"/>
      <c r="DC290" s="260"/>
      <c r="DD290" s="260"/>
      <c r="DE290" s="260"/>
    </row>
    <row r="291" spans="1:109" ht="11.25" customHeight="1">
      <c r="A291" s="260"/>
      <c r="B291" s="260"/>
      <c r="C291" s="210"/>
      <c r="D291" s="211"/>
      <c r="E291" s="210"/>
      <c r="F291" s="210"/>
      <c r="G291" s="261"/>
      <c r="H291" s="262"/>
      <c r="I291" s="262"/>
      <c r="J291" s="263"/>
      <c r="K291" s="263"/>
      <c r="L291" s="263"/>
      <c r="M291" s="263"/>
      <c r="N291" s="263"/>
      <c r="O291" s="263"/>
      <c r="P291" s="263"/>
      <c r="Q291" s="263"/>
      <c r="R291" s="210"/>
      <c r="S291" s="210"/>
      <c r="T291" s="210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  <c r="CN291" s="260"/>
      <c r="CO291" s="260"/>
      <c r="CP291" s="260"/>
      <c r="CQ291" s="260"/>
      <c r="CR291" s="260"/>
      <c r="CS291" s="260"/>
      <c r="CT291" s="260"/>
      <c r="CU291" s="260"/>
      <c r="CV291" s="260"/>
      <c r="CW291" s="260"/>
      <c r="CX291" s="260"/>
      <c r="CY291" s="260"/>
      <c r="CZ291" s="260"/>
      <c r="DA291" s="260"/>
      <c r="DB291" s="260"/>
      <c r="DC291" s="260"/>
      <c r="DD291" s="260"/>
      <c r="DE291" s="260"/>
    </row>
    <row r="292" spans="1:109" ht="11.25" customHeight="1">
      <c r="A292" s="260"/>
      <c r="B292" s="260"/>
      <c r="C292" s="210"/>
      <c r="D292" s="211"/>
      <c r="E292" s="210"/>
      <c r="F292" s="210"/>
      <c r="G292" s="261"/>
      <c r="H292" s="262"/>
      <c r="I292" s="262"/>
      <c r="J292" s="263"/>
      <c r="K292" s="263"/>
      <c r="L292" s="263"/>
      <c r="M292" s="263"/>
      <c r="N292" s="263"/>
      <c r="O292" s="263"/>
      <c r="P292" s="263"/>
      <c r="Q292" s="263"/>
      <c r="R292" s="210"/>
      <c r="S292" s="210"/>
      <c r="T292" s="210"/>
      <c r="U292" s="212"/>
      <c r="V292" s="212"/>
      <c r="W292" s="212"/>
      <c r="X292" s="212"/>
      <c r="Y292" s="212"/>
      <c r="Z292" s="212"/>
      <c r="AA292" s="212"/>
      <c r="AB292" s="212"/>
      <c r="AC292" s="212"/>
      <c r="AD292" s="212"/>
      <c r="AE292" s="212"/>
      <c r="AF292" s="212"/>
      <c r="AG292" s="212"/>
      <c r="AH292" s="212"/>
      <c r="AI292" s="212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  <c r="CN292" s="260"/>
      <c r="CO292" s="260"/>
      <c r="CP292" s="260"/>
      <c r="CQ292" s="260"/>
      <c r="CR292" s="260"/>
      <c r="CS292" s="260"/>
      <c r="CT292" s="260"/>
      <c r="CU292" s="260"/>
      <c r="CV292" s="260"/>
      <c r="CW292" s="260"/>
      <c r="CX292" s="260"/>
      <c r="CY292" s="260"/>
      <c r="CZ292" s="260"/>
      <c r="DA292" s="260"/>
      <c r="DB292" s="260"/>
      <c r="DC292" s="260"/>
      <c r="DD292" s="260"/>
      <c r="DE292" s="260"/>
    </row>
    <row r="293" spans="1:109" ht="11.25" customHeight="1">
      <c r="A293" s="260"/>
      <c r="B293" s="260"/>
      <c r="C293" s="210"/>
      <c r="D293" s="211"/>
      <c r="E293" s="210"/>
      <c r="F293" s="210"/>
      <c r="G293" s="261"/>
      <c r="H293" s="262"/>
      <c r="I293" s="262"/>
      <c r="J293" s="263"/>
      <c r="K293" s="263"/>
      <c r="L293" s="263"/>
      <c r="M293" s="263"/>
      <c r="N293" s="263"/>
      <c r="O293" s="263"/>
      <c r="P293" s="263"/>
      <c r="Q293" s="263"/>
      <c r="R293" s="210"/>
      <c r="S293" s="210"/>
      <c r="T293" s="210"/>
      <c r="U293" s="212"/>
      <c r="V293" s="212"/>
      <c r="W293" s="212"/>
      <c r="X293" s="212"/>
      <c r="Y293" s="212"/>
      <c r="Z293" s="212"/>
      <c r="AA293" s="212"/>
      <c r="AB293" s="212"/>
      <c r="AC293" s="212"/>
      <c r="AD293" s="212"/>
      <c r="AE293" s="212"/>
      <c r="AF293" s="212"/>
      <c r="AG293" s="212"/>
      <c r="AH293" s="212"/>
      <c r="AI293" s="212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  <c r="CN293" s="260"/>
      <c r="CO293" s="260"/>
      <c r="CP293" s="260"/>
      <c r="CQ293" s="260"/>
      <c r="CR293" s="260"/>
      <c r="CS293" s="260"/>
      <c r="CT293" s="260"/>
      <c r="CU293" s="260"/>
      <c r="CV293" s="260"/>
      <c r="CW293" s="260"/>
      <c r="CX293" s="260"/>
      <c r="CY293" s="260"/>
      <c r="CZ293" s="260"/>
      <c r="DA293" s="260"/>
      <c r="DB293" s="260"/>
      <c r="DC293" s="260"/>
      <c r="DD293" s="260"/>
      <c r="DE293" s="260"/>
    </row>
    <row r="294" spans="1:109" ht="11.25" customHeight="1">
      <c r="A294" s="260"/>
      <c r="B294" s="260"/>
      <c r="C294" s="210"/>
      <c r="D294" s="211"/>
      <c r="E294" s="210"/>
      <c r="F294" s="210"/>
      <c r="G294" s="261"/>
      <c r="H294" s="262"/>
      <c r="I294" s="262"/>
      <c r="J294" s="263"/>
      <c r="K294" s="263"/>
      <c r="L294" s="263"/>
      <c r="M294" s="263"/>
      <c r="N294" s="263"/>
      <c r="O294" s="263"/>
      <c r="P294" s="263"/>
      <c r="Q294" s="263"/>
      <c r="R294" s="210"/>
      <c r="S294" s="210"/>
      <c r="T294" s="210"/>
      <c r="U294" s="212"/>
      <c r="V294" s="212"/>
      <c r="W294" s="212"/>
      <c r="X294" s="212"/>
      <c r="Y294" s="212"/>
      <c r="Z294" s="212"/>
      <c r="AA294" s="212"/>
      <c r="AB294" s="212"/>
      <c r="AC294" s="212"/>
      <c r="AD294" s="212"/>
      <c r="AE294" s="212"/>
      <c r="AF294" s="212"/>
      <c r="AG294" s="212"/>
      <c r="AH294" s="212"/>
      <c r="AI294" s="212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  <c r="CN294" s="260"/>
      <c r="CO294" s="260"/>
      <c r="CP294" s="260"/>
      <c r="CQ294" s="260"/>
      <c r="CR294" s="260"/>
      <c r="CS294" s="260"/>
      <c r="CT294" s="260"/>
      <c r="CU294" s="260"/>
      <c r="CV294" s="260"/>
      <c r="CW294" s="260"/>
      <c r="CX294" s="260"/>
      <c r="CY294" s="260"/>
      <c r="CZ294" s="260"/>
      <c r="DA294" s="260"/>
      <c r="DB294" s="260"/>
      <c r="DC294" s="260"/>
      <c r="DD294" s="260"/>
      <c r="DE294" s="260"/>
    </row>
    <row r="295" spans="1:109" ht="11.25" customHeight="1">
      <c r="A295" s="260"/>
      <c r="B295" s="260"/>
      <c r="C295" s="210"/>
      <c r="D295" s="211"/>
      <c r="E295" s="210"/>
      <c r="F295" s="210"/>
      <c r="G295" s="261"/>
      <c r="H295" s="262"/>
      <c r="I295" s="262"/>
      <c r="J295" s="263"/>
      <c r="K295" s="263"/>
      <c r="L295" s="263"/>
      <c r="M295" s="263"/>
      <c r="N295" s="263"/>
      <c r="O295" s="263"/>
      <c r="P295" s="263"/>
      <c r="Q295" s="263"/>
      <c r="R295" s="210"/>
      <c r="S295" s="210"/>
      <c r="T295" s="210"/>
      <c r="U295" s="212"/>
      <c r="V295" s="212"/>
      <c r="W295" s="212"/>
      <c r="X295" s="212"/>
      <c r="Y295" s="212"/>
      <c r="Z295" s="212"/>
      <c r="AA295" s="212"/>
      <c r="AB295" s="212"/>
      <c r="AC295" s="212"/>
      <c r="AD295" s="212"/>
      <c r="AE295" s="212"/>
      <c r="AF295" s="212"/>
      <c r="AG295" s="212"/>
      <c r="AH295" s="212"/>
      <c r="AI295" s="212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  <c r="CN295" s="260"/>
      <c r="CO295" s="260"/>
      <c r="CP295" s="260"/>
      <c r="CQ295" s="260"/>
      <c r="CR295" s="260"/>
      <c r="CS295" s="260"/>
      <c r="CT295" s="260"/>
      <c r="CU295" s="260"/>
      <c r="CV295" s="260"/>
      <c r="CW295" s="260"/>
      <c r="CX295" s="260"/>
      <c r="CY295" s="260"/>
      <c r="CZ295" s="260"/>
      <c r="DA295" s="260"/>
      <c r="DB295" s="260"/>
      <c r="DC295" s="260"/>
      <c r="DD295" s="260"/>
      <c r="DE295" s="260"/>
    </row>
    <row r="296" spans="1:109" ht="11.25" customHeight="1">
      <c r="A296" s="260"/>
      <c r="B296" s="260"/>
      <c r="C296" s="210"/>
      <c r="D296" s="211"/>
      <c r="E296" s="210"/>
      <c r="F296" s="210"/>
      <c r="G296" s="261"/>
      <c r="H296" s="262"/>
      <c r="I296" s="262"/>
      <c r="J296" s="263"/>
      <c r="K296" s="263"/>
      <c r="L296" s="263"/>
      <c r="M296" s="263"/>
      <c r="N296" s="263"/>
      <c r="O296" s="263"/>
      <c r="P296" s="263"/>
      <c r="Q296" s="263"/>
      <c r="R296" s="210"/>
      <c r="S296" s="210"/>
      <c r="T296" s="210"/>
      <c r="U296" s="212"/>
      <c r="V296" s="212"/>
      <c r="W296" s="212"/>
      <c r="X296" s="212"/>
      <c r="Y296" s="212"/>
      <c r="Z296" s="212"/>
      <c r="AA296" s="212"/>
      <c r="AB296" s="212"/>
      <c r="AC296" s="212"/>
      <c r="AD296" s="212"/>
      <c r="AE296" s="212"/>
      <c r="AF296" s="212"/>
      <c r="AG296" s="212"/>
      <c r="AH296" s="212"/>
      <c r="AI296" s="212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0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  <c r="CN296" s="260"/>
      <c r="CO296" s="260"/>
      <c r="CP296" s="260"/>
      <c r="CQ296" s="260"/>
      <c r="CR296" s="260"/>
      <c r="CS296" s="260"/>
      <c r="CT296" s="260"/>
      <c r="CU296" s="260"/>
      <c r="CV296" s="260"/>
      <c r="CW296" s="260"/>
      <c r="CX296" s="260"/>
      <c r="CY296" s="260"/>
      <c r="CZ296" s="260"/>
      <c r="DA296" s="260"/>
      <c r="DB296" s="260"/>
      <c r="DC296" s="260"/>
      <c r="DD296" s="260"/>
      <c r="DE296" s="260"/>
    </row>
    <row r="297" spans="1:109" ht="11.25" customHeight="1">
      <c r="A297" s="260"/>
      <c r="B297" s="260"/>
      <c r="C297" s="210"/>
      <c r="D297" s="211"/>
      <c r="E297" s="210"/>
      <c r="F297" s="210"/>
      <c r="G297" s="261"/>
      <c r="H297" s="262"/>
      <c r="I297" s="262"/>
      <c r="J297" s="263"/>
      <c r="K297" s="263"/>
      <c r="L297" s="263"/>
      <c r="M297" s="263"/>
      <c r="N297" s="263"/>
      <c r="O297" s="263"/>
      <c r="P297" s="263"/>
      <c r="Q297" s="263"/>
      <c r="R297" s="210"/>
      <c r="S297" s="210"/>
      <c r="T297" s="210"/>
      <c r="U297" s="212"/>
      <c r="V297" s="212"/>
      <c r="W297" s="212"/>
      <c r="X297" s="212"/>
      <c r="Y297" s="212"/>
      <c r="Z297" s="212"/>
      <c r="AA297" s="212"/>
      <c r="AB297" s="212"/>
      <c r="AC297" s="212"/>
      <c r="AD297" s="212"/>
      <c r="AE297" s="212"/>
      <c r="AF297" s="212"/>
      <c r="AG297" s="212"/>
      <c r="AH297" s="212"/>
      <c r="AI297" s="212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  <c r="CN297" s="260"/>
      <c r="CO297" s="260"/>
      <c r="CP297" s="260"/>
      <c r="CQ297" s="260"/>
      <c r="CR297" s="260"/>
      <c r="CS297" s="260"/>
      <c r="CT297" s="260"/>
      <c r="CU297" s="260"/>
      <c r="CV297" s="260"/>
      <c r="CW297" s="260"/>
      <c r="CX297" s="260"/>
      <c r="CY297" s="260"/>
      <c r="CZ297" s="260"/>
      <c r="DA297" s="260"/>
      <c r="DB297" s="260"/>
      <c r="DC297" s="260"/>
      <c r="DD297" s="260"/>
      <c r="DE297" s="260"/>
    </row>
    <row r="298" spans="1:109" ht="11.25" customHeight="1">
      <c r="A298" s="260"/>
      <c r="B298" s="260"/>
      <c r="C298" s="210"/>
      <c r="D298" s="211"/>
      <c r="E298" s="210"/>
      <c r="F298" s="210"/>
      <c r="G298" s="261"/>
      <c r="H298" s="262"/>
      <c r="I298" s="262"/>
      <c r="J298" s="263"/>
      <c r="K298" s="263"/>
      <c r="L298" s="263"/>
      <c r="M298" s="263"/>
      <c r="N298" s="263"/>
      <c r="O298" s="263"/>
      <c r="P298" s="263"/>
      <c r="Q298" s="263"/>
      <c r="R298" s="210"/>
      <c r="S298" s="210"/>
      <c r="T298" s="210"/>
      <c r="U298" s="212"/>
      <c r="V298" s="212"/>
      <c r="W298" s="212"/>
      <c r="X298" s="212"/>
      <c r="Y298" s="212"/>
      <c r="Z298" s="212"/>
      <c r="AA298" s="212"/>
      <c r="AB298" s="212"/>
      <c r="AC298" s="212"/>
      <c r="AD298" s="212"/>
      <c r="AE298" s="212"/>
      <c r="AF298" s="212"/>
      <c r="AG298" s="212"/>
      <c r="AH298" s="212"/>
      <c r="AI298" s="212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  <c r="CN298" s="260"/>
      <c r="CO298" s="260"/>
      <c r="CP298" s="260"/>
      <c r="CQ298" s="260"/>
      <c r="CR298" s="260"/>
      <c r="CS298" s="260"/>
      <c r="CT298" s="260"/>
      <c r="CU298" s="260"/>
      <c r="CV298" s="260"/>
      <c r="CW298" s="260"/>
      <c r="CX298" s="260"/>
      <c r="CY298" s="260"/>
      <c r="CZ298" s="260"/>
      <c r="DA298" s="260"/>
      <c r="DB298" s="260"/>
      <c r="DC298" s="260"/>
      <c r="DD298" s="260"/>
      <c r="DE298" s="260"/>
    </row>
    <row r="299" spans="1:109" ht="11.25" customHeight="1">
      <c r="A299" s="260"/>
      <c r="B299" s="260"/>
      <c r="C299" s="210"/>
      <c r="D299" s="211"/>
      <c r="E299" s="210"/>
      <c r="F299" s="210"/>
      <c r="G299" s="261"/>
      <c r="H299" s="262"/>
      <c r="I299" s="262"/>
      <c r="J299" s="263"/>
      <c r="K299" s="263"/>
      <c r="L299" s="263"/>
      <c r="M299" s="263"/>
      <c r="N299" s="263"/>
      <c r="O299" s="263"/>
      <c r="P299" s="263"/>
      <c r="Q299" s="263"/>
      <c r="R299" s="210"/>
      <c r="S299" s="210"/>
      <c r="T299" s="210"/>
      <c r="U299" s="212"/>
      <c r="V299" s="212"/>
      <c r="W299" s="212"/>
      <c r="X299" s="212"/>
      <c r="Y299" s="212"/>
      <c r="Z299" s="212"/>
      <c r="AA299" s="212"/>
      <c r="AB299" s="212"/>
      <c r="AC299" s="212"/>
      <c r="AD299" s="212"/>
      <c r="AE299" s="212"/>
      <c r="AF299" s="212"/>
      <c r="AG299" s="212"/>
      <c r="AH299" s="212"/>
      <c r="AI299" s="212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  <c r="CN299" s="260"/>
      <c r="CO299" s="260"/>
      <c r="CP299" s="260"/>
      <c r="CQ299" s="260"/>
      <c r="CR299" s="260"/>
      <c r="CS299" s="260"/>
      <c r="CT299" s="260"/>
      <c r="CU299" s="260"/>
      <c r="CV299" s="260"/>
      <c r="CW299" s="260"/>
      <c r="CX299" s="260"/>
      <c r="CY299" s="260"/>
      <c r="CZ299" s="260"/>
      <c r="DA299" s="260"/>
      <c r="DB299" s="260"/>
      <c r="DC299" s="260"/>
      <c r="DD299" s="260"/>
      <c r="DE299" s="260"/>
    </row>
    <row r="300" spans="1:109" ht="11.25" customHeight="1">
      <c r="A300" s="260"/>
      <c r="B300" s="260"/>
      <c r="C300" s="210"/>
      <c r="D300" s="211"/>
      <c r="E300" s="210"/>
      <c r="F300" s="210"/>
      <c r="G300" s="261"/>
      <c r="H300" s="262"/>
      <c r="I300" s="262"/>
      <c r="J300" s="263"/>
      <c r="K300" s="263"/>
      <c r="L300" s="263"/>
      <c r="M300" s="263"/>
      <c r="N300" s="263"/>
      <c r="O300" s="263"/>
      <c r="P300" s="263"/>
      <c r="Q300" s="263"/>
      <c r="R300" s="210"/>
      <c r="S300" s="210"/>
      <c r="T300" s="210"/>
      <c r="U300" s="212"/>
      <c r="V300" s="212"/>
      <c r="W300" s="212"/>
      <c r="X300" s="212"/>
      <c r="Y300" s="212"/>
      <c r="Z300" s="212"/>
      <c r="AA300" s="212"/>
      <c r="AB300" s="212"/>
      <c r="AC300" s="212"/>
      <c r="AD300" s="212"/>
      <c r="AE300" s="212"/>
      <c r="AF300" s="212"/>
      <c r="AG300" s="212"/>
      <c r="AH300" s="212"/>
      <c r="AI300" s="212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  <c r="CN300" s="260"/>
      <c r="CO300" s="260"/>
      <c r="CP300" s="260"/>
      <c r="CQ300" s="260"/>
      <c r="CR300" s="260"/>
      <c r="CS300" s="260"/>
      <c r="CT300" s="260"/>
      <c r="CU300" s="260"/>
      <c r="CV300" s="260"/>
      <c r="CW300" s="260"/>
      <c r="CX300" s="260"/>
      <c r="CY300" s="260"/>
      <c r="CZ300" s="260"/>
      <c r="DA300" s="260"/>
      <c r="DB300" s="260"/>
      <c r="DC300" s="260"/>
      <c r="DD300" s="260"/>
      <c r="DE300" s="260"/>
    </row>
    <row r="301" spans="1:109" ht="11.25" customHeight="1">
      <c r="A301" s="260"/>
      <c r="B301" s="260"/>
      <c r="C301" s="210"/>
      <c r="D301" s="211"/>
      <c r="E301" s="210"/>
      <c r="F301" s="210"/>
      <c r="G301" s="261"/>
      <c r="H301" s="262"/>
      <c r="I301" s="262"/>
      <c r="J301" s="263"/>
      <c r="K301" s="263"/>
      <c r="L301" s="263"/>
      <c r="M301" s="263"/>
      <c r="N301" s="263"/>
      <c r="O301" s="263"/>
      <c r="P301" s="263"/>
      <c r="Q301" s="263"/>
      <c r="R301" s="210"/>
      <c r="S301" s="210"/>
      <c r="T301" s="210"/>
      <c r="U301" s="212"/>
      <c r="V301" s="212"/>
      <c r="W301" s="212"/>
      <c r="X301" s="212"/>
      <c r="Y301" s="212"/>
      <c r="Z301" s="212"/>
      <c r="AA301" s="212"/>
      <c r="AB301" s="212"/>
      <c r="AC301" s="212"/>
      <c r="AD301" s="212"/>
      <c r="AE301" s="212"/>
      <c r="AF301" s="212"/>
      <c r="AG301" s="212"/>
      <c r="AH301" s="212"/>
      <c r="AI301" s="212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  <c r="CN301" s="260"/>
      <c r="CO301" s="260"/>
      <c r="CP301" s="260"/>
      <c r="CQ301" s="260"/>
      <c r="CR301" s="260"/>
      <c r="CS301" s="260"/>
      <c r="CT301" s="260"/>
      <c r="CU301" s="260"/>
      <c r="CV301" s="260"/>
      <c r="CW301" s="260"/>
      <c r="CX301" s="260"/>
      <c r="CY301" s="260"/>
      <c r="CZ301" s="260"/>
      <c r="DA301" s="260"/>
      <c r="DB301" s="260"/>
      <c r="DC301" s="260"/>
      <c r="DD301" s="260"/>
      <c r="DE301" s="260"/>
    </row>
    <row r="302" spans="1:109" ht="11.25" customHeight="1">
      <c r="A302" s="260"/>
      <c r="B302" s="260"/>
      <c r="C302" s="210"/>
      <c r="D302" s="211"/>
      <c r="E302" s="210"/>
      <c r="F302" s="210"/>
      <c r="G302" s="261"/>
      <c r="H302" s="262"/>
      <c r="I302" s="262"/>
      <c r="J302" s="263"/>
      <c r="K302" s="263"/>
      <c r="L302" s="263"/>
      <c r="M302" s="263"/>
      <c r="N302" s="263"/>
      <c r="O302" s="263"/>
      <c r="P302" s="263"/>
      <c r="Q302" s="263"/>
      <c r="R302" s="210"/>
      <c r="S302" s="210"/>
      <c r="T302" s="210"/>
      <c r="U302" s="212"/>
      <c r="V302" s="212"/>
      <c r="W302" s="212"/>
      <c r="X302" s="212"/>
      <c r="Y302" s="212"/>
      <c r="Z302" s="212"/>
      <c r="AA302" s="212"/>
      <c r="AB302" s="212"/>
      <c r="AC302" s="212"/>
      <c r="AD302" s="212"/>
      <c r="AE302" s="212"/>
      <c r="AF302" s="212"/>
      <c r="AG302" s="212"/>
      <c r="AH302" s="212"/>
      <c r="AI302" s="212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  <c r="CN302" s="260"/>
      <c r="CO302" s="260"/>
      <c r="CP302" s="260"/>
      <c r="CQ302" s="260"/>
      <c r="CR302" s="260"/>
      <c r="CS302" s="260"/>
      <c r="CT302" s="260"/>
      <c r="CU302" s="260"/>
      <c r="CV302" s="260"/>
      <c r="CW302" s="260"/>
      <c r="CX302" s="260"/>
      <c r="CY302" s="260"/>
      <c r="CZ302" s="260"/>
      <c r="DA302" s="260"/>
      <c r="DB302" s="260"/>
      <c r="DC302" s="260"/>
      <c r="DD302" s="260"/>
      <c r="DE302" s="260"/>
    </row>
    <row r="303" spans="1:109" ht="11.25" customHeight="1">
      <c r="A303" s="260"/>
      <c r="B303" s="260"/>
      <c r="C303" s="210"/>
      <c r="D303" s="211"/>
      <c r="E303" s="210"/>
      <c r="F303" s="210"/>
      <c r="G303" s="261"/>
      <c r="H303" s="262"/>
      <c r="I303" s="262"/>
      <c r="J303" s="263"/>
      <c r="K303" s="263"/>
      <c r="L303" s="263"/>
      <c r="M303" s="263"/>
      <c r="N303" s="263"/>
      <c r="O303" s="263"/>
      <c r="P303" s="263"/>
      <c r="Q303" s="263"/>
      <c r="R303" s="210"/>
      <c r="S303" s="210"/>
      <c r="T303" s="210"/>
      <c r="U303" s="212"/>
      <c r="V303" s="212"/>
      <c r="W303" s="212"/>
      <c r="X303" s="212"/>
      <c r="Y303" s="212"/>
      <c r="Z303" s="212"/>
      <c r="AA303" s="212"/>
      <c r="AB303" s="212"/>
      <c r="AC303" s="212"/>
      <c r="AD303" s="212"/>
      <c r="AE303" s="212"/>
      <c r="AF303" s="212"/>
      <c r="AG303" s="212"/>
      <c r="AH303" s="212"/>
      <c r="AI303" s="212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  <c r="CN303" s="260"/>
      <c r="CO303" s="260"/>
      <c r="CP303" s="260"/>
      <c r="CQ303" s="260"/>
      <c r="CR303" s="260"/>
      <c r="CS303" s="260"/>
      <c r="CT303" s="260"/>
      <c r="CU303" s="260"/>
      <c r="CV303" s="260"/>
      <c r="CW303" s="260"/>
      <c r="CX303" s="260"/>
      <c r="CY303" s="260"/>
      <c r="CZ303" s="260"/>
      <c r="DA303" s="260"/>
      <c r="DB303" s="260"/>
      <c r="DC303" s="260"/>
      <c r="DD303" s="260"/>
      <c r="DE303" s="260"/>
    </row>
    <row r="304" spans="1:109" ht="11.25" customHeight="1">
      <c r="A304" s="260"/>
      <c r="B304" s="260"/>
      <c r="C304" s="210"/>
      <c r="D304" s="211"/>
      <c r="E304" s="210"/>
      <c r="F304" s="210"/>
      <c r="G304" s="261"/>
      <c r="H304" s="262"/>
      <c r="I304" s="262"/>
      <c r="J304" s="263"/>
      <c r="K304" s="263"/>
      <c r="L304" s="263"/>
      <c r="M304" s="263"/>
      <c r="N304" s="263"/>
      <c r="O304" s="263"/>
      <c r="P304" s="263"/>
      <c r="Q304" s="263"/>
      <c r="R304" s="210"/>
      <c r="S304" s="210"/>
      <c r="T304" s="210"/>
      <c r="U304" s="212"/>
      <c r="V304" s="212"/>
      <c r="W304" s="212"/>
      <c r="X304" s="212"/>
      <c r="Y304" s="212"/>
      <c r="Z304" s="212"/>
      <c r="AA304" s="212"/>
      <c r="AB304" s="212"/>
      <c r="AC304" s="212"/>
      <c r="AD304" s="212"/>
      <c r="AE304" s="212"/>
      <c r="AF304" s="212"/>
      <c r="AG304" s="212"/>
      <c r="AH304" s="212"/>
      <c r="AI304" s="212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  <c r="CN304" s="260"/>
      <c r="CO304" s="260"/>
      <c r="CP304" s="260"/>
      <c r="CQ304" s="260"/>
      <c r="CR304" s="260"/>
      <c r="CS304" s="260"/>
      <c r="CT304" s="260"/>
      <c r="CU304" s="260"/>
      <c r="CV304" s="260"/>
      <c r="CW304" s="260"/>
      <c r="CX304" s="260"/>
      <c r="CY304" s="260"/>
      <c r="CZ304" s="260"/>
      <c r="DA304" s="260"/>
      <c r="DB304" s="260"/>
      <c r="DC304" s="260"/>
      <c r="DD304" s="260"/>
      <c r="DE304" s="260"/>
    </row>
    <row r="305" spans="1:109" ht="11.25" customHeight="1">
      <c r="A305" s="260"/>
      <c r="B305" s="260"/>
      <c r="C305" s="210"/>
      <c r="D305" s="211"/>
      <c r="E305" s="210"/>
      <c r="F305" s="210"/>
      <c r="G305" s="261"/>
      <c r="H305" s="262"/>
      <c r="I305" s="262"/>
      <c r="J305" s="263"/>
      <c r="K305" s="263"/>
      <c r="L305" s="263"/>
      <c r="M305" s="263"/>
      <c r="N305" s="263"/>
      <c r="O305" s="263"/>
      <c r="P305" s="263"/>
      <c r="Q305" s="263"/>
      <c r="R305" s="210"/>
      <c r="S305" s="210"/>
      <c r="T305" s="210"/>
      <c r="U305" s="212"/>
      <c r="V305" s="212"/>
      <c r="W305" s="212"/>
      <c r="X305" s="212"/>
      <c r="Y305" s="212"/>
      <c r="Z305" s="212"/>
      <c r="AA305" s="212"/>
      <c r="AB305" s="212"/>
      <c r="AC305" s="212"/>
      <c r="AD305" s="212"/>
      <c r="AE305" s="212"/>
      <c r="AF305" s="212"/>
      <c r="AG305" s="212"/>
      <c r="AH305" s="212"/>
      <c r="AI305" s="212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  <c r="CN305" s="260"/>
      <c r="CO305" s="260"/>
      <c r="CP305" s="260"/>
      <c r="CQ305" s="260"/>
      <c r="CR305" s="260"/>
      <c r="CS305" s="260"/>
      <c r="CT305" s="260"/>
      <c r="CU305" s="260"/>
      <c r="CV305" s="260"/>
      <c r="CW305" s="260"/>
      <c r="CX305" s="260"/>
      <c r="CY305" s="260"/>
      <c r="CZ305" s="260"/>
      <c r="DA305" s="260"/>
      <c r="DB305" s="260"/>
      <c r="DC305" s="260"/>
      <c r="DD305" s="260"/>
      <c r="DE305" s="260"/>
    </row>
    <row r="306" spans="1:109" ht="11.25" customHeight="1">
      <c r="A306" s="260"/>
      <c r="B306" s="260"/>
      <c r="C306" s="210"/>
      <c r="D306" s="211"/>
      <c r="E306" s="210"/>
      <c r="F306" s="210"/>
      <c r="G306" s="261"/>
      <c r="H306" s="262"/>
      <c r="I306" s="262"/>
      <c r="J306" s="263"/>
      <c r="K306" s="263"/>
      <c r="L306" s="263"/>
      <c r="M306" s="263"/>
      <c r="N306" s="263"/>
      <c r="O306" s="263"/>
      <c r="P306" s="263"/>
      <c r="Q306" s="263"/>
      <c r="R306" s="210"/>
      <c r="S306" s="210"/>
      <c r="T306" s="210"/>
      <c r="U306" s="212"/>
      <c r="V306" s="212"/>
      <c r="W306" s="212"/>
      <c r="X306" s="212"/>
      <c r="Y306" s="212"/>
      <c r="Z306" s="212"/>
      <c r="AA306" s="212"/>
      <c r="AB306" s="212"/>
      <c r="AC306" s="212"/>
      <c r="AD306" s="212"/>
      <c r="AE306" s="212"/>
      <c r="AF306" s="212"/>
      <c r="AG306" s="212"/>
      <c r="AH306" s="212"/>
      <c r="AI306" s="212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  <c r="CN306" s="260"/>
      <c r="CO306" s="260"/>
      <c r="CP306" s="260"/>
      <c r="CQ306" s="260"/>
      <c r="CR306" s="260"/>
      <c r="CS306" s="260"/>
      <c r="CT306" s="260"/>
      <c r="CU306" s="260"/>
      <c r="CV306" s="260"/>
      <c r="CW306" s="260"/>
      <c r="CX306" s="260"/>
      <c r="CY306" s="260"/>
      <c r="CZ306" s="260"/>
      <c r="DA306" s="260"/>
      <c r="DB306" s="260"/>
      <c r="DC306" s="260"/>
      <c r="DD306" s="260"/>
      <c r="DE306" s="260"/>
    </row>
    <row r="307" spans="1:109" ht="11.25" customHeight="1">
      <c r="A307" s="260"/>
      <c r="B307" s="260"/>
      <c r="C307" s="210"/>
      <c r="D307" s="211"/>
      <c r="E307" s="210"/>
      <c r="F307" s="210"/>
      <c r="G307" s="261"/>
      <c r="H307" s="262"/>
      <c r="I307" s="262"/>
      <c r="J307" s="263"/>
      <c r="K307" s="263"/>
      <c r="L307" s="263"/>
      <c r="M307" s="263"/>
      <c r="N307" s="263"/>
      <c r="O307" s="263"/>
      <c r="P307" s="263"/>
      <c r="Q307" s="263"/>
      <c r="R307" s="210"/>
      <c r="S307" s="210"/>
      <c r="T307" s="210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0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  <c r="CN307" s="260"/>
      <c r="CO307" s="260"/>
      <c r="CP307" s="260"/>
      <c r="CQ307" s="260"/>
      <c r="CR307" s="260"/>
      <c r="CS307" s="260"/>
      <c r="CT307" s="260"/>
      <c r="CU307" s="260"/>
      <c r="CV307" s="260"/>
      <c r="CW307" s="260"/>
      <c r="CX307" s="260"/>
      <c r="CY307" s="260"/>
      <c r="CZ307" s="260"/>
      <c r="DA307" s="260"/>
      <c r="DB307" s="260"/>
      <c r="DC307" s="260"/>
      <c r="DD307" s="260"/>
      <c r="DE307" s="260"/>
    </row>
    <row r="308" spans="1:109" ht="11.25" customHeight="1">
      <c r="A308" s="260"/>
      <c r="B308" s="260"/>
      <c r="C308" s="210"/>
      <c r="D308" s="211"/>
      <c r="E308" s="210"/>
      <c r="F308" s="210"/>
      <c r="G308" s="261"/>
      <c r="H308" s="262"/>
      <c r="I308" s="262"/>
      <c r="J308" s="263"/>
      <c r="K308" s="263"/>
      <c r="L308" s="263"/>
      <c r="M308" s="263"/>
      <c r="N308" s="263"/>
      <c r="O308" s="263"/>
      <c r="P308" s="263"/>
      <c r="Q308" s="263"/>
      <c r="R308" s="210"/>
      <c r="S308" s="210"/>
      <c r="T308" s="210"/>
      <c r="U308" s="212"/>
      <c r="V308" s="212"/>
      <c r="W308" s="212"/>
      <c r="X308" s="212"/>
      <c r="Y308" s="212"/>
      <c r="Z308" s="212"/>
      <c r="AA308" s="212"/>
      <c r="AB308" s="212"/>
      <c r="AC308" s="212"/>
      <c r="AD308" s="212"/>
      <c r="AE308" s="212"/>
      <c r="AF308" s="212"/>
      <c r="AG308" s="212"/>
      <c r="AH308" s="212"/>
      <c r="AI308" s="212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  <c r="CN308" s="260"/>
      <c r="CO308" s="260"/>
      <c r="CP308" s="260"/>
      <c r="CQ308" s="260"/>
      <c r="CR308" s="260"/>
      <c r="CS308" s="260"/>
      <c r="CT308" s="260"/>
      <c r="CU308" s="260"/>
      <c r="CV308" s="260"/>
      <c r="CW308" s="260"/>
      <c r="CX308" s="260"/>
      <c r="CY308" s="260"/>
      <c r="CZ308" s="260"/>
      <c r="DA308" s="260"/>
      <c r="DB308" s="260"/>
      <c r="DC308" s="260"/>
      <c r="DD308" s="260"/>
      <c r="DE308" s="260"/>
    </row>
    <row r="309" spans="1:109" ht="11.25" customHeight="1">
      <c r="A309" s="260"/>
      <c r="B309" s="260"/>
      <c r="C309" s="210"/>
      <c r="D309" s="211"/>
      <c r="E309" s="210"/>
      <c r="F309" s="210"/>
      <c r="G309" s="261"/>
      <c r="H309" s="262"/>
      <c r="I309" s="262"/>
      <c r="J309" s="263"/>
      <c r="K309" s="263"/>
      <c r="L309" s="263"/>
      <c r="M309" s="263"/>
      <c r="N309" s="263"/>
      <c r="O309" s="263"/>
      <c r="P309" s="263"/>
      <c r="Q309" s="263"/>
      <c r="R309" s="210"/>
      <c r="S309" s="210"/>
      <c r="T309" s="210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12"/>
      <c r="AE309" s="212"/>
      <c r="AF309" s="212"/>
      <c r="AG309" s="212"/>
      <c r="AH309" s="212"/>
      <c r="AI309" s="212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  <c r="CN309" s="260"/>
      <c r="CO309" s="260"/>
      <c r="CP309" s="260"/>
      <c r="CQ309" s="260"/>
      <c r="CR309" s="260"/>
      <c r="CS309" s="260"/>
      <c r="CT309" s="260"/>
      <c r="CU309" s="260"/>
      <c r="CV309" s="260"/>
      <c r="CW309" s="260"/>
      <c r="CX309" s="260"/>
      <c r="CY309" s="260"/>
      <c r="CZ309" s="260"/>
      <c r="DA309" s="260"/>
      <c r="DB309" s="260"/>
      <c r="DC309" s="260"/>
      <c r="DD309" s="260"/>
      <c r="DE309" s="260"/>
    </row>
    <row r="310" spans="1:109" ht="11.25" customHeight="1">
      <c r="A310" s="260"/>
      <c r="B310" s="260"/>
      <c r="C310" s="210"/>
      <c r="D310" s="211"/>
      <c r="E310" s="210"/>
      <c r="F310" s="210"/>
      <c r="G310" s="261"/>
      <c r="H310" s="262"/>
      <c r="I310" s="262"/>
      <c r="J310" s="263"/>
      <c r="K310" s="263"/>
      <c r="L310" s="263"/>
      <c r="M310" s="263"/>
      <c r="N310" s="263"/>
      <c r="O310" s="263"/>
      <c r="P310" s="263"/>
      <c r="Q310" s="263"/>
      <c r="R310" s="210"/>
      <c r="S310" s="210"/>
      <c r="T310" s="210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  <c r="CN310" s="260"/>
      <c r="CO310" s="260"/>
      <c r="CP310" s="260"/>
      <c r="CQ310" s="260"/>
      <c r="CR310" s="260"/>
      <c r="CS310" s="260"/>
      <c r="CT310" s="260"/>
      <c r="CU310" s="260"/>
      <c r="CV310" s="260"/>
      <c r="CW310" s="260"/>
      <c r="CX310" s="260"/>
      <c r="CY310" s="260"/>
      <c r="CZ310" s="260"/>
      <c r="DA310" s="260"/>
      <c r="DB310" s="260"/>
      <c r="DC310" s="260"/>
      <c r="DD310" s="260"/>
      <c r="DE310" s="260"/>
    </row>
    <row r="311" spans="1:109" ht="11.25" customHeight="1">
      <c r="A311" s="260"/>
      <c r="B311" s="260"/>
      <c r="C311" s="210"/>
      <c r="D311" s="211"/>
      <c r="E311" s="210"/>
      <c r="F311" s="210"/>
      <c r="G311" s="261"/>
      <c r="H311" s="262"/>
      <c r="I311" s="262"/>
      <c r="J311" s="263"/>
      <c r="K311" s="263"/>
      <c r="L311" s="263"/>
      <c r="M311" s="263"/>
      <c r="N311" s="263"/>
      <c r="O311" s="263"/>
      <c r="P311" s="263"/>
      <c r="Q311" s="263"/>
      <c r="R311" s="210"/>
      <c r="S311" s="210"/>
      <c r="T311" s="210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12"/>
      <c r="AE311" s="212"/>
      <c r="AF311" s="212"/>
      <c r="AG311" s="212"/>
      <c r="AH311" s="212"/>
      <c r="AI311" s="212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  <c r="CN311" s="260"/>
      <c r="CO311" s="260"/>
      <c r="CP311" s="260"/>
      <c r="CQ311" s="260"/>
      <c r="CR311" s="260"/>
      <c r="CS311" s="260"/>
      <c r="CT311" s="260"/>
      <c r="CU311" s="260"/>
      <c r="CV311" s="260"/>
      <c r="CW311" s="260"/>
      <c r="CX311" s="260"/>
      <c r="CY311" s="260"/>
      <c r="CZ311" s="260"/>
      <c r="DA311" s="260"/>
      <c r="DB311" s="260"/>
      <c r="DC311" s="260"/>
      <c r="DD311" s="260"/>
      <c r="DE311" s="260"/>
    </row>
    <row r="312" spans="1:109" ht="11.25" customHeight="1">
      <c r="A312" s="260"/>
      <c r="B312" s="260"/>
      <c r="C312" s="210"/>
      <c r="D312" s="211"/>
      <c r="E312" s="210"/>
      <c r="F312" s="210"/>
      <c r="G312" s="261"/>
      <c r="H312" s="262"/>
      <c r="I312" s="262"/>
      <c r="J312" s="263"/>
      <c r="K312" s="263"/>
      <c r="L312" s="263"/>
      <c r="M312" s="263"/>
      <c r="N312" s="263"/>
      <c r="O312" s="263"/>
      <c r="P312" s="263"/>
      <c r="Q312" s="263"/>
      <c r="R312" s="210"/>
      <c r="S312" s="210"/>
      <c r="T312" s="210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12"/>
      <c r="AE312" s="212"/>
      <c r="AF312" s="212"/>
      <c r="AG312" s="212"/>
      <c r="AH312" s="212"/>
      <c r="AI312" s="212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  <c r="CN312" s="260"/>
      <c r="CO312" s="260"/>
      <c r="CP312" s="260"/>
      <c r="CQ312" s="260"/>
      <c r="CR312" s="260"/>
      <c r="CS312" s="260"/>
      <c r="CT312" s="260"/>
      <c r="CU312" s="260"/>
      <c r="CV312" s="260"/>
      <c r="CW312" s="260"/>
      <c r="CX312" s="260"/>
      <c r="CY312" s="260"/>
      <c r="CZ312" s="260"/>
      <c r="DA312" s="260"/>
      <c r="DB312" s="260"/>
      <c r="DC312" s="260"/>
      <c r="DD312" s="260"/>
      <c r="DE312" s="260"/>
    </row>
    <row r="313" spans="1:109" ht="11.25" customHeight="1">
      <c r="A313" s="260"/>
      <c r="B313" s="260"/>
      <c r="C313" s="210"/>
      <c r="D313" s="211"/>
      <c r="E313" s="210"/>
      <c r="F313" s="210"/>
      <c r="G313" s="261"/>
      <c r="H313" s="262"/>
      <c r="I313" s="262"/>
      <c r="J313" s="263"/>
      <c r="K313" s="263"/>
      <c r="L313" s="263"/>
      <c r="M313" s="263"/>
      <c r="N313" s="263"/>
      <c r="O313" s="263"/>
      <c r="P313" s="263"/>
      <c r="Q313" s="263"/>
      <c r="R313" s="210"/>
      <c r="S313" s="210"/>
      <c r="T313" s="210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12"/>
      <c r="AE313" s="212"/>
      <c r="AF313" s="212"/>
      <c r="AG313" s="212"/>
      <c r="AH313" s="212"/>
      <c r="AI313" s="212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  <c r="CN313" s="260"/>
      <c r="CO313" s="260"/>
      <c r="CP313" s="260"/>
      <c r="CQ313" s="260"/>
      <c r="CR313" s="260"/>
      <c r="CS313" s="260"/>
      <c r="CT313" s="260"/>
      <c r="CU313" s="260"/>
      <c r="CV313" s="260"/>
      <c r="CW313" s="260"/>
      <c r="CX313" s="260"/>
      <c r="CY313" s="260"/>
      <c r="CZ313" s="260"/>
      <c r="DA313" s="260"/>
      <c r="DB313" s="260"/>
      <c r="DC313" s="260"/>
      <c r="DD313" s="260"/>
      <c r="DE313" s="260"/>
    </row>
    <row r="314" spans="1:109" ht="11.25" customHeight="1">
      <c r="A314" s="260"/>
      <c r="B314" s="260"/>
      <c r="C314" s="210"/>
      <c r="D314" s="211"/>
      <c r="E314" s="210"/>
      <c r="F314" s="210"/>
      <c r="G314" s="261"/>
      <c r="H314" s="262"/>
      <c r="I314" s="262"/>
      <c r="J314" s="263"/>
      <c r="K314" s="263"/>
      <c r="L314" s="263"/>
      <c r="M314" s="263"/>
      <c r="N314" s="263"/>
      <c r="O314" s="263"/>
      <c r="P314" s="263"/>
      <c r="Q314" s="263"/>
      <c r="R314" s="210"/>
      <c r="S314" s="210"/>
      <c r="T314" s="210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  <c r="CN314" s="260"/>
      <c r="CO314" s="260"/>
      <c r="CP314" s="260"/>
      <c r="CQ314" s="260"/>
      <c r="CR314" s="260"/>
      <c r="CS314" s="260"/>
      <c r="CT314" s="260"/>
      <c r="CU314" s="260"/>
      <c r="CV314" s="260"/>
      <c r="CW314" s="260"/>
      <c r="CX314" s="260"/>
      <c r="CY314" s="260"/>
      <c r="CZ314" s="260"/>
      <c r="DA314" s="260"/>
      <c r="DB314" s="260"/>
      <c r="DC314" s="260"/>
      <c r="DD314" s="260"/>
      <c r="DE314" s="260"/>
    </row>
    <row r="315" spans="1:109" ht="11.25" customHeight="1">
      <c r="A315" s="260"/>
      <c r="B315" s="260"/>
      <c r="C315" s="210"/>
      <c r="D315" s="211"/>
      <c r="E315" s="210"/>
      <c r="F315" s="210"/>
      <c r="G315" s="261"/>
      <c r="H315" s="262"/>
      <c r="I315" s="262"/>
      <c r="J315" s="263"/>
      <c r="K315" s="263"/>
      <c r="L315" s="263"/>
      <c r="M315" s="263"/>
      <c r="N315" s="263"/>
      <c r="O315" s="263"/>
      <c r="P315" s="263"/>
      <c r="Q315" s="263"/>
      <c r="R315" s="210"/>
      <c r="S315" s="210"/>
      <c r="T315" s="210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  <c r="CN315" s="260"/>
      <c r="CO315" s="260"/>
      <c r="CP315" s="260"/>
      <c r="CQ315" s="260"/>
      <c r="CR315" s="260"/>
      <c r="CS315" s="260"/>
      <c r="CT315" s="260"/>
      <c r="CU315" s="260"/>
      <c r="CV315" s="260"/>
      <c r="CW315" s="260"/>
      <c r="CX315" s="260"/>
      <c r="CY315" s="260"/>
      <c r="CZ315" s="260"/>
      <c r="DA315" s="260"/>
      <c r="DB315" s="260"/>
      <c r="DC315" s="260"/>
      <c r="DD315" s="260"/>
      <c r="DE315" s="260"/>
    </row>
    <row r="316" spans="1:109" ht="11.25" customHeight="1">
      <c r="A316" s="260"/>
      <c r="B316" s="260"/>
      <c r="C316" s="210"/>
      <c r="D316" s="211"/>
      <c r="E316" s="210"/>
      <c r="F316" s="210"/>
      <c r="G316" s="261"/>
      <c r="H316" s="262"/>
      <c r="I316" s="262"/>
      <c r="J316" s="263"/>
      <c r="K316" s="263"/>
      <c r="L316" s="263"/>
      <c r="M316" s="263"/>
      <c r="N316" s="263"/>
      <c r="O316" s="263"/>
      <c r="P316" s="263"/>
      <c r="Q316" s="263"/>
      <c r="R316" s="210"/>
      <c r="S316" s="210"/>
      <c r="T316" s="210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0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  <c r="CN316" s="260"/>
      <c r="CO316" s="260"/>
      <c r="CP316" s="260"/>
      <c r="CQ316" s="260"/>
      <c r="CR316" s="260"/>
      <c r="CS316" s="260"/>
      <c r="CT316" s="260"/>
      <c r="CU316" s="260"/>
      <c r="CV316" s="260"/>
      <c r="CW316" s="260"/>
      <c r="CX316" s="260"/>
      <c r="CY316" s="260"/>
      <c r="CZ316" s="260"/>
      <c r="DA316" s="260"/>
      <c r="DB316" s="260"/>
      <c r="DC316" s="260"/>
      <c r="DD316" s="260"/>
      <c r="DE316" s="260"/>
    </row>
    <row r="317" spans="1:109" ht="11.25" customHeight="1">
      <c r="A317" s="260"/>
      <c r="B317" s="260"/>
      <c r="C317" s="210"/>
      <c r="D317" s="211"/>
      <c r="E317" s="210"/>
      <c r="F317" s="210"/>
      <c r="G317" s="261"/>
      <c r="H317" s="262"/>
      <c r="I317" s="262"/>
      <c r="J317" s="263"/>
      <c r="K317" s="263"/>
      <c r="L317" s="263"/>
      <c r="M317" s="263"/>
      <c r="N317" s="263"/>
      <c r="O317" s="263"/>
      <c r="P317" s="263"/>
      <c r="Q317" s="263"/>
      <c r="R317" s="210"/>
      <c r="S317" s="210"/>
      <c r="T317" s="210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  <c r="CN317" s="260"/>
      <c r="CO317" s="260"/>
      <c r="CP317" s="260"/>
      <c r="CQ317" s="260"/>
      <c r="CR317" s="260"/>
      <c r="CS317" s="260"/>
      <c r="CT317" s="260"/>
      <c r="CU317" s="260"/>
      <c r="CV317" s="260"/>
      <c r="CW317" s="260"/>
      <c r="CX317" s="260"/>
      <c r="CY317" s="260"/>
      <c r="CZ317" s="260"/>
      <c r="DA317" s="260"/>
      <c r="DB317" s="260"/>
      <c r="DC317" s="260"/>
      <c r="DD317" s="260"/>
      <c r="DE317" s="260"/>
    </row>
    <row r="318" spans="1:109" ht="11.25" customHeight="1">
      <c r="A318" s="260"/>
      <c r="B318" s="260"/>
      <c r="C318" s="210"/>
      <c r="D318" s="211"/>
      <c r="E318" s="210"/>
      <c r="F318" s="210"/>
      <c r="G318" s="261"/>
      <c r="H318" s="262"/>
      <c r="I318" s="262"/>
      <c r="J318" s="263"/>
      <c r="K318" s="263"/>
      <c r="L318" s="263"/>
      <c r="M318" s="263"/>
      <c r="N318" s="263"/>
      <c r="O318" s="263"/>
      <c r="P318" s="263"/>
      <c r="Q318" s="263"/>
      <c r="R318" s="210"/>
      <c r="S318" s="210"/>
      <c r="T318" s="210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  <c r="CN318" s="260"/>
      <c r="CO318" s="260"/>
      <c r="CP318" s="260"/>
      <c r="CQ318" s="260"/>
      <c r="CR318" s="260"/>
      <c r="CS318" s="260"/>
      <c r="CT318" s="260"/>
      <c r="CU318" s="260"/>
      <c r="CV318" s="260"/>
      <c r="CW318" s="260"/>
      <c r="CX318" s="260"/>
      <c r="CY318" s="260"/>
      <c r="CZ318" s="260"/>
      <c r="DA318" s="260"/>
      <c r="DB318" s="260"/>
      <c r="DC318" s="260"/>
      <c r="DD318" s="260"/>
      <c r="DE318" s="260"/>
    </row>
    <row r="319" spans="1:109" ht="11.25" customHeight="1">
      <c r="A319" s="260"/>
      <c r="B319" s="260"/>
      <c r="C319" s="210"/>
      <c r="D319" s="211"/>
      <c r="E319" s="210"/>
      <c r="F319" s="210"/>
      <c r="G319" s="261"/>
      <c r="H319" s="262"/>
      <c r="I319" s="262"/>
      <c r="J319" s="263"/>
      <c r="K319" s="263"/>
      <c r="L319" s="263"/>
      <c r="M319" s="263"/>
      <c r="N319" s="263"/>
      <c r="O319" s="263"/>
      <c r="P319" s="263"/>
      <c r="Q319" s="263"/>
      <c r="R319" s="210"/>
      <c r="S319" s="210"/>
      <c r="T319" s="210"/>
      <c r="U319" s="212"/>
      <c r="V319" s="212"/>
      <c r="W319" s="212"/>
      <c r="X319" s="212"/>
      <c r="Y319" s="212"/>
      <c r="Z319" s="212"/>
      <c r="AA319" s="212"/>
      <c r="AB319" s="212"/>
      <c r="AC319" s="212"/>
      <c r="AD319" s="212"/>
      <c r="AE319" s="212"/>
      <c r="AF319" s="212"/>
      <c r="AG319" s="212"/>
      <c r="AH319" s="212"/>
      <c r="AI319" s="212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  <c r="CN319" s="260"/>
      <c r="CO319" s="260"/>
      <c r="CP319" s="260"/>
      <c r="CQ319" s="260"/>
      <c r="CR319" s="260"/>
      <c r="CS319" s="260"/>
      <c r="CT319" s="260"/>
      <c r="CU319" s="260"/>
      <c r="CV319" s="260"/>
      <c r="CW319" s="260"/>
      <c r="CX319" s="260"/>
      <c r="CY319" s="260"/>
      <c r="CZ319" s="260"/>
      <c r="DA319" s="260"/>
      <c r="DB319" s="260"/>
      <c r="DC319" s="260"/>
      <c r="DD319" s="260"/>
      <c r="DE319" s="260"/>
    </row>
    <row r="320" spans="1:109" ht="11.25" customHeight="1">
      <c r="A320" s="260"/>
      <c r="B320" s="260"/>
      <c r="C320" s="210"/>
      <c r="D320" s="211"/>
      <c r="E320" s="210"/>
      <c r="F320" s="210"/>
      <c r="G320" s="261"/>
      <c r="H320" s="262"/>
      <c r="I320" s="262"/>
      <c r="J320" s="263"/>
      <c r="K320" s="263"/>
      <c r="L320" s="263"/>
      <c r="M320" s="263"/>
      <c r="N320" s="263"/>
      <c r="O320" s="263"/>
      <c r="P320" s="263"/>
      <c r="Q320" s="263"/>
      <c r="R320" s="210"/>
      <c r="S320" s="210"/>
      <c r="T320" s="210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12"/>
      <c r="AE320" s="212"/>
      <c r="AF320" s="212"/>
      <c r="AG320" s="212"/>
      <c r="AH320" s="212"/>
      <c r="AI320" s="212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  <c r="CN320" s="260"/>
      <c r="CO320" s="260"/>
      <c r="CP320" s="260"/>
      <c r="CQ320" s="260"/>
      <c r="CR320" s="260"/>
      <c r="CS320" s="260"/>
      <c r="CT320" s="260"/>
      <c r="CU320" s="260"/>
      <c r="CV320" s="260"/>
      <c r="CW320" s="260"/>
      <c r="CX320" s="260"/>
      <c r="CY320" s="260"/>
      <c r="CZ320" s="260"/>
      <c r="DA320" s="260"/>
      <c r="DB320" s="260"/>
      <c r="DC320" s="260"/>
      <c r="DD320" s="260"/>
      <c r="DE320" s="260"/>
    </row>
    <row r="321" spans="1:109" ht="11.25" customHeight="1">
      <c r="A321" s="260"/>
      <c r="B321" s="260"/>
      <c r="C321" s="210"/>
      <c r="D321" s="211"/>
      <c r="E321" s="210"/>
      <c r="F321" s="210"/>
      <c r="G321" s="261"/>
      <c r="H321" s="262"/>
      <c r="I321" s="262"/>
      <c r="J321" s="263"/>
      <c r="K321" s="263"/>
      <c r="L321" s="263"/>
      <c r="M321" s="263"/>
      <c r="N321" s="263"/>
      <c r="O321" s="263"/>
      <c r="P321" s="263"/>
      <c r="Q321" s="263"/>
      <c r="R321" s="210"/>
      <c r="S321" s="210"/>
      <c r="T321" s="210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12"/>
      <c r="AE321" s="212"/>
      <c r="AF321" s="212"/>
      <c r="AG321" s="212"/>
      <c r="AH321" s="212"/>
      <c r="AI321" s="212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  <c r="CN321" s="260"/>
      <c r="CO321" s="260"/>
      <c r="CP321" s="260"/>
      <c r="CQ321" s="260"/>
      <c r="CR321" s="260"/>
      <c r="CS321" s="260"/>
      <c r="CT321" s="260"/>
      <c r="CU321" s="260"/>
      <c r="CV321" s="260"/>
      <c r="CW321" s="260"/>
      <c r="CX321" s="260"/>
      <c r="CY321" s="260"/>
      <c r="CZ321" s="260"/>
      <c r="DA321" s="260"/>
      <c r="DB321" s="260"/>
      <c r="DC321" s="260"/>
      <c r="DD321" s="260"/>
      <c r="DE321" s="260"/>
    </row>
    <row r="322" spans="1:109" ht="11.25" customHeight="1">
      <c r="A322" s="260"/>
      <c r="B322" s="260"/>
      <c r="C322" s="210"/>
      <c r="D322" s="211"/>
      <c r="E322" s="210"/>
      <c r="F322" s="210"/>
      <c r="G322" s="261"/>
      <c r="H322" s="262"/>
      <c r="I322" s="262"/>
      <c r="J322" s="263"/>
      <c r="K322" s="263"/>
      <c r="L322" s="263"/>
      <c r="M322" s="263"/>
      <c r="N322" s="263"/>
      <c r="O322" s="263"/>
      <c r="P322" s="263"/>
      <c r="Q322" s="263"/>
      <c r="R322" s="210"/>
      <c r="S322" s="210"/>
      <c r="T322" s="210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12"/>
      <c r="AE322" s="212"/>
      <c r="AF322" s="212"/>
      <c r="AG322" s="212"/>
      <c r="AH322" s="212"/>
      <c r="AI322" s="212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  <c r="CN322" s="260"/>
      <c r="CO322" s="260"/>
      <c r="CP322" s="260"/>
      <c r="CQ322" s="260"/>
      <c r="CR322" s="260"/>
      <c r="CS322" s="260"/>
      <c r="CT322" s="260"/>
      <c r="CU322" s="260"/>
      <c r="CV322" s="260"/>
      <c r="CW322" s="260"/>
      <c r="CX322" s="260"/>
      <c r="CY322" s="260"/>
      <c r="CZ322" s="260"/>
      <c r="DA322" s="260"/>
      <c r="DB322" s="260"/>
      <c r="DC322" s="260"/>
      <c r="DD322" s="260"/>
      <c r="DE322" s="260"/>
    </row>
    <row r="323" spans="1:109" ht="11.25" customHeight="1">
      <c r="A323" s="260"/>
      <c r="B323" s="260"/>
      <c r="C323" s="210"/>
      <c r="D323" s="211"/>
      <c r="E323" s="210"/>
      <c r="F323" s="210"/>
      <c r="G323" s="261"/>
      <c r="H323" s="262"/>
      <c r="I323" s="262"/>
      <c r="J323" s="263"/>
      <c r="K323" s="263"/>
      <c r="L323" s="263"/>
      <c r="M323" s="263"/>
      <c r="N323" s="263"/>
      <c r="O323" s="263"/>
      <c r="P323" s="263"/>
      <c r="Q323" s="263"/>
      <c r="R323" s="210"/>
      <c r="S323" s="210"/>
      <c r="T323" s="210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12"/>
      <c r="AE323" s="212"/>
      <c r="AF323" s="212"/>
      <c r="AG323" s="212"/>
      <c r="AH323" s="212"/>
      <c r="AI323" s="212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  <c r="CN323" s="260"/>
      <c r="CO323" s="260"/>
      <c r="CP323" s="260"/>
      <c r="CQ323" s="260"/>
      <c r="CR323" s="260"/>
      <c r="CS323" s="260"/>
      <c r="CT323" s="260"/>
      <c r="CU323" s="260"/>
      <c r="CV323" s="260"/>
      <c r="CW323" s="260"/>
      <c r="CX323" s="260"/>
      <c r="CY323" s="260"/>
      <c r="CZ323" s="260"/>
      <c r="DA323" s="260"/>
      <c r="DB323" s="260"/>
      <c r="DC323" s="260"/>
      <c r="DD323" s="260"/>
      <c r="DE323" s="260"/>
    </row>
    <row r="324" spans="1:109" ht="11.25" customHeight="1">
      <c r="A324" s="260"/>
      <c r="B324" s="260"/>
      <c r="C324" s="210"/>
      <c r="D324" s="211"/>
      <c r="E324" s="210"/>
      <c r="F324" s="210"/>
      <c r="G324" s="261"/>
      <c r="H324" s="262"/>
      <c r="I324" s="262"/>
      <c r="J324" s="263"/>
      <c r="K324" s="263"/>
      <c r="L324" s="263"/>
      <c r="M324" s="263"/>
      <c r="N324" s="263"/>
      <c r="O324" s="263"/>
      <c r="P324" s="263"/>
      <c r="Q324" s="263"/>
      <c r="R324" s="210"/>
      <c r="S324" s="210"/>
      <c r="T324" s="210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12"/>
      <c r="AE324" s="212"/>
      <c r="AF324" s="212"/>
      <c r="AG324" s="212"/>
      <c r="AH324" s="212"/>
      <c r="AI324" s="212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60"/>
      <c r="BR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  <c r="CC324" s="260"/>
      <c r="CD324" s="260"/>
      <c r="CE324" s="260"/>
      <c r="CF324" s="260"/>
      <c r="CG324" s="260"/>
      <c r="CH324" s="260"/>
      <c r="CI324" s="260"/>
      <c r="CJ324" s="260"/>
      <c r="CK324" s="260"/>
      <c r="CL324" s="260"/>
      <c r="CM324" s="260"/>
      <c r="CN324" s="260"/>
      <c r="CO324" s="260"/>
      <c r="CP324" s="260"/>
      <c r="CQ324" s="260"/>
      <c r="CR324" s="260"/>
      <c r="CS324" s="260"/>
      <c r="CT324" s="260"/>
      <c r="CU324" s="260"/>
      <c r="CV324" s="260"/>
      <c r="CW324" s="260"/>
      <c r="CX324" s="260"/>
      <c r="CY324" s="260"/>
      <c r="CZ324" s="260"/>
      <c r="DA324" s="260"/>
      <c r="DB324" s="260"/>
      <c r="DC324" s="260"/>
      <c r="DD324" s="260"/>
      <c r="DE324" s="260"/>
    </row>
    <row r="325" spans="1:109" ht="11.25" customHeight="1">
      <c r="A325" s="260"/>
      <c r="B325" s="260"/>
      <c r="C325" s="210"/>
      <c r="D325" s="211"/>
      <c r="E325" s="210"/>
      <c r="F325" s="210"/>
      <c r="G325" s="261"/>
      <c r="H325" s="262"/>
      <c r="I325" s="262"/>
      <c r="J325" s="263"/>
      <c r="K325" s="263"/>
      <c r="L325" s="263"/>
      <c r="M325" s="263"/>
      <c r="N325" s="263"/>
      <c r="O325" s="263"/>
      <c r="P325" s="263"/>
      <c r="Q325" s="263"/>
      <c r="R325" s="210"/>
      <c r="S325" s="210"/>
      <c r="T325" s="210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12"/>
      <c r="AE325" s="212"/>
      <c r="AF325" s="212"/>
      <c r="AG325" s="212"/>
      <c r="AH325" s="212"/>
      <c r="AI325" s="212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60"/>
      <c r="BR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  <c r="CC325" s="260"/>
      <c r="CD325" s="260"/>
      <c r="CE325" s="260"/>
      <c r="CF325" s="260"/>
      <c r="CG325" s="260"/>
      <c r="CH325" s="260"/>
      <c r="CI325" s="260"/>
      <c r="CJ325" s="260"/>
      <c r="CK325" s="260"/>
      <c r="CL325" s="260"/>
      <c r="CM325" s="260"/>
      <c r="CN325" s="260"/>
      <c r="CO325" s="260"/>
      <c r="CP325" s="260"/>
      <c r="CQ325" s="260"/>
      <c r="CR325" s="260"/>
      <c r="CS325" s="260"/>
      <c r="CT325" s="260"/>
      <c r="CU325" s="260"/>
      <c r="CV325" s="260"/>
      <c r="CW325" s="260"/>
      <c r="CX325" s="260"/>
      <c r="CY325" s="260"/>
      <c r="CZ325" s="260"/>
      <c r="DA325" s="260"/>
      <c r="DB325" s="260"/>
      <c r="DC325" s="260"/>
      <c r="DD325" s="260"/>
      <c r="DE325" s="260"/>
    </row>
    <row r="326" spans="1:109" ht="11.25" customHeight="1">
      <c r="A326" s="260"/>
      <c r="B326" s="260"/>
      <c r="C326" s="210"/>
      <c r="D326" s="211"/>
      <c r="E326" s="210"/>
      <c r="F326" s="210"/>
      <c r="G326" s="261"/>
      <c r="H326" s="262"/>
      <c r="I326" s="262"/>
      <c r="J326" s="263"/>
      <c r="K326" s="263"/>
      <c r="L326" s="263"/>
      <c r="M326" s="263"/>
      <c r="N326" s="263"/>
      <c r="O326" s="263"/>
      <c r="P326" s="263"/>
      <c r="Q326" s="263"/>
      <c r="R326" s="210"/>
      <c r="S326" s="210"/>
      <c r="T326" s="210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12"/>
      <c r="AE326" s="212"/>
      <c r="AF326" s="212"/>
      <c r="AG326" s="212"/>
      <c r="AH326" s="212"/>
      <c r="AI326" s="212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60"/>
      <c r="BR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  <c r="CC326" s="260"/>
      <c r="CD326" s="260"/>
      <c r="CE326" s="260"/>
      <c r="CF326" s="260"/>
      <c r="CG326" s="260"/>
      <c r="CH326" s="260"/>
      <c r="CI326" s="260"/>
      <c r="CJ326" s="260"/>
      <c r="CK326" s="260"/>
      <c r="CL326" s="260"/>
      <c r="CM326" s="260"/>
      <c r="CN326" s="260"/>
      <c r="CO326" s="260"/>
      <c r="CP326" s="260"/>
      <c r="CQ326" s="260"/>
      <c r="CR326" s="260"/>
      <c r="CS326" s="260"/>
      <c r="CT326" s="260"/>
      <c r="CU326" s="260"/>
      <c r="CV326" s="260"/>
      <c r="CW326" s="260"/>
      <c r="CX326" s="260"/>
      <c r="CY326" s="260"/>
      <c r="CZ326" s="260"/>
      <c r="DA326" s="260"/>
      <c r="DB326" s="260"/>
      <c r="DC326" s="260"/>
      <c r="DD326" s="260"/>
      <c r="DE326" s="260"/>
    </row>
    <row r="327" spans="1:109" ht="11.25" customHeight="1">
      <c r="A327" s="260"/>
      <c r="B327" s="260"/>
      <c r="C327" s="210"/>
      <c r="D327" s="211"/>
      <c r="E327" s="210"/>
      <c r="F327" s="210"/>
      <c r="G327" s="261"/>
      <c r="H327" s="262"/>
      <c r="I327" s="262"/>
      <c r="J327" s="263"/>
      <c r="K327" s="263"/>
      <c r="L327" s="263"/>
      <c r="M327" s="263"/>
      <c r="N327" s="263"/>
      <c r="O327" s="263"/>
      <c r="P327" s="263"/>
      <c r="Q327" s="263"/>
      <c r="R327" s="210"/>
      <c r="S327" s="210"/>
      <c r="T327" s="210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12"/>
      <c r="AE327" s="212"/>
      <c r="AF327" s="212"/>
      <c r="AG327" s="212"/>
      <c r="AH327" s="212"/>
      <c r="AI327" s="212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60"/>
      <c r="BR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0"/>
      <c r="CF327" s="260"/>
      <c r="CG327" s="260"/>
      <c r="CH327" s="260"/>
      <c r="CI327" s="260"/>
      <c r="CJ327" s="260"/>
      <c r="CK327" s="260"/>
      <c r="CL327" s="260"/>
      <c r="CM327" s="260"/>
      <c r="CN327" s="260"/>
      <c r="CO327" s="260"/>
      <c r="CP327" s="260"/>
      <c r="CQ327" s="260"/>
      <c r="CR327" s="260"/>
      <c r="CS327" s="260"/>
      <c r="CT327" s="260"/>
      <c r="CU327" s="260"/>
      <c r="CV327" s="260"/>
      <c r="CW327" s="260"/>
      <c r="CX327" s="260"/>
      <c r="CY327" s="260"/>
      <c r="CZ327" s="260"/>
      <c r="DA327" s="260"/>
      <c r="DB327" s="260"/>
      <c r="DC327" s="260"/>
      <c r="DD327" s="260"/>
      <c r="DE327" s="260"/>
    </row>
    <row r="328" spans="1:109" ht="11.25" customHeight="1">
      <c r="A328" s="260"/>
      <c r="B328" s="260"/>
      <c r="C328" s="210"/>
      <c r="D328" s="211"/>
      <c r="E328" s="210"/>
      <c r="F328" s="210"/>
      <c r="G328" s="261"/>
      <c r="H328" s="262"/>
      <c r="I328" s="262"/>
      <c r="J328" s="263"/>
      <c r="K328" s="263"/>
      <c r="L328" s="263"/>
      <c r="M328" s="263"/>
      <c r="N328" s="263"/>
      <c r="O328" s="263"/>
      <c r="P328" s="263"/>
      <c r="Q328" s="263"/>
      <c r="R328" s="210"/>
      <c r="S328" s="210"/>
      <c r="T328" s="210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60"/>
      <c r="BR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  <c r="CC328" s="260"/>
      <c r="CD328" s="260"/>
      <c r="CE328" s="260"/>
      <c r="CF328" s="260"/>
      <c r="CG328" s="260"/>
      <c r="CH328" s="260"/>
      <c r="CI328" s="260"/>
      <c r="CJ328" s="260"/>
      <c r="CK328" s="260"/>
      <c r="CL328" s="260"/>
      <c r="CM328" s="260"/>
      <c r="CN328" s="260"/>
      <c r="CO328" s="260"/>
      <c r="CP328" s="260"/>
      <c r="CQ328" s="260"/>
      <c r="CR328" s="260"/>
      <c r="CS328" s="260"/>
      <c r="CT328" s="260"/>
      <c r="CU328" s="260"/>
      <c r="CV328" s="260"/>
      <c r="CW328" s="260"/>
      <c r="CX328" s="260"/>
      <c r="CY328" s="260"/>
      <c r="CZ328" s="260"/>
      <c r="DA328" s="260"/>
      <c r="DB328" s="260"/>
      <c r="DC328" s="260"/>
      <c r="DD328" s="260"/>
      <c r="DE328" s="260"/>
    </row>
    <row r="329" spans="1:109" ht="11.25" customHeight="1">
      <c r="A329" s="260"/>
      <c r="B329" s="260"/>
      <c r="C329" s="210"/>
      <c r="D329" s="211"/>
      <c r="E329" s="210"/>
      <c r="F329" s="210"/>
      <c r="G329" s="261"/>
      <c r="H329" s="262"/>
      <c r="I329" s="262"/>
      <c r="J329" s="263"/>
      <c r="K329" s="263"/>
      <c r="L329" s="263"/>
      <c r="M329" s="263"/>
      <c r="N329" s="263"/>
      <c r="O329" s="263"/>
      <c r="P329" s="263"/>
      <c r="Q329" s="263"/>
      <c r="R329" s="210"/>
      <c r="S329" s="210"/>
      <c r="T329" s="210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12"/>
      <c r="AE329" s="212"/>
      <c r="AF329" s="212"/>
      <c r="AG329" s="212"/>
      <c r="AH329" s="212"/>
      <c r="AI329" s="212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60"/>
      <c r="BR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  <c r="CN329" s="260"/>
      <c r="CO329" s="260"/>
      <c r="CP329" s="260"/>
      <c r="CQ329" s="260"/>
      <c r="CR329" s="260"/>
      <c r="CS329" s="260"/>
      <c r="CT329" s="260"/>
      <c r="CU329" s="260"/>
      <c r="CV329" s="260"/>
      <c r="CW329" s="260"/>
      <c r="CX329" s="260"/>
      <c r="CY329" s="260"/>
      <c r="CZ329" s="260"/>
      <c r="DA329" s="260"/>
      <c r="DB329" s="260"/>
      <c r="DC329" s="260"/>
      <c r="DD329" s="260"/>
      <c r="DE329" s="260"/>
    </row>
    <row r="330" spans="1:109" ht="11.25" customHeight="1">
      <c r="A330" s="260"/>
      <c r="B330" s="260"/>
      <c r="C330" s="210"/>
      <c r="D330" s="211"/>
      <c r="E330" s="210"/>
      <c r="F330" s="210"/>
      <c r="G330" s="261"/>
      <c r="H330" s="262"/>
      <c r="I330" s="262"/>
      <c r="J330" s="263"/>
      <c r="K330" s="263"/>
      <c r="L330" s="263"/>
      <c r="M330" s="263"/>
      <c r="N330" s="263"/>
      <c r="O330" s="263"/>
      <c r="P330" s="263"/>
      <c r="Q330" s="263"/>
      <c r="R330" s="210"/>
      <c r="S330" s="210"/>
      <c r="T330" s="210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12"/>
      <c r="AE330" s="212"/>
      <c r="AF330" s="212"/>
      <c r="AG330" s="212"/>
      <c r="AH330" s="212"/>
      <c r="AI330" s="212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60"/>
      <c r="BR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  <c r="CC330" s="260"/>
      <c r="CD330" s="260"/>
      <c r="CE330" s="260"/>
      <c r="CF330" s="260"/>
      <c r="CG330" s="260"/>
      <c r="CH330" s="260"/>
      <c r="CI330" s="260"/>
      <c r="CJ330" s="260"/>
      <c r="CK330" s="260"/>
      <c r="CL330" s="260"/>
      <c r="CM330" s="260"/>
      <c r="CN330" s="260"/>
      <c r="CO330" s="260"/>
      <c r="CP330" s="260"/>
      <c r="CQ330" s="260"/>
      <c r="CR330" s="260"/>
      <c r="CS330" s="260"/>
      <c r="CT330" s="260"/>
      <c r="CU330" s="260"/>
      <c r="CV330" s="260"/>
      <c r="CW330" s="260"/>
      <c r="CX330" s="260"/>
      <c r="CY330" s="260"/>
      <c r="CZ330" s="260"/>
      <c r="DA330" s="260"/>
      <c r="DB330" s="260"/>
      <c r="DC330" s="260"/>
      <c r="DD330" s="260"/>
      <c r="DE330" s="260"/>
    </row>
    <row r="331" spans="1:109" ht="11.25" customHeight="1">
      <c r="A331" s="260"/>
      <c r="B331" s="260"/>
      <c r="C331" s="210"/>
      <c r="D331" s="211"/>
      <c r="E331" s="210"/>
      <c r="F331" s="210"/>
      <c r="G331" s="261"/>
      <c r="H331" s="262"/>
      <c r="I331" s="262"/>
      <c r="J331" s="263"/>
      <c r="K331" s="263"/>
      <c r="L331" s="263"/>
      <c r="M331" s="263"/>
      <c r="N331" s="263"/>
      <c r="O331" s="263"/>
      <c r="P331" s="263"/>
      <c r="Q331" s="263"/>
      <c r="R331" s="210"/>
      <c r="S331" s="210"/>
      <c r="T331" s="210"/>
      <c r="U331" s="212"/>
      <c r="V331" s="212"/>
      <c r="W331" s="212"/>
      <c r="X331" s="212"/>
      <c r="Y331" s="212"/>
      <c r="Z331" s="212"/>
      <c r="AA331" s="212"/>
      <c r="AB331" s="212"/>
      <c r="AC331" s="212"/>
      <c r="AD331" s="212"/>
      <c r="AE331" s="212"/>
      <c r="AF331" s="212"/>
      <c r="AG331" s="212"/>
      <c r="AH331" s="212"/>
      <c r="AI331" s="212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60"/>
      <c r="BR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260"/>
      <c r="CF331" s="260"/>
      <c r="CG331" s="260"/>
      <c r="CH331" s="260"/>
      <c r="CI331" s="260"/>
      <c r="CJ331" s="260"/>
      <c r="CK331" s="260"/>
      <c r="CL331" s="260"/>
      <c r="CM331" s="260"/>
      <c r="CN331" s="260"/>
      <c r="CO331" s="260"/>
      <c r="CP331" s="260"/>
      <c r="CQ331" s="260"/>
      <c r="CR331" s="260"/>
      <c r="CS331" s="260"/>
      <c r="CT331" s="260"/>
      <c r="CU331" s="260"/>
      <c r="CV331" s="260"/>
      <c r="CW331" s="260"/>
      <c r="CX331" s="260"/>
      <c r="CY331" s="260"/>
      <c r="CZ331" s="260"/>
      <c r="DA331" s="260"/>
      <c r="DB331" s="260"/>
      <c r="DC331" s="260"/>
      <c r="DD331" s="260"/>
      <c r="DE331" s="260"/>
    </row>
    <row r="332" spans="1:109" ht="11.25" customHeight="1">
      <c r="A332" s="260"/>
      <c r="B332" s="260"/>
      <c r="C332" s="210"/>
      <c r="D332" s="211"/>
      <c r="E332" s="210"/>
      <c r="F332" s="210"/>
      <c r="G332" s="261"/>
      <c r="H332" s="262"/>
      <c r="I332" s="262"/>
      <c r="J332" s="263"/>
      <c r="K332" s="263"/>
      <c r="L332" s="263"/>
      <c r="M332" s="263"/>
      <c r="N332" s="263"/>
      <c r="O332" s="263"/>
      <c r="P332" s="263"/>
      <c r="Q332" s="263"/>
      <c r="R332" s="210"/>
      <c r="S332" s="210"/>
      <c r="T332" s="210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12"/>
      <c r="AE332" s="212"/>
      <c r="AF332" s="212"/>
      <c r="AG332" s="212"/>
      <c r="AH332" s="212"/>
      <c r="AI332" s="212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60"/>
      <c r="BR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  <c r="CC332" s="260"/>
      <c r="CD332" s="260"/>
      <c r="CE332" s="260"/>
      <c r="CF332" s="260"/>
      <c r="CG332" s="260"/>
      <c r="CH332" s="260"/>
      <c r="CI332" s="260"/>
      <c r="CJ332" s="260"/>
      <c r="CK332" s="260"/>
      <c r="CL332" s="260"/>
      <c r="CM332" s="260"/>
      <c r="CN332" s="260"/>
      <c r="CO332" s="260"/>
      <c r="CP332" s="260"/>
      <c r="CQ332" s="260"/>
      <c r="CR332" s="260"/>
      <c r="CS332" s="260"/>
      <c r="CT332" s="260"/>
      <c r="CU332" s="260"/>
      <c r="CV332" s="260"/>
      <c r="CW332" s="260"/>
      <c r="CX332" s="260"/>
      <c r="CY332" s="260"/>
      <c r="CZ332" s="260"/>
      <c r="DA332" s="260"/>
      <c r="DB332" s="260"/>
      <c r="DC332" s="260"/>
      <c r="DD332" s="260"/>
      <c r="DE332" s="260"/>
    </row>
    <row r="333" spans="1:109" ht="11.25" customHeight="1">
      <c r="A333" s="260"/>
      <c r="B333" s="260"/>
      <c r="C333" s="210"/>
      <c r="D333" s="211"/>
      <c r="E333" s="210"/>
      <c r="F333" s="210"/>
      <c r="G333" s="261"/>
      <c r="H333" s="262"/>
      <c r="I333" s="262"/>
      <c r="J333" s="263"/>
      <c r="K333" s="263"/>
      <c r="L333" s="263"/>
      <c r="M333" s="263"/>
      <c r="N333" s="263"/>
      <c r="O333" s="263"/>
      <c r="P333" s="263"/>
      <c r="Q333" s="263"/>
      <c r="R333" s="210"/>
      <c r="S333" s="210"/>
      <c r="T333" s="210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12"/>
      <c r="AE333" s="212"/>
      <c r="AF333" s="212"/>
      <c r="AG333" s="212"/>
      <c r="AH333" s="212"/>
      <c r="AI333" s="212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60"/>
      <c r="BR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  <c r="CC333" s="260"/>
      <c r="CD333" s="260"/>
      <c r="CE333" s="260"/>
      <c r="CF333" s="260"/>
      <c r="CG333" s="260"/>
      <c r="CH333" s="260"/>
      <c r="CI333" s="260"/>
      <c r="CJ333" s="260"/>
      <c r="CK333" s="260"/>
      <c r="CL333" s="260"/>
      <c r="CM333" s="260"/>
      <c r="CN333" s="260"/>
      <c r="CO333" s="260"/>
      <c r="CP333" s="260"/>
      <c r="CQ333" s="260"/>
      <c r="CR333" s="260"/>
      <c r="CS333" s="260"/>
      <c r="CT333" s="260"/>
      <c r="CU333" s="260"/>
      <c r="CV333" s="260"/>
      <c r="CW333" s="260"/>
      <c r="CX333" s="260"/>
      <c r="CY333" s="260"/>
      <c r="CZ333" s="260"/>
      <c r="DA333" s="260"/>
      <c r="DB333" s="260"/>
      <c r="DC333" s="260"/>
      <c r="DD333" s="260"/>
      <c r="DE333" s="260"/>
    </row>
    <row r="334" spans="1:109" ht="11.25" customHeight="1">
      <c r="A334" s="260"/>
      <c r="B334" s="260"/>
      <c r="C334" s="210"/>
      <c r="D334" s="211"/>
      <c r="E334" s="210"/>
      <c r="F334" s="210"/>
      <c r="G334" s="261"/>
      <c r="H334" s="262"/>
      <c r="I334" s="262"/>
      <c r="J334" s="263"/>
      <c r="K334" s="263"/>
      <c r="L334" s="263"/>
      <c r="M334" s="263"/>
      <c r="N334" s="263"/>
      <c r="O334" s="263"/>
      <c r="P334" s="263"/>
      <c r="Q334" s="263"/>
      <c r="R334" s="210"/>
      <c r="S334" s="210"/>
      <c r="T334" s="210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12"/>
      <c r="AE334" s="212"/>
      <c r="AF334" s="212"/>
      <c r="AG334" s="212"/>
      <c r="AH334" s="212"/>
      <c r="AI334" s="212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60"/>
      <c r="BR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  <c r="CC334" s="260"/>
      <c r="CD334" s="260"/>
      <c r="CE334" s="260"/>
      <c r="CF334" s="260"/>
      <c r="CG334" s="260"/>
      <c r="CH334" s="260"/>
      <c r="CI334" s="260"/>
      <c r="CJ334" s="260"/>
      <c r="CK334" s="260"/>
      <c r="CL334" s="260"/>
      <c r="CM334" s="260"/>
      <c r="CN334" s="260"/>
      <c r="CO334" s="260"/>
      <c r="CP334" s="260"/>
      <c r="CQ334" s="260"/>
      <c r="CR334" s="260"/>
      <c r="CS334" s="260"/>
      <c r="CT334" s="260"/>
      <c r="CU334" s="260"/>
      <c r="CV334" s="260"/>
      <c r="CW334" s="260"/>
      <c r="CX334" s="260"/>
      <c r="CY334" s="260"/>
      <c r="CZ334" s="260"/>
      <c r="DA334" s="260"/>
      <c r="DB334" s="260"/>
      <c r="DC334" s="260"/>
      <c r="DD334" s="260"/>
      <c r="DE334" s="260"/>
    </row>
    <row r="335" spans="1:109" ht="11.25" customHeight="1">
      <c r="A335" s="260"/>
      <c r="B335" s="260"/>
      <c r="C335" s="210"/>
      <c r="D335" s="211"/>
      <c r="E335" s="210"/>
      <c r="F335" s="210"/>
      <c r="G335" s="261"/>
      <c r="H335" s="262"/>
      <c r="I335" s="262"/>
      <c r="J335" s="263"/>
      <c r="K335" s="263"/>
      <c r="L335" s="263"/>
      <c r="M335" s="263"/>
      <c r="N335" s="263"/>
      <c r="O335" s="263"/>
      <c r="P335" s="263"/>
      <c r="Q335" s="263"/>
      <c r="R335" s="210"/>
      <c r="S335" s="210"/>
      <c r="T335" s="210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12"/>
      <c r="AE335" s="212"/>
      <c r="AF335" s="212"/>
      <c r="AG335" s="212"/>
      <c r="AH335" s="212"/>
      <c r="AI335" s="212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60"/>
      <c r="BR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0"/>
      <c r="CF335" s="260"/>
      <c r="CG335" s="260"/>
      <c r="CH335" s="260"/>
      <c r="CI335" s="260"/>
      <c r="CJ335" s="260"/>
      <c r="CK335" s="260"/>
      <c r="CL335" s="260"/>
      <c r="CM335" s="260"/>
      <c r="CN335" s="260"/>
      <c r="CO335" s="260"/>
      <c r="CP335" s="260"/>
      <c r="CQ335" s="260"/>
      <c r="CR335" s="260"/>
      <c r="CS335" s="260"/>
      <c r="CT335" s="260"/>
      <c r="CU335" s="260"/>
      <c r="CV335" s="260"/>
      <c r="CW335" s="260"/>
      <c r="CX335" s="260"/>
      <c r="CY335" s="260"/>
      <c r="CZ335" s="260"/>
      <c r="DA335" s="260"/>
      <c r="DB335" s="260"/>
      <c r="DC335" s="260"/>
      <c r="DD335" s="260"/>
      <c r="DE335" s="260"/>
    </row>
    <row r="336" spans="1:109" ht="11.25" customHeight="1">
      <c r="A336" s="260"/>
      <c r="B336" s="260"/>
      <c r="C336" s="210"/>
      <c r="D336" s="211"/>
      <c r="E336" s="210"/>
      <c r="F336" s="210"/>
      <c r="G336" s="261"/>
      <c r="H336" s="262"/>
      <c r="I336" s="262"/>
      <c r="J336" s="263"/>
      <c r="K336" s="263"/>
      <c r="L336" s="263"/>
      <c r="M336" s="263"/>
      <c r="N336" s="263"/>
      <c r="O336" s="263"/>
      <c r="P336" s="263"/>
      <c r="Q336" s="263"/>
      <c r="R336" s="210"/>
      <c r="S336" s="210"/>
      <c r="T336" s="210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12"/>
      <c r="AE336" s="212"/>
      <c r="AF336" s="212"/>
      <c r="AG336" s="212"/>
      <c r="AH336" s="212"/>
      <c r="AI336" s="212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60"/>
      <c r="BR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  <c r="CC336" s="260"/>
      <c r="CD336" s="260"/>
      <c r="CE336" s="260"/>
      <c r="CF336" s="260"/>
      <c r="CG336" s="260"/>
      <c r="CH336" s="260"/>
      <c r="CI336" s="260"/>
      <c r="CJ336" s="260"/>
      <c r="CK336" s="260"/>
      <c r="CL336" s="260"/>
      <c r="CM336" s="260"/>
      <c r="CN336" s="260"/>
      <c r="CO336" s="260"/>
      <c r="CP336" s="260"/>
      <c r="CQ336" s="260"/>
      <c r="CR336" s="260"/>
      <c r="CS336" s="260"/>
      <c r="CT336" s="260"/>
      <c r="CU336" s="260"/>
      <c r="CV336" s="260"/>
      <c r="CW336" s="260"/>
      <c r="CX336" s="260"/>
      <c r="CY336" s="260"/>
      <c r="CZ336" s="260"/>
      <c r="DA336" s="260"/>
      <c r="DB336" s="260"/>
      <c r="DC336" s="260"/>
      <c r="DD336" s="260"/>
      <c r="DE336" s="260"/>
    </row>
    <row r="337" spans="1:109" ht="11.25" customHeight="1">
      <c r="A337" s="260"/>
      <c r="B337" s="260"/>
      <c r="C337" s="210"/>
      <c r="D337" s="211"/>
      <c r="E337" s="210"/>
      <c r="F337" s="210"/>
      <c r="G337" s="261"/>
      <c r="H337" s="262"/>
      <c r="I337" s="262"/>
      <c r="J337" s="263"/>
      <c r="K337" s="263"/>
      <c r="L337" s="263"/>
      <c r="M337" s="263"/>
      <c r="N337" s="263"/>
      <c r="O337" s="263"/>
      <c r="P337" s="263"/>
      <c r="Q337" s="263"/>
      <c r="R337" s="210"/>
      <c r="S337" s="210"/>
      <c r="T337" s="210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12"/>
      <c r="AE337" s="212"/>
      <c r="AF337" s="212"/>
      <c r="AG337" s="212"/>
      <c r="AH337" s="212"/>
      <c r="AI337" s="212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60"/>
      <c r="BH337" s="260"/>
      <c r="BI337" s="260"/>
      <c r="BJ337" s="260"/>
      <c r="BK337" s="260"/>
      <c r="BL337" s="260"/>
      <c r="BM337" s="260"/>
      <c r="BN337" s="260"/>
      <c r="BO337" s="260"/>
      <c r="BP337" s="260"/>
      <c r="BQ337" s="260"/>
      <c r="BR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  <c r="CC337" s="260"/>
      <c r="CD337" s="260"/>
      <c r="CE337" s="260"/>
      <c r="CF337" s="260"/>
      <c r="CG337" s="260"/>
      <c r="CH337" s="260"/>
      <c r="CI337" s="260"/>
      <c r="CJ337" s="260"/>
      <c r="CK337" s="260"/>
      <c r="CL337" s="260"/>
      <c r="CM337" s="260"/>
      <c r="CN337" s="260"/>
      <c r="CO337" s="260"/>
      <c r="CP337" s="260"/>
      <c r="CQ337" s="260"/>
      <c r="CR337" s="260"/>
      <c r="CS337" s="260"/>
      <c r="CT337" s="260"/>
      <c r="CU337" s="260"/>
      <c r="CV337" s="260"/>
      <c r="CW337" s="260"/>
      <c r="CX337" s="260"/>
      <c r="CY337" s="260"/>
      <c r="CZ337" s="260"/>
      <c r="DA337" s="260"/>
      <c r="DB337" s="260"/>
      <c r="DC337" s="260"/>
      <c r="DD337" s="260"/>
      <c r="DE337" s="260"/>
    </row>
    <row r="338" spans="1:109" ht="11.25" customHeight="1">
      <c r="A338" s="260"/>
      <c r="B338" s="260"/>
      <c r="C338" s="210"/>
      <c r="D338" s="211"/>
      <c r="E338" s="210"/>
      <c r="F338" s="210"/>
      <c r="G338" s="261"/>
      <c r="H338" s="262"/>
      <c r="I338" s="262"/>
      <c r="J338" s="263"/>
      <c r="K338" s="263"/>
      <c r="L338" s="263"/>
      <c r="M338" s="263"/>
      <c r="N338" s="263"/>
      <c r="O338" s="263"/>
      <c r="P338" s="263"/>
      <c r="Q338" s="263"/>
      <c r="R338" s="210"/>
      <c r="S338" s="210"/>
      <c r="T338" s="210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12"/>
      <c r="AE338" s="212"/>
      <c r="AF338" s="212"/>
      <c r="AG338" s="212"/>
      <c r="AH338" s="212"/>
      <c r="AI338" s="212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60"/>
      <c r="BH338" s="260"/>
      <c r="BI338" s="260"/>
      <c r="BJ338" s="260"/>
      <c r="BK338" s="260"/>
      <c r="BL338" s="260"/>
      <c r="BM338" s="260"/>
      <c r="BN338" s="260"/>
      <c r="BO338" s="260"/>
      <c r="BP338" s="260"/>
      <c r="BQ338" s="260"/>
      <c r="BR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  <c r="CC338" s="260"/>
      <c r="CD338" s="260"/>
      <c r="CE338" s="260"/>
      <c r="CF338" s="260"/>
      <c r="CG338" s="260"/>
      <c r="CH338" s="260"/>
      <c r="CI338" s="260"/>
      <c r="CJ338" s="260"/>
      <c r="CK338" s="260"/>
      <c r="CL338" s="260"/>
      <c r="CM338" s="260"/>
      <c r="CN338" s="260"/>
      <c r="CO338" s="260"/>
      <c r="CP338" s="260"/>
      <c r="CQ338" s="260"/>
      <c r="CR338" s="260"/>
      <c r="CS338" s="260"/>
      <c r="CT338" s="260"/>
      <c r="CU338" s="260"/>
      <c r="CV338" s="260"/>
      <c r="CW338" s="260"/>
      <c r="CX338" s="260"/>
      <c r="CY338" s="260"/>
      <c r="CZ338" s="260"/>
      <c r="DA338" s="260"/>
      <c r="DB338" s="260"/>
      <c r="DC338" s="260"/>
      <c r="DD338" s="260"/>
      <c r="DE338" s="260"/>
    </row>
    <row r="339" spans="1:109" ht="11.25" customHeight="1">
      <c r="A339" s="260"/>
      <c r="B339" s="260"/>
      <c r="C339" s="210"/>
      <c r="D339" s="211"/>
      <c r="E339" s="210"/>
      <c r="F339" s="210"/>
      <c r="G339" s="261"/>
      <c r="H339" s="262"/>
      <c r="I339" s="262"/>
      <c r="J339" s="263"/>
      <c r="K339" s="263"/>
      <c r="L339" s="263"/>
      <c r="M339" s="263"/>
      <c r="N339" s="263"/>
      <c r="O339" s="263"/>
      <c r="P339" s="263"/>
      <c r="Q339" s="263"/>
      <c r="R339" s="210"/>
      <c r="S339" s="210"/>
      <c r="T339" s="210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12"/>
      <c r="AE339" s="212"/>
      <c r="AF339" s="212"/>
      <c r="AG339" s="212"/>
      <c r="AH339" s="212"/>
      <c r="AI339" s="212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60"/>
      <c r="BR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  <c r="CN339" s="260"/>
      <c r="CO339" s="260"/>
      <c r="CP339" s="260"/>
      <c r="CQ339" s="260"/>
      <c r="CR339" s="260"/>
      <c r="CS339" s="260"/>
      <c r="CT339" s="260"/>
      <c r="CU339" s="260"/>
      <c r="CV339" s="260"/>
      <c r="CW339" s="260"/>
      <c r="CX339" s="260"/>
      <c r="CY339" s="260"/>
      <c r="CZ339" s="260"/>
      <c r="DA339" s="260"/>
      <c r="DB339" s="260"/>
      <c r="DC339" s="260"/>
      <c r="DD339" s="260"/>
      <c r="DE339" s="260"/>
    </row>
    <row r="340" spans="1:109" ht="11.25" customHeight="1">
      <c r="A340" s="260"/>
      <c r="B340" s="260"/>
      <c r="C340" s="210"/>
      <c r="D340" s="211"/>
      <c r="E340" s="210"/>
      <c r="F340" s="210"/>
      <c r="G340" s="261"/>
      <c r="H340" s="262"/>
      <c r="I340" s="262"/>
      <c r="J340" s="263"/>
      <c r="K340" s="263"/>
      <c r="L340" s="263"/>
      <c r="M340" s="263"/>
      <c r="N340" s="263"/>
      <c r="O340" s="263"/>
      <c r="P340" s="263"/>
      <c r="Q340" s="263"/>
      <c r="R340" s="210"/>
      <c r="S340" s="210"/>
      <c r="T340" s="210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12"/>
      <c r="AE340" s="212"/>
      <c r="AF340" s="212"/>
      <c r="AG340" s="212"/>
      <c r="AH340" s="212"/>
      <c r="AI340" s="212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  <c r="CN340" s="260"/>
      <c r="CO340" s="260"/>
      <c r="CP340" s="260"/>
      <c r="CQ340" s="260"/>
      <c r="CR340" s="260"/>
      <c r="CS340" s="260"/>
      <c r="CT340" s="260"/>
      <c r="CU340" s="260"/>
      <c r="CV340" s="260"/>
      <c r="CW340" s="260"/>
      <c r="CX340" s="260"/>
      <c r="CY340" s="260"/>
      <c r="CZ340" s="260"/>
      <c r="DA340" s="260"/>
      <c r="DB340" s="260"/>
      <c r="DC340" s="260"/>
      <c r="DD340" s="260"/>
      <c r="DE340" s="260"/>
    </row>
    <row r="341" spans="1:109" ht="11.25" customHeight="1">
      <c r="A341" s="260"/>
      <c r="B341" s="260"/>
      <c r="C341" s="210"/>
      <c r="D341" s="211"/>
      <c r="E341" s="210"/>
      <c r="F341" s="210"/>
      <c r="G341" s="261"/>
      <c r="H341" s="262"/>
      <c r="I341" s="262"/>
      <c r="J341" s="263"/>
      <c r="K341" s="263"/>
      <c r="L341" s="263"/>
      <c r="M341" s="263"/>
      <c r="N341" s="263"/>
      <c r="O341" s="263"/>
      <c r="P341" s="263"/>
      <c r="Q341" s="263"/>
      <c r="R341" s="210"/>
      <c r="S341" s="210"/>
      <c r="T341" s="210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60"/>
      <c r="BR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  <c r="CC341" s="260"/>
      <c r="CD341" s="260"/>
      <c r="CE341" s="260"/>
      <c r="CF341" s="260"/>
      <c r="CG341" s="260"/>
      <c r="CH341" s="260"/>
      <c r="CI341" s="260"/>
      <c r="CJ341" s="260"/>
      <c r="CK341" s="260"/>
      <c r="CL341" s="260"/>
      <c r="CM341" s="260"/>
      <c r="CN341" s="260"/>
      <c r="CO341" s="260"/>
      <c r="CP341" s="260"/>
      <c r="CQ341" s="260"/>
      <c r="CR341" s="260"/>
      <c r="CS341" s="260"/>
      <c r="CT341" s="260"/>
      <c r="CU341" s="260"/>
      <c r="CV341" s="260"/>
      <c r="CW341" s="260"/>
      <c r="CX341" s="260"/>
      <c r="CY341" s="260"/>
      <c r="CZ341" s="260"/>
      <c r="DA341" s="260"/>
      <c r="DB341" s="260"/>
      <c r="DC341" s="260"/>
      <c r="DD341" s="260"/>
      <c r="DE341" s="260"/>
    </row>
    <row r="342" spans="1:109" ht="11.25" customHeight="1">
      <c r="A342" s="260"/>
      <c r="B342" s="260"/>
      <c r="C342" s="210"/>
      <c r="D342" s="211"/>
      <c r="E342" s="210"/>
      <c r="F342" s="210"/>
      <c r="G342" s="261"/>
      <c r="H342" s="262"/>
      <c r="I342" s="262"/>
      <c r="J342" s="263"/>
      <c r="K342" s="263"/>
      <c r="L342" s="263"/>
      <c r="M342" s="263"/>
      <c r="N342" s="263"/>
      <c r="O342" s="263"/>
      <c r="P342" s="263"/>
      <c r="Q342" s="263"/>
      <c r="R342" s="210"/>
      <c r="S342" s="210"/>
      <c r="T342" s="210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60"/>
      <c r="BR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  <c r="CC342" s="260"/>
      <c r="CD342" s="260"/>
      <c r="CE342" s="260"/>
      <c r="CF342" s="260"/>
      <c r="CG342" s="260"/>
      <c r="CH342" s="260"/>
      <c r="CI342" s="260"/>
      <c r="CJ342" s="260"/>
      <c r="CK342" s="260"/>
      <c r="CL342" s="260"/>
      <c r="CM342" s="260"/>
      <c r="CN342" s="260"/>
      <c r="CO342" s="260"/>
      <c r="CP342" s="260"/>
      <c r="CQ342" s="260"/>
      <c r="CR342" s="260"/>
      <c r="CS342" s="260"/>
      <c r="CT342" s="260"/>
      <c r="CU342" s="260"/>
      <c r="CV342" s="260"/>
      <c r="CW342" s="260"/>
      <c r="CX342" s="260"/>
      <c r="CY342" s="260"/>
      <c r="CZ342" s="260"/>
      <c r="DA342" s="260"/>
      <c r="DB342" s="260"/>
      <c r="DC342" s="260"/>
      <c r="DD342" s="260"/>
      <c r="DE342" s="260"/>
    </row>
    <row r="343" spans="1:109" ht="11.25" customHeight="1">
      <c r="A343" s="260"/>
      <c r="B343" s="260"/>
      <c r="C343" s="210"/>
      <c r="D343" s="211"/>
      <c r="E343" s="210"/>
      <c r="F343" s="210"/>
      <c r="G343" s="261"/>
      <c r="H343" s="262"/>
      <c r="I343" s="262"/>
      <c r="J343" s="263"/>
      <c r="K343" s="263"/>
      <c r="L343" s="263"/>
      <c r="M343" s="263"/>
      <c r="N343" s="263"/>
      <c r="O343" s="263"/>
      <c r="P343" s="263"/>
      <c r="Q343" s="263"/>
      <c r="R343" s="210"/>
      <c r="S343" s="210"/>
      <c r="T343" s="210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  <c r="AG343" s="212"/>
      <c r="AH343" s="212"/>
      <c r="AI343" s="212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60"/>
      <c r="BR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  <c r="CN343" s="260"/>
      <c r="CO343" s="260"/>
      <c r="CP343" s="260"/>
      <c r="CQ343" s="260"/>
      <c r="CR343" s="260"/>
      <c r="CS343" s="260"/>
      <c r="CT343" s="260"/>
      <c r="CU343" s="260"/>
      <c r="CV343" s="260"/>
      <c r="CW343" s="260"/>
      <c r="CX343" s="260"/>
      <c r="CY343" s="260"/>
      <c r="CZ343" s="260"/>
      <c r="DA343" s="260"/>
      <c r="DB343" s="260"/>
      <c r="DC343" s="260"/>
      <c r="DD343" s="260"/>
      <c r="DE343" s="260"/>
    </row>
    <row r="344" spans="1:109" ht="11.25" customHeight="1">
      <c r="A344" s="260"/>
      <c r="B344" s="260"/>
      <c r="C344" s="210"/>
      <c r="D344" s="211"/>
      <c r="E344" s="210"/>
      <c r="F344" s="210"/>
      <c r="G344" s="261"/>
      <c r="H344" s="262"/>
      <c r="I344" s="262"/>
      <c r="J344" s="263"/>
      <c r="K344" s="263"/>
      <c r="L344" s="263"/>
      <c r="M344" s="263"/>
      <c r="N344" s="263"/>
      <c r="O344" s="263"/>
      <c r="P344" s="263"/>
      <c r="Q344" s="263"/>
      <c r="R344" s="210"/>
      <c r="S344" s="210"/>
      <c r="T344" s="210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  <c r="CN344" s="260"/>
      <c r="CO344" s="260"/>
      <c r="CP344" s="260"/>
      <c r="CQ344" s="260"/>
      <c r="CR344" s="260"/>
      <c r="CS344" s="260"/>
      <c r="CT344" s="260"/>
      <c r="CU344" s="260"/>
      <c r="CV344" s="260"/>
      <c r="CW344" s="260"/>
      <c r="CX344" s="260"/>
      <c r="CY344" s="260"/>
      <c r="CZ344" s="260"/>
      <c r="DA344" s="260"/>
      <c r="DB344" s="260"/>
      <c r="DC344" s="260"/>
      <c r="DD344" s="260"/>
      <c r="DE344" s="260"/>
    </row>
    <row r="345" spans="1:109" ht="11.25" customHeight="1">
      <c r="A345" s="260"/>
      <c r="B345" s="260"/>
      <c r="C345" s="210"/>
      <c r="D345" s="211"/>
      <c r="E345" s="210"/>
      <c r="F345" s="210"/>
      <c r="G345" s="261"/>
      <c r="H345" s="262"/>
      <c r="I345" s="262"/>
      <c r="J345" s="263"/>
      <c r="K345" s="263"/>
      <c r="L345" s="263"/>
      <c r="M345" s="263"/>
      <c r="N345" s="263"/>
      <c r="O345" s="263"/>
      <c r="P345" s="263"/>
      <c r="Q345" s="263"/>
      <c r="R345" s="210"/>
      <c r="S345" s="210"/>
      <c r="T345" s="210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  <c r="AG345" s="212"/>
      <c r="AH345" s="212"/>
      <c r="AI345" s="212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  <c r="CN345" s="260"/>
      <c r="CO345" s="260"/>
      <c r="CP345" s="260"/>
      <c r="CQ345" s="260"/>
      <c r="CR345" s="260"/>
      <c r="CS345" s="260"/>
      <c r="CT345" s="260"/>
      <c r="CU345" s="260"/>
      <c r="CV345" s="260"/>
      <c r="CW345" s="260"/>
      <c r="CX345" s="260"/>
      <c r="CY345" s="260"/>
      <c r="CZ345" s="260"/>
      <c r="DA345" s="260"/>
      <c r="DB345" s="260"/>
      <c r="DC345" s="260"/>
      <c r="DD345" s="260"/>
      <c r="DE345" s="260"/>
    </row>
    <row r="346" spans="1:109" ht="11.25" customHeight="1">
      <c r="A346" s="260"/>
      <c r="B346" s="260"/>
      <c r="C346" s="210"/>
      <c r="D346" s="211"/>
      <c r="E346" s="210"/>
      <c r="F346" s="210"/>
      <c r="G346" s="261"/>
      <c r="H346" s="262"/>
      <c r="I346" s="262"/>
      <c r="J346" s="263"/>
      <c r="K346" s="263"/>
      <c r="L346" s="263"/>
      <c r="M346" s="263"/>
      <c r="N346" s="263"/>
      <c r="O346" s="263"/>
      <c r="P346" s="263"/>
      <c r="Q346" s="263"/>
      <c r="R346" s="210"/>
      <c r="S346" s="210"/>
      <c r="T346" s="210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  <c r="CN346" s="260"/>
      <c r="CO346" s="260"/>
      <c r="CP346" s="260"/>
      <c r="CQ346" s="260"/>
      <c r="CR346" s="260"/>
      <c r="CS346" s="260"/>
      <c r="CT346" s="260"/>
      <c r="CU346" s="260"/>
      <c r="CV346" s="260"/>
      <c r="CW346" s="260"/>
      <c r="CX346" s="260"/>
      <c r="CY346" s="260"/>
      <c r="CZ346" s="260"/>
      <c r="DA346" s="260"/>
      <c r="DB346" s="260"/>
      <c r="DC346" s="260"/>
      <c r="DD346" s="260"/>
      <c r="DE346" s="260"/>
    </row>
    <row r="347" spans="1:109" ht="11.25" customHeight="1">
      <c r="A347" s="260"/>
      <c r="B347" s="260"/>
      <c r="C347" s="210"/>
      <c r="D347" s="211"/>
      <c r="E347" s="210"/>
      <c r="F347" s="210"/>
      <c r="G347" s="261"/>
      <c r="H347" s="262"/>
      <c r="I347" s="262"/>
      <c r="J347" s="263"/>
      <c r="K347" s="263"/>
      <c r="L347" s="263"/>
      <c r="M347" s="263"/>
      <c r="N347" s="263"/>
      <c r="O347" s="263"/>
      <c r="P347" s="263"/>
      <c r="Q347" s="263"/>
      <c r="R347" s="210"/>
      <c r="S347" s="210"/>
      <c r="T347" s="210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12"/>
      <c r="AE347" s="212"/>
      <c r="AF347" s="212"/>
      <c r="AG347" s="212"/>
      <c r="AH347" s="212"/>
      <c r="AI347" s="212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60"/>
      <c r="BR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  <c r="CC347" s="260"/>
      <c r="CD347" s="260"/>
      <c r="CE347" s="260"/>
      <c r="CF347" s="260"/>
      <c r="CG347" s="260"/>
      <c r="CH347" s="260"/>
      <c r="CI347" s="260"/>
      <c r="CJ347" s="260"/>
      <c r="CK347" s="260"/>
      <c r="CL347" s="260"/>
      <c r="CM347" s="260"/>
      <c r="CN347" s="260"/>
      <c r="CO347" s="260"/>
      <c r="CP347" s="260"/>
      <c r="CQ347" s="260"/>
      <c r="CR347" s="260"/>
      <c r="CS347" s="260"/>
      <c r="CT347" s="260"/>
      <c r="CU347" s="260"/>
      <c r="CV347" s="260"/>
      <c r="CW347" s="260"/>
      <c r="CX347" s="260"/>
      <c r="CY347" s="260"/>
      <c r="CZ347" s="260"/>
      <c r="DA347" s="260"/>
      <c r="DB347" s="260"/>
      <c r="DC347" s="260"/>
      <c r="DD347" s="260"/>
      <c r="DE347" s="260"/>
    </row>
    <row r="348" spans="1:109" ht="11.25" customHeight="1">
      <c r="A348" s="260"/>
      <c r="B348" s="260"/>
      <c r="C348" s="210"/>
      <c r="D348" s="211"/>
      <c r="E348" s="210"/>
      <c r="F348" s="210"/>
      <c r="G348" s="261"/>
      <c r="H348" s="262"/>
      <c r="I348" s="262"/>
      <c r="J348" s="263"/>
      <c r="K348" s="263"/>
      <c r="L348" s="263"/>
      <c r="M348" s="263"/>
      <c r="N348" s="263"/>
      <c r="O348" s="263"/>
      <c r="P348" s="263"/>
      <c r="Q348" s="263"/>
      <c r="R348" s="210"/>
      <c r="S348" s="210"/>
      <c r="T348" s="210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12"/>
      <c r="AE348" s="212"/>
      <c r="AF348" s="212"/>
      <c r="AG348" s="212"/>
      <c r="AH348" s="212"/>
      <c r="AI348" s="212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60"/>
      <c r="BR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  <c r="CC348" s="260"/>
      <c r="CD348" s="260"/>
      <c r="CE348" s="260"/>
      <c r="CF348" s="260"/>
      <c r="CG348" s="260"/>
      <c r="CH348" s="260"/>
      <c r="CI348" s="260"/>
      <c r="CJ348" s="260"/>
      <c r="CK348" s="260"/>
      <c r="CL348" s="260"/>
      <c r="CM348" s="260"/>
      <c r="CN348" s="260"/>
      <c r="CO348" s="260"/>
      <c r="CP348" s="260"/>
      <c r="CQ348" s="260"/>
      <c r="CR348" s="260"/>
      <c r="CS348" s="260"/>
      <c r="CT348" s="260"/>
      <c r="CU348" s="260"/>
      <c r="CV348" s="260"/>
      <c r="CW348" s="260"/>
      <c r="CX348" s="260"/>
      <c r="CY348" s="260"/>
      <c r="CZ348" s="260"/>
      <c r="DA348" s="260"/>
      <c r="DB348" s="260"/>
      <c r="DC348" s="260"/>
      <c r="DD348" s="260"/>
      <c r="DE348" s="260"/>
    </row>
    <row r="349" spans="1:109" ht="11.25" customHeight="1">
      <c r="A349" s="260"/>
      <c r="B349" s="260"/>
      <c r="C349" s="210"/>
      <c r="D349" s="211"/>
      <c r="E349" s="210"/>
      <c r="F349" s="210"/>
      <c r="G349" s="261"/>
      <c r="H349" s="262"/>
      <c r="I349" s="262"/>
      <c r="J349" s="263"/>
      <c r="K349" s="263"/>
      <c r="L349" s="263"/>
      <c r="M349" s="263"/>
      <c r="N349" s="263"/>
      <c r="O349" s="263"/>
      <c r="P349" s="263"/>
      <c r="Q349" s="263"/>
      <c r="R349" s="210"/>
      <c r="S349" s="210"/>
      <c r="T349" s="210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2"/>
      <c r="AH349" s="212"/>
      <c r="AI349" s="212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60"/>
      <c r="BR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  <c r="CC349" s="260"/>
      <c r="CD349" s="260"/>
      <c r="CE349" s="260"/>
      <c r="CF349" s="260"/>
      <c r="CG349" s="260"/>
      <c r="CH349" s="260"/>
      <c r="CI349" s="260"/>
      <c r="CJ349" s="260"/>
      <c r="CK349" s="260"/>
      <c r="CL349" s="260"/>
      <c r="CM349" s="260"/>
      <c r="CN349" s="260"/>
      <c r="CO349" s="260"/>
      <c r="CP349" s="260"/>
      <c r="CQ349" s="260"/>
      <c r="CR349" s="260"/>
      <c r="CS349" s="260"/>
      <c r="CT349" s="260"/>
      <c r="CU349" s="260"/>
      <c r="CV349" s="260"/>
      <c r="CW349" s="260"/>
      <c r="CX349" s="260"/>
      <c r="CY349" s="260"/>
      <c r="CZ349" s="260"/>
      <c r="DA349" s="260"/>
      <c r="DB349" s="260"/>
      <c r="DC349" s="260"/>
      <c r="DD349" s="260"/>
      <c r="DE349" s="260"/>
    </row>
    <row r="350" spans="1:109" ht="11.25" customHeight="1">
      <c r="A350" s="260"/>
      <c r="B350" s="260"/>
      <c r="C350" s="210"/>
      <c r="D350" s="211"/>
      <c r="E350" s="210"/>
      <c r="F350" s="210"/>
      <c r="G350" s="261"/>
      <c r="H350" s="262"/>
      <c r="I350" s="262"/>
      <c r="J350" s="263"/>
      <c r="K350" s="263"/>
      <c r="L350" s="263"/>
      <c r="M350" s="263"/>
      <c r="N350" s="263"/>
      <c r="O350" s="263"/>
      <c r="P350" s="263"/>
      <c r="Q350" s="263"/>
      <c r="R350" s="210"/>
      <c r="S350" s="210"/>
      <c r="T350" s="210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12"/>
      <c r="AE350" s="212"/>
      <c r="AF350" s="212"/>
      <c r="AG350" s="212"/>
      <c r="AH350" s="212"/>
      <c r="AI350" s="212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60"/>
      <c r="BR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  <c r="CC350" s="260"/>
      <c r="CD350" s="260"/>
      <c r="CE350" s="260"/>
      <c r="CF350" s="260"/>
      <c r="CG350" s="260"/>
      <c r="CH350" s="260"/>
      <c r="CI350" s="260"/>
      <c r="CJ350" s="260"/>
      <c r="CK350" s="260"/>
      <c r="CL350" s="260"/>
      <c r="CM350" s="260"/>
      <c r="CN350" s="260"/>
      <c r="CO350" s="260"/>
      <c r="CP350" s="260"/>
      <c r="CQ350" s="260"/>
      <c r="CR350" s="260"/>
      <c r="CS350" s="260"/>
      <c r="CT350" s="260"/>
      <c r="CU350" s="260"/>
      <c r="CV350" s="260"/>
      <c r="CW350" s="260"/>
      <c r="CX350" s="260"/>
      <c r="CY350" s="260"/>
      <c r="CZ350" s="260"/>
      <c r="DA350" s="260"/>
      <c r="DB350" s="260"/>
      <c r="DC350" s="260"/>
      <c r="DD350" s="260"/>
      <c r="DE350" s="260"/>
    </row>
    <row r="351" spans="1:109" ht="11.25" customHeight="1">
      <c r="A351" s="260"/>
      <c r="B351" s="260"/>
      <c r="C351" s="210"/>
      <c r="D351" s="211"/>
      <c r="E351" s="210"/>
      <c r="F351" s="210"/>
      <c r="G351" s="261"/>
      <c r="H351" s="262"/>
      <c r="I351" s="262"/>
      <c r="J351" s="263"/>
      <c r="K351" s="263"/>
      <c r="L351" s="263"/>
      <c r="M351" s="263"/>
      <c r="N351" s="263"/>
      <c r="O351" s="263"/>
      <c r="P351" s="263"/>
      <c r="Q351" s="263"/>
      <c r="R351" s="210"/>
      <c r="S351" s="210"/>
      <c r="T351" s="210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12"/>
      <c r="AE351" s="212"/>
      <c r="AF351" s="212"/>
      <c r="AG351" s="212"/>
      <c r="AH351" s="212"/>
      <c r="AI351" s="212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60"/>
      <c r="BR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  <c r="CC351" s="260"/>
      <c r="CD351" s="260"/>
      <c r="CE351" s="260"/>
      <c r="CF351" s="260"/>
      <c r="CG351" s="260"/>
      <c r="CH351" s="260"/>
      <c r="CI351" s="260"/>
      <c r="CJ351" s="260"/>
      <c r="CK351" s="260"/>
      <c r="CL351" s="260"/>
      <c r="CM351" s="260"/>
      <c r="CN351" s="260"/>
      <c r="CO351" s="260"/>
      <c r="CP351" s="260"/>
      <c r="CQ351" s="260"/>
      <c r="CR351" s="260"/>
      <c r="CS351" s="260"/>
      <c r="CT351" s="260"/>
      <c r="CU351" s="260"/>
      <c r="CV351" s="260"/>
      <c r="CW351" s="260"/>
      <c r="CX351" s="260"/>
      <c r="CY351" s="260"/>
      <c r="CZ351" s="260"/>
      <c r="DA351" s="260"/>
      <c r="DB351" s="260"/>
      <c r="DC351" s="260"/>
      <c r="DD351" s="260"/>
      <c r="DE351" s="260"/>
    </row>
    <row r="352" spans="1:109" ht="11.25" customHeight="1">
      <c r="A352" s="260"/>
      <c r="B352" s="260"/>
      <c r="C352" s="210"/>
      <c r="D352" s="211"/>
      <c r="E352" s="210"/>
      <c r="F352" s="210"/>
      <c r="G352" s="261"/>
      <c r="H352" s="262"/>
      <c r="I352" s="262"/>
      <c r="J352" s="263"/>
      <c r="K352" s="263"/>
      <c r="L352" s="263"/>
      <c r="M352" s="263"/>
      <c r="N352" s="263"/>
      <c r="O352" s="263"/>
      <c r="P352" s="263"/>
      <c r="Q352" s="263"/>
      <c r="R352" s="210"/>
      <c r="S352" s="210"/>
      <c r="T352" s="210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12"/>
      <c r="AE352" s="212"/>
      <c r="AF352" s="212"/>
      <c r="AG352" s="212"/>
      <c r="AH352" s="212"/>
      <c r="AI352" s="212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60"/>
      <c r="BR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  <c r="CC352" s="260"/>
      <c r="CD352" s="260"/>
      <c r="CE352" s="260"/>
      <c r="CF352" s="260"/>
      <c r="CG352" s="260"/>
      <c r="CH352" s="260"/>
      <c r="CI352" s="260"/>
      <c r="CJ352" s="260"/>
      <c r="CK352" s="260"/>
      <c r="CL352" s="260"/>
      <c r="CM352" s="260"/>
      <c r="CN352" s="260"/>
      <c r="CO352" s="260"/>
      <c r="CP352" s="260"/>
      <c r="CQ352" s="260"/>
      <c r="CR352" s="260"/>
      <c r="CS352" s="260"/>
      <c r="CT352" s="260"/>
      <c r="CU352" s="260"/>
      <c r="CV352" s="260"/>
      <c r="CW352" s="260"/>
      <c r="CX352" s="260"/>
      <c r="CY352" s="260"/>
      <c r="CZ352" s="260"/>
      <c r="DA352" s="260"/>
      <c r="DB352" s="260"/>
      <c r="DC352" s="260"/>
      <c r="DD352" s="260"/>
      <c r="DE352" s="260"/>
    </row>
    <row r="353" spans="1:109" ht="11.25" customHeight="1">
      <c r="A353" s="260"/>
      <c r="B353" s="260"/>
      <c r="C353" s="210"/>
      <c r="D353" s="211"/>
      <c r="E353" s="210"/>
      <c r="F353" s="210"/>
      <c r="G353" s="261"/>
      <c r="H353" s="262"/>
      <c r="I353" s="262"/>
      <c r="J353" s="263"/>
      <c r="K353" s="263"/>
      <c r="L353" s="263"/>
      <c r="M353" s="263"/>
      <c r="N353" s="263"/>
      <c r="O353" s="263"/>
      <c r="P353" s="263"/>
      <c r="Q353" s="263"/>
      <c r="R353" s="210"/>
      <c r="S353" s="210"/>
      <c r="T353" s="210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12"/>
      <c r="AE353" s="212"/>
      <c r="AF353" s="212"/>
      <c r="AG353" s="212"/>
      <c r="AH353" s="212"/>
      <c r="AI353" s="212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60"/>
      <c r="BR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  <c r="CN353" s="260"/>
      <c r="CO353" s="260"/>
      <c r="CP353" s="260"/>
      <c r="CQ353" s="260"/>
      <c r="CR353" s="260"/>
      <c r="CS353" s="260"/>
      <c r="CT353" s="260"/>
      <c r="CU353" s="260"/>
      <c r="CV353" s="260"/>
      <c r="CW353" s="260"/>
      <c r="CX353" s="260"/>
      <c r="CY353" s="260"/>
      <c r="CZ353" s="260"/>
      <c r="DA353" s="260"/>
      <c r="DB353" s="260"/>
      <c r="DC353" s="260"/>
      <c r="DD353" s="260"/>
      <c r="DE353" s="260"/>
    </row>
    <row r="354" spans="1:109" ht="11.25" customHeight="1">
      <c r="A354" s="260"/>
      <c r="B354" s="260"/>
      <c r="C354" s="210"/>
      <c r="D354" s="211"/>
      <c r="E354" s="210"/>
      <c r="F354" s="210"/>
      <c r="G354" s="261"/>
      <c r="H354" s="262"/>
      <c r="I354" s="262"/>
      <c r="J354" s="263"/>
      <c r="K354" s="263"/>
      <c r="L354" s="263"/>
      <c r="M354" s="263"/>
      <c r="N354" s="263"/>
      <c r="O354" s="263"/>
      <c r="P354" s="263"/>
      <c r="Q354" s="263"/>
      <c r="R354" s="210"/>
      <c r="S354" s="210"/>
      <c r="T354" s="210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12"/>
      <c r="AE354" s="212"/>
      <c r="AF354" s="212"/>
      <c r="AG354" s="212"/>
      <c r="AH354" s="212"/>
      <c r="AI354" s="212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60"/>
      <c r="BR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  <c r="CN354" s="260"/>
      <c r="CO354" s="260"/>
      <c r="CP354" s="260"/>
      <c r="CQ354" s="260"/>
      <c r="CR354" s="260"/>
      <c r="CS354" s="260"/>
      <c r="CT354" s="260"/>
      <c r="CU354" s="260"/>
      <c r="CV354" s="260"/>
      <c r="CW354" s="260"/>
      <c r="CX354" s="260"/>
      <c r="CY354" s="260"/>
      <c r="CZ354" s="260"/>
      <c r="DA354" s="260"/>
      <c r="DB354" s="260"/>
      <c r="DC354" s="260"/>
      <c r="DD354" s="260"/>
      <c r="DE354" s="260"/>
    </row>
    <row r="355" spans="1:109" ht="11.25" customHeight="1">
      <c r="A355" s="260"/>
      <c r="B355" s="260"/>
      <c r="C355" s="210"/>
      <c r="D355" s="211"/>
      <c r="E355" s="210"/>
      <c r="F355" s="210"/>
      <c r="G355" s="261"/>
      <c r="H355" s="262"/>
      <c r="I355" s="262"/>
      <c r="J355" s="263"/>
      <c r="K355" s="263"/>
      <c r="L355" s="263"/>
      <c r="M355" s="263"/>
      <c r="N355" s="263"/>
      <c r="O355" s="263"/>
      <c r="P355" s="263"/>
      <c r="Q355" s="263"/>
      <c r="R355" s="210"/>
      <c r="S355" s="210"/>
      <c r="T355" s="210"/>
      <c r="U355" s="212"/>
      <c r="V355" s="212"/>
      <c r="W355" s="212"/>
      <c r="X355" s="212"/>
      <c r="Y355" s="212"/>
      <c r="Z355" s="212"/>
      <c r="AA355" s="212"/>
      <c r="AB355" s="212"/>
      <c r="AC355" s="212"/>
      <c r="AD355" s="212"/>
      <c r="AE355" s="212"/>
      <c r="AF355" s="212"/>
      <c r="AG355" s="212"/>
      <c r="AH355" s="212"/>
      <c r="AI355" s="212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60"/>
      <c r="BR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  <c r="CN355" s="260"/>
      <c r="CO355" s="260"/>
      <c r="CP355" s="260"/>
      <c r="CQ355" s="260"/>
      <c r="CR355" s="260"/>
      <c r="CS355" s="260"/>
      <c r="CT355" s="260"/>
      <c r="CU355" s="260"/>
      <c r="CV355" s="260"/>
      <c r="CW355" s="260"/>
      <c r="CX355" s="260"/>
      <c r="CY355" s="260"/>
      <c r="CZ355" s="260"/>
      <c r="DA355" s="260"/>
      <c r="DB355" s="260"/>
      <c r="DC355" s="260"/>
      <c r="DD355" s="260"/>
      <c r="DE355" s="260"/>
    </row>
    <row r="356" spans="1:109" ht="11.25" customHeight="1">
      <c r="A356" s="260"/>
      <c r="B356" s="260"/>
      <c r="C356" s="210"/>
      <c r="D356" s="211"/>
      <c r="E356" s="210"/>
      <c r="F356" s="210"/>
      <c r="G356" s="261"/>
      <c r="H356" s="262"/>
      <c r="I356" s="262"/>
      <c r="J356" s="263"/>
      <c r="K356" s="263"/>
      <c r="L356" s="263"/>
      <c r="M356" s="263"/>
      <c r="N356" s="263"/>
      <c r="O356" s="263"/>
      <c r="P356" s="263"/>
      <c r="Q356" s="263"/>
      <c r="R356" s="210"/>
      <c r="S356" s="210"/>
      <c r="T356" s="210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12"/>
      <c r="AE356" s="212"/>
      <c r="AF356" s="212"/>
      <c r="AG356" s="212"/>
      <c r="AH356" s="212"/>
      <c r="AI356" s="212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60"/>
      <c r="BR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  <c r="CN356" s="260"/>
      <c r="CO356" s="260"/>
      <c r="CP356" s="260"/>
      <c r="CQ356" s="260"/>
      <c r="CR356" s="260"/>
      <c r="CS356" s="260"/>
      <c r="CT356" s="260"/>
      <c r="CU356" s="260"/>
      <c r="CV356" s="260"/>
      <c r="CW356" s="260"/>
      <c r="CX356" s="260"/>
      <c r="CY356" s="260"/>
      <c r="CZ356" s="260"/>
      <c r="DA356" s="260"/>
      <c r="DB356" s="260"/>
      <c r="DC356" s="260"/>
      <c r="DD356" s="260"/>
      <c r="DE356" s="260"/>
    </row>
    <row r="357" spans="1:109" ht="11.25" customHeight="1">
      <c r="A357" s="260"/>
      <c r="B357" s="260"/>
      <c r="C357" s="210"/>
      <c r="D357" s="211"/>
      <c r="E357" s="210"/>
      <c r="F357" s="210"/>
      <c r="G357" s="261"/>
      <c r="H357" s="262"/>
      <c r="I357" s="262"/>
      <c r="J357" s="263"/>
      <c r="K357" s="263"/>
      <c r="L357" s="263"/>
      <c r="M357" s="263"/>
      <c r="N357" s="263"/>
      <c r="O357" s="263"/>
      <c r="P357" s="263"/>
      <c r="Q357" s="263"/>
      <c r="R357" s="210"/>
      <c r="S357" s="210"/>
      <c r="T357" s="210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12"/>
      <c r="AE357" s="212"/>
      <c r="AF357" s="212"/>
      <c r="AG357" s="212"/>
      <c r="AH357" s="212"/>
      <c r="AI357" s="212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60"/>
      <c r="BR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  <c r="CC357" s="260"/>
      <c r="CD357" s="260"/>
      <c r="CE357" s="260"/>
      <c r="CF357" s="260"/>
      <c r="CG357" s="260"/>
      <c r="CH357" s="260"/>
      <c r="CI357" s="260"/>
      <c r="CJ357" s="260"/>
      <c r="CK357" s="260"/>
      <c r="CL357" s="260"/>
      <c r="CM357" s="260"/>
      <c r="CN357" s="260"/>
      <c r="CO357" s="260"/>
      <c r="CP357" s="260"/>
      <c r="CQ357" s="260"/>
      <c r="CR357" s="260"/>
      <c r="CS357" s="260"/>
      <c r="CT357" s="260"/>
      <c r="CU357" s="260"/>
      <c r="CV357" s="260"/>
      <c r="CW357" s="260"/>
      <c r="CX357" s="260"/>
      <c r="CY357" s="260"/>
      <c r="CZ357" s="260"/>
      <c r="DA357" s="260"/>
      <c r="DB357" s="260"/>
      <c r="DC357" s="260"/>
      <c r="DD357" s="260"/>
      <c r="DE357" s="260"/>
    </row>
    <row r="358" spans="1:109" ht="11.25" customHeight="1">
      <c r="A358" s="260"/>
      <c r="B358" s="260"/>
      <c r="C358" s="210"/>
      <c r="D358" s="211"/>
      <c r="E358" s="210"/>
      <c r="F358" s="210"/>
      <c r="G358" s="261"/>
      <c r="H358" s="262"/>
      <c r="I358" s="262"/>
      <c r="J358" s="263"/>
      <c r="K358" s="263"/>
      <c r="L358" s="263"/>
      <c r="M358" s="263"/>
      <c r="N358" s="263"/>
      <c r="O358" s="263"/>
      <c r="P358" s="263"/>
      <c r="Q358" s="263"/>
      <c r="R358" s="210"/>
      <c r="S358" s="210"/>
      <c r="T358" s="210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2"/>
      <c r="AG358" s="212"/>
      <c r="AH358" s="212"/>
      <c r="AI358" s="212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60"/>
      <c r="BR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  <c r="CC358" s="260"/>
      <c r="CD358" s="260"/>
      <c r="CE358" s="260"/>
      <c r="CF358" s="260"/>
      <c r="CG358" s="260"/>
      <c r="CH358" s="260"/>
      <c r="CI358" s="260"/>
      <c r="CJ358" s="260"/>
      <c r="CK358" s="260"/>
      <c r="CL358" s="260"/>
      <c r="CM358" s="260"/>
      <c r="CN358" s="260"/>
      <c r="CO358" s="260"/>
      <c r="CP358" s="260"/>
      <c r="CQ358" s="260"/>
      <c r="CR358" s="260"/>
      <c r="CS358" s="260"/>
      <c r="CT358" s="260"/>
      <c r="CU358" s="260"/>
      <c r="CV358" s="260"/>
      <c r="CW358" s="260"/>
      <c r="CX358" s="260"/>
      <c r="CY358" s="260"/>
      <c r="CZ358" s="260"/>
      <c r="DA358" s="260"/>
      <c r="DB358" s="260"/>
      <c r="DC358" s="260"/>
      <c r="DD358" s="260"/>
      <c r="DE358" s="260"/>
    </row>
    <row r="359" spans="1:109" ht="11.25" customHeight="1">
      <c r="A359" s="260"/>
      <c r="B359" s="260"/>
      <c r="C359" s="210"/>
      <c r="D359" s="211"/>
      <c r="E359" s="210"/>
      <c r="F359" s="210"/>
      <c r="G359" s="261"/>
      <c r="H359" s="262"/>
      <c r="I359" s="262"/>
      <c r="J359" s="263"/>
      <c r="K359" s="263"/>
      <c r="L359" s="263"/>
      <c r="M359" s="263"/>
      <c r="N359" s="263"/>
      <c r="O359" s="263"/>
      <c r="P359" s="263"/>
      <c r="Q359" s="263"/>
      <c r="R359" s="210"/>
      <c r="S359" s="210"/>
      <c r="T359" s="210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12"/>
      <c r="AE359" s="212"/>
      <c r="AF359" s="212"/>
      <c r="AG359" s="212"/>
      <c r="AH359" s="212"/>
      <c r="AI359" s="212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60"/>
      <c r="BR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  <c r="CC359" s="260"/>
      <c r="CD359" s="260"/>
      <c r="CE359" s="260"/>
      <c r="CF359" s="260"/>
      <c r="CG359" s="260"/>
      <c r="CH359" s="260"/>
      <c r="CI359" s="260"/>
      <c r="CJ359" s="260"/>
      <c r="CK359" s="260"/>
      <c r="CL359" s="260"/>
      <c r="CM359" s="260"/>
      <c r="CN359" s="260"/>
      <c r="CO359" s="260"/>
      <c r="CP359" s="260"/>
      <c r="CQ359" s="260"/>
      <c r="CR359" s="260"/>
      <c r="CS359" s="260"/>
      <c r="CT359" s="260"/>
      <c r="CU359" s="260"/>
      <c r="CV359" s="260"/>
      <c r="CW359" s="260"/>
      <c r="CX359" s="260"/>
      <c r="CY359" s="260"/>
      <c r="CZ359" s="260"/>
      <c r="DA359" s="260"/>
      <c r="DB359" s="260"/>
      <c r="DC359" s="260"/>
      <c r="DD359" s="260"/>
      <c r="DE359" s="260"/>
    </row>
    <row r="360" spans="1:109" ht="11.25" customHeight="1">
      <c r="A360" s="260"/>
      <c r="B360" s="260"/>
      <c r="C360" s="210"/>
      <c r="D360" s="211"/>
      <c r="E360" s="210"/>
      <c r="F360" s="210"/>
      <c r="G360" s="261"/>
      <c r="H360" s="262"/>
      <c r="I360" s="262"/>
      <c r="J360" s="263"/>
      <c r="K360" s="263"/>
      <c r="L360" s="263"/>
      <c r="M360" s="263"/>
      <c r="N360" s="263"/>
      <c r="O360" s="263"/>
      <c r="P360" s="263"/>
      <c r="Q360" s="263"/>
      <c r="R360" s="210"/>
      <c r="S360" s="210"/>
      <c r="T360" s="210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60"/>
      <c r="BH360" s="260"/>
      <c r="BI360" s="260"/>
      <c r="BJ360" s="260"/>
      <c r="BK360" s="260"/>
      <c r="BL360" s="260"/>
      <c r="BM360" s="260"/>
      <c r="BN360" s="260"/>
      <c r="BO360" s="260"/>
      <c r="BP360" s="260"/>
      <c r="BQ360" s="260"/>
      <c r="BR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  <c r="CC360" s="260"/>
      <c r="CD360" s="260"/>
      <c r="CE360" s="260"/>
      <c r="CF360" s="260"/>
      <c r="CG360" s="260"/>
      <c r="CH360" s="260"/>
      <c r="CI360" s="260"/>
      <c r="CJ360" s="260"/>
      <c r="CK360" s="260"/>
      <c r="CL360" s="260"/>
      <c r="CM360" s="260"/>
      <c r="CN360" s="260"/>
      <c r="CO360" s="260"/>
      <c r="CP360" s="260"/>
      <c r="CQ360" s="260"/>
      <c r="CR360" s="260"/>
      <c r="CS360" s="260"/>
      <c r="CT360" s="260"/>
      <c r="CU360" s="260"/>
      <c r="CV360" s="260"/>
      <c r="CW360" s="260"/>
      <c r="CX360" s="260"/>
      <c r="CY360" s="260"/>
      <c r="CZ360" s="260"/>
      <c r="DA360" s="260"/>
      <c r="DB360" s="260"/>
      <c r="DC360" s="260"/>
      <c r="DD360" s="260"/>
      <c r="DE360" s="260"/>
    </row>
    <row r="361" spans="1:109" ht="11.25" customHeight="1">
      <c r="A361" s="260"/>
      <c r="B361" s="260"/>
      <c r="C361" s="210"/>
      <c r="D361" s="211"/>
      <c r="E361" s="210"/>
      <c r="F361" s="210"/>
      <c r="G361" s="261"/>
      <c r="H361" s="262"/>
      <c r="I361" s="262"/>
      <c r="J361" s="263"/>
      <c r="K361" s="263"/>
      <c r="L361" s="263"/>
      <c r="M361" s="263"/>
      <c r="N361" s="263"/>
      <c r="O361" s="263"/>
      <c r="P361" s="263"/>
      <c r="Q361" s="263"/>
      <c r="R361" s="210"/>
      <c r="S361" s="210"/>
      <c r="T361" s="210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12"/>
      <c r="AE361" s="212"/>
      <c r="AF361" s="212"/>
      <c r="AG361" s="212"/>
      <c r="AH361" s="212"/>
      <c r="AI361" s="212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60"/>
      <c r="BR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  <c r="CC361" s="260"/>
      <c r="CD361" s="260"/>
      <c r="CE361" s="260"/>
      <c r="CF361" s="260"/>
      <c r="CG361" s="260"/>
      <c r="CH361" s="260"/>
      <c r="CI361" s="260"/>
      <c r="CJ361" s="260"/>
      <c r="CK361" s="260"/>
      <c r="CL361" s="260"/>
      <c r="CM361" s="260"/>
      <c r="CN361" s="260"/>
      <c r="CO361" s="260"/>
      <c r="CP361" s="260"/>
      <c r="CQ361" s="260"/>
      <c r="CR361" s="260"/>
      <c r="CS361" s="260"/>
      <c r="CT361" s="260"/>
      <c r="CU361" s="260"/>
      <c r="CV361" s="260"/>
      <c r="CW361" s="260"/>
      <c r="CX361" s="260"/>
      <c r="CY361" s="260"/>
      <c r="CZ361" s="260"/>
      <c r="DA361" s="260"/>
      <c r="DB361" s="260"/>
      <c r="DC361" s="260"/>
      <c r="DD361" s="260"/>
      <c r="DE361" s="260"/>
    </row>
    <row r="362" spans="1:109" ht="11.25" customHeight="1">
      <c r="A362" s="260"/>
      <c r="B362" s="260"/>
      <c r="C362" s="210"/>
      <c r="D362" s="211"/>
      <c r="E362" s="210"/>
      <c r="F362" s="210"/>
      <c r="G362" s="261"/>
      <c r="H362" s="262"/>
      <c r="I362" s="262"/>
      <c r="J362" s="263"/>
      <c r="K362" s="263"/>
      <c r="L362" s="263"/>
      <c r="M362" s="263"/>
      <c r="N362" s="263"/>
      <c r="O362" s="263"/>
      <c r="P362" s="263"/>
      <c r="Q362" s="263"/>
      <c r="R362" s="210"/>
      <c r="S362" s="210"/>
      <c r="T362" s="210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60"/>
      <c r="BR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  <c r="CC362" s="260"/>
      <c r="CD362" s="260"/>
      <c r="CE362" s="260"/>
      <c r="CF362" s="260"/>
      <c r="CG362" s="260"/>
      <c r="CH362" s="260"/>
      <c r="CI362" s="260"/>
      <c r="CJ362" s="260"/>
      <c r="CK362" s="260"/>
      <c r="CL362" s="260"/>
      <c r="CM362" s="260"/>
      <c r="CN362" s="260"/>
      <c r="CO362" s="260"/>
      <c r="CP362" s="260"/>
      <c r="CQ362" s="260"/>
      <c r="CR362" s="260"/>
      <c r="CS362" s="260"/>
      <c r="CT362" s="260"/>
      <c r="CU362" s="260"/>
      <c r="CV362" s="260"/>
      <c r="CW362" s="260"/>
      <c r="CX362" s="260"/>
      <c r="CY362" s="260"/>
      <c r="CZ362" s="260"/>
      <c r="DA362" s="260"/>
      <c r="DB362" s="260"/>
      <c r="DC362" s="260"/>
      <c r="DD362" s="260"/>
      <c r="DE362" s="260"/>
    </row>
    <row r="363" spans="1:109" ht="11.25" customHeight="1">
      <c r="A363" s="260"/>
      <c r="B363" s="260"/>
      <c r="C363" s="210"/>
      <c r="D363" s="211"/>
      <c r="E363" s="210"/>
      <c r="F363" s="210"/>
      <c r="G363" s="261"/>
      <c r="H363" s="262"/>
      <c r="I363" s="262"/>
      <c r="J363" s="263"/>
      <c r="K363" s="263"/>
      <c r="L363" s="263"/>
      <c r="M363" s="263"/>
      <c r="N363" s="263"/>
      <c r="O363" s="263"/>
      <c r="P363" s="263"/>
      <c r="Q363" s="263"/>
      <c r="R363" s="210"/>
      <c r="S363" s="210"/>
      <c r="T363" s="210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12"/>
      <c r="AE363" s="212"/>
      <c r="AF363" s="212"/>
      <c r="AG363" s="212"/>
      <c r="AH363" s="212"/>
      <c r="AI363" s="212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60"/>
      <c r="BR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  <c r="CC363" s="260"/>
      <c r="CD363" s="260"/>
      <c r="CE363" s="260"/>
      <c r="CF363" s="260"/>
      <c r="CG363" s="260"/>
      <c r="CH363" s="260"/>
      <c r="CI363" s="260"/>
      <c r="CJ363" s="260"/>
      <c r="CK363" s="260"/>
      <c r="CL363" s="260"/>
      <c r="CM363" s="260"/>
      <c r="CN363" s="260"/>
      <c r="CO363" s="260"/>
      <c r="CP363" s="260"/>
      <c r="CQ363" s="260"/>
      <c r="CR363" s="260"/>
      <c r="CS363" s="260"/>
      <c r="CT363" s="260"/>
      <c r="CU363" s="260"/>
      <c r="CV363" s="260"/>
      <c r="CW363" s="260"/>
      <c r="CX363" s="260"/>
      <c r="CY363" s="260"/>
      <c r="CZ363" s="260"/>
      <c r="DA363" s="260"/>
      <c r="DB363" s="260"/>
      <c r="DC363" s="260"/>
      <c r="DD363" s="260"/>
      <c r="DE363" s="260"/>
    </row>
    <row r="364" spans="1:109" ht="11.25" customHeight="1">
      <c r="A364" s="260"/>
      <c r="B364" s="260"/>
      <c r="C364" s="210"/>
      <c r="D364" s="211"/>
      <c r="E364" s="210"/>
      <c r="F364" s="210"/>
      <c r="G364" s="261"/>
      <c r="H364" s="262"/>
      <c r="I364" s="262"/>
      <c r="J364" s="263"/>
      <c r="K364" s="263"/>
      <c r="L364" s="263"/>
      <c r="M364" s="263"/>
      <c r="N364" s="263"/>
      <c r="O364" s="263"/>
      <c r="P364" s="263"/>
      <c r="Q364" s="263"/>
      <c r="R364" s="210"/>
      <c r="S364" s="210"/>
      <c r="T364" s="210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12"/>
      <c r="AE364" s="212"/>
      <c r="AF364" s="212"/>
      <c r="AG364" s="212"/>
      <c r="AH364" s="212"/>
      <c r="AI364" s="212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60"/>
      <c r="BR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  <c r="CC364" s="260"/>
      <c r="CD364" s="260"/>
      <c r="CE364" s="260"/>
      <c r="CF364" s="260"/>
      <c r="CG364" s="260"/>
      <c r="CH364" s="260"/>
      <c r="CI364" s="260"/>
      <c r="CJ364" s="260"/>
      <c r="CK364" s="260"/>
      <c r="CL364" s="260"/>
      <c r="CM364" s="260"/>
      <c r="CN364" s="260"/>
      <c r="CO364" s="260"/>
      <c r="CP364" s="260"/>
      <c r="CQ364" s="260"/>
      <c r="CR364" s="260"/>
      <c r="CS364" s="260"/>
      <c r="CT364" s="260"/>
      <c r="CU364" s="260"/>
      <c r="CV364" s="260"/>
      <c r="CW364" s="260"/>
      <c r="CX364" s="260"/>
      <c r="CY364" s="260"/>
      <c r="CZ364" s="260"/>
      <c r="DA364" s="260"/>
      <c r="DB364" s="260"/>
      <c r="DC364" s="260"/>
      <c r="DD364" s="260"/>
      <c r="DE364" s="260"/>
    </row>
    <row r="365" spans="1:109" ht="11.25" customHeight="1">
      <c r="A365" s="260"/>
      <c r="B365" s="260"/>
      <c r="C365" s="210"/>
      <c r="D365" s="211"/>
      <c r="E365" s="210"/>
      <c r="F365" s="210"/>
      <c r="G365" s="261"/>
      <c r="H365" s="262"/>
      <c r="I365" s="262"/>
      <c r="J365" s="263"/>
      <c r="K365" s="263"/>
      <c r="L365" s="263"/>
      <c r="M365" s="263"/>
      <c r="N365" s="263"/>
      <c r="O365" s="263"/>
      <c r="P365" s="263"/>
      <c r="Q365" s="263"/>
      <c r="R365" s="210"/>
      <c r="S365" s="210"/>
      <c r="T365" s="210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12"/>
      <c r="AE365" s="212"/>
      <c r="AF365" s="212"/>
      <c r="AG365" s="212"/>
      <c r="AH365" s="212"/>
      <c r="AI365" s="212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60"/>
      <c r="BR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  <c r="CC365" s="260"/>
      <c r="CD365" s="260"/>
      <c r="CE365" s="260"/>
      <c r="CF365" s="260"/>
      <c r="CG365" s="260"/>
      <c r="CH365" s="260"/>
      <c r="CI365" s="260"/>
      <c r="CJ365" s="260"/>
      <c r="CK365" s="260"/>
      <c r="CL365" s="260"/>
      <c r="CM365" s="260"/>
      <c r="CN365" s="260"/>
      <c r="CO365" s="260"/>
      <c r="CP365" s="260"/>
      <c r="CQ365" s="260"/>
      <c r="CR365" s="260"/>
      <c r="CS365" s="260"/>
      <c r="CT365" s="260"/>
      <c r="CU365" s="260"/>
      <c r="CV365" s="260"/>
      <c r="CW365" s="260"/>
      <c r="CX365" s="260"/>
      <c r="CY365" s="260"/>
      <c r="CZ365" s="260"/>
      <c r="DA365" s="260"/>
      <c r="DB365" s="260"/>
      <c r="DC365" s="260"/>
      <c r="DD365" s="260"/>
      <c r="DE365" s="260"/>
    </row>
    <row r="366" spans="1:109" ht="11.25" customHeight="1">
      <c r="A366" s="260"/>
      <c r="B366" s="260"/>
      <c r="C366" s="210"/>
      <c r="D366" s="211"/>
      <c r="E366" s="210"/>
      <c r="F366" s="210"/>
      <c r="G366" s="261"/>
      <c r="H366" s="262"/>
      <c r="I366" s="262"/>
      <c r="J366" s="263"/>
      <c r="K366" s="263"/>
      <c r="L366" s="263"/>
      <c r="M366" s="263"/>
      <c r="N366" s="263"/>
      <c r="O366" s="263"/>
      <c r="P366" s="263"/>
      <c r="Q366" s="263"/>
      <c r="R366" s="210"/>
      <c r="S366" s="210"/>
      <c r="T366" s="210"/>
      <c r="U366" s="212"/>
      <c r="V366" s="212"/>
      <c r="W366" s="212"/>
      <c r="X366" s="212"/>
      <c r="Y366" s="212"/>
      <c r="Z366" s="212"/>
      <c r="AA366" s="212"/>
      <c r="AB366" s="212"/>
      <c r="AC366" s="212"/>
      <c r="AD366" s="212"/>
      <c r="AE366" s="212"/>
      <c r="AF366" s="212"/>
      <c r="AG366" s="212"/>
      <c r="AH366" s="212"/>
      <c r="AI366" s="212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60"/>
      <c r="BR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  <c r="CC366" s="260"/>
      <c r="CD366" s="260"/>
      <c r="CE366" s="260"/>
      <c r="CF366" s="260"/>
      <c r="CG366" s="260"/>
      <c r="CH366" s="260"/>
      <c r="CI366" s="260"/>
      <c r="CJ366" s="260"/>
      <c r="CK366" s="260"/>
      <c r="CL366" s="260"/>
      <c r="CM366" s="260"/>
      <c r="CN366" s="260"/>
      <c r="CO366" s="260"/>
      <c r="CP366" s="260"/>
      <c r="CQ366" s="260"/>
      <c r="CR366" s="260"/>
      <c r="CS366" s="260"/>
      <c r="CT366" s="260"/>
      <c r="CU366" s="260"/>
      <c r="CV366" s="260"/>
      <c r="CW366" s="260"/>
      <c r="CX366" s="260"/>
      <c r="CY366" s="260"/>
      <c r="CZ366" s="260"/>
      <c r="DA366" s="260"/>
      <c r="DB366" s="260"/>
      <c r="DC366" s="260"/>
      <c r="DD366" s="260"/>
      <c r="DE366" s="260"/>
    </row>
    <row r="367" spans="1:109" ht="11.25" customHeight="1">
      <c r="A367" s="260"/>
      <c r="B367" s="260"/>
      <c r="C367" s="210"/>
      <c r="D367" s="211"/>
      <c r="E367" s="210"/>
      <c r="F367" s="210"/>
      <c r="G367" s="261"/>
      <c r="H367" s="262"/>
      <c r="I367" s="262"/>
      <c r="J367" s="263"/>
      <c r="K367" s="263"/>
      <c r="L367" s="263"/>
      <c r="M367" s="263"/>
      <c r="N367" s="263"/>
      <c r="O367" s="263"/>
      <c r="P367" s="263"/>
      <c r="Q367" s="263"/>
      <c r="R367" s="210"/>
      <c r="S367" s="210"/>
      <c r="T367" s="210"/>
      <c r="U367" s="212"/>
      <c r="V367" s="212"/>
      <c r="W367" s="212"/>
      <c r="X367" s="212"/>
      <c r="Y367" s="212"/>
      <c r="Z367" s="212"/>
      <c r="AA367" s="212"/>
      <c r="AB367" s="212"/>
      <c r="AC367" s="212"/>
      <c r="AD367" s="212"/>
      <c r="AE367" s="212"/>
      <c r="AF367" s="212"/>
      <c r="AG367" s="212"/>
      <c r="AH367" s="212"/>
      <c r="AI367" s="212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60"/>
      <c r="BR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  <c r="CC367" s="260"/>
      <c r="CD367" s="260"/>
      <c r="CE367" s="260"/>
      <c r="CF367" s="260"/>
      <c r="CG367" s="260"/>
      <c r="CH367" s="260"/>
      <c r="CI367" s="260"/>
      <c r="CJ367" s="260"/>
      <c r="CK367" s="260"/>
      <c r="CL367" s="260"/>
      <c r="CM367" s="260"/>
      <c r="CN367" s="260"/>
      <c r="CO367" s="260"/>
      <c r="CP367" s="260"/>
      <c r="CQ367" s="260"/>
      <c r="CR367" s="260"/>
      <c r="CS367" s="260"/>
      <c r="CT367" s="260"/>
      <c r="CU367" s="260"/>
      <c r="CV367" s="260"/>
      <c r="CW367" s="260"/>
      <c r="CX367" s="260"/>
      <c r="CY367" s="260"/>
      <c r="CZ367" s="260"/>
      <c r="DA367" s="260"/>
      <c r="DB367" s="260"/>
      <c r="DC367" s="260"/>
      <c r="DD367" s="260"/>
      <c r="DE367" s="260"/>
    </row>
    <row r="368" spans="1:109" ht="11.25" customHeight="1">
      <c r="A368" s="260"/>
      <c r="B368" s="260"/>
      <c r="C368" s="210"/>
      <c r="D368" s="211"/>
      <c r="E368" s="210"/>
      <c r="F368" s="210"/>
      <c r="G368" s="261"/>
      <c r="H368" s="262"/>
      <c r="I368" s="262"/>
      <c r="J368" s="263"/>
      <c r="K368" s="263"/>
      <c r="L368" s="263"/>
      <c r="M368" s="263"/>
      <c r="N368" s="263"/>
      <c r="O368" s="263"/>
      <c r="P368" s="263"/>
      <c r="Q368" s="263"/>
      <c r="R368" s="210"/>
      <c r="S368" s="210"/>
      <c r="T368" s="210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12"/>
      <c r="AE368" s="212"/>
      <c r="AF368" s="212"/>
      <c r="AG368" s="212"/>
      <c r="AH368" s="212"/>
      <c r="AI368" s="212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60"/>
      <c r="BR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  <c r="CC368" s="260"/>
      <c r="CD368" s="260"/>
      <c r="CE368" s="260"/>
      <c r="CF368" s="260"/>
      <c r="CG368" s="260"/>
      <c r="CH368" s="260"/>
      <c r="CI368" s="260"/>
      <c r="CJ368" s="260"/>
      <c r="CK368" s="260"/>
      <c r="CL368" s="260"/>
      <c r="CM368" s="260"/>
      <c r="CN368" s="260"/>
      <c r="CO368" s="260"/>
      <c r="CP368" s="260"/>
      <c r="CQ368" s="260"/>
      <c r="CR368" s="260"/>
      <c r="CS368" s="260"/>
      <c r="CT368" s="260"/>
      <c r="CU368" s="260"/>
      <c r="CV368" s="260"/>
      <c r="CW368" s="260"/>
      <c r="CX368" s="260"/>
      <c r="CY368" s="260"/>
      <c r="CZ368" s="260"/>
      <c r="DA368" s="260"/>
      <c r="DB368" s="260"/>
      <c r="DC368" s="260"/>
      <c r="DD368" s="260"/>
      <c r="DE368" s="260"/>
    </row>
    <row r="369" spans="1:109" ht="11.25" customHeight="1">
      <c r="A369" s="260"/>
      <c r="B369" s="260"/>
      <c r="C369" s="210"/>
      <c r="D369" s="211"/>
      <c r="E369" s="210"/>
      <c r="F369" s="210"/>
      <c r="G369" s="261"/>
      <c r="H369" s="262"/>
      <c r="I369" s="262"/>
      <c r="J369" s="263"/>
      <c r="K369" s="263"/>
      <c r="L369" s="263"/>
      <c r="M369" s="263"/>
      <c r="N369" s="263"/>
      <c r="O369" s="263"/>
      <c r="P369" s="263"/>
      <c r="Q369" s="263"/>
      <c r="R369" s="210"/>
      <c r="S369" s="210"/>
      <c r="T369" s="210"/>
      <c r="U369" s="212"/>
      <c r="V369" s="212"/>
      <c r="W369" s="212"/>
      <c r="X369" s="212"/>
      <c r="Y369" s="212"/>
      <c r="Z369" s="212"/>
      <c r="AA369" s="212"/>
      <c r="AB369" s="212"/>
      <c r="AC369" s="212"/>
      <c r="AD369" s="212"/>
      <c r="AE369" s="212"/>
      <c r="AF369" s="212"/>
      <c r="AG369" s="212"/>
      <c r="AH369" s="212"/>
      <c r="AI369" s="212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60"/>
      <c r="BR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  <c r="CN369" s="260"/>
      <c r="CO369" s="260"/>
      <c r="CP369" s="260"/>
      <c r="CQ369" s="260"/>
      <c r="CR369" s="260"/>
      <c r="CS369" s="260"/>
      <c r="CT369" s="260"/>
      <c r="CU369" s="260"/>
      <c r="CV369" s="260"/>
      <c r="CW369" s="260"/>
      <c r="CX369" s="260"/>
      <c r="CY369" s="260"/>
      <c r="CZ369" s="260"/>
      <c r="DA369" s="260"/>
      <c r="DB369" s="260"/>
      <c r="DC369" s="260"/>
      <c r="DD369" s="260"/>
      <c r="DE369" s="260"/>
    </row>
    <row r="370" spans="1:109" ht="11.25" customHeight="1">
      <c r="A370" s="260"/>
      <c r="B370" s="260"/>
      <c r="C370" s="210"/>
      <c r="D370" s="211"/>
      <c r="E370" s="210"/>
      <c r="F370" s="210"/>
      <c r="G370" s="261"/>
      <c r="H370" s="262"/>
      <c r="I370" s="262"/>
      <c r="J370" s="263"/>
      <c r="K370" s="263"/>
      <c r="L370" s="263"/>
      <c r="M370" s="263"/>
      <c r="N370" s="263"/>
      <c r="O370" s="263"/>
      <c r="P370" s="263"/>
      <c r="Q370" s="263"/>
      <c r="R370" s="210"/>
      <c r="S370" s="210"/>
      <c r="T370" s="210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60"/>
      <c r="BR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  <c r="CC370" s="260"/>
      <c r="CD370" s="260"/>
      <c r="CE370" s="260"/>
      <c r="CF370" s="260"/>
      <c r="CG370" s="260"/>
      <c r="CH370" s="260"/>
      <c r="CI370" s="260"/>
      <c r="CJ370" s="260"/>
      <c r="CK370" s="260"/>
      <c r="CL370" s="260"/>
      <c r="CM370" s="260"/>
      <c r="CN370" s="260"/>
      <c r="CO370" s="260"/>
      <c r="CP370" s="260"/>
      <c r="CQ370" s="260"/>
      <c r="CR370" s="260"/>
      <c r="CS370" s="260"/>
      <c r="CT370" s="260"/>
      <c r="CU370" s="260"/>
      <c r="CV370" s="260"/>
      <c r="CW370" s="260"/>
      <c r="CX370" s="260"/>
      <c r="CY370" s="260"/>
      <c r="CZ370" s="260"/>
      <c r="DA370" s="260"/>
      <c r="DB370" s="260"/>
      <c r="DC370" s="260"/>
      <c r="DD370" s="260"/>
      <c r="DE370" s="260"/>
    </row>
    <row r="371" spans="1:109" ht="11.25" customHeight="1">
      <c r="A371" s="260"/>
      <c r="B371" s="260"/>
      <c r="C371" s="210"/>
      <c r="D371" s="211"/>
      <c r="E371" s="210"/>
      <c r="F371" s="210"/>
      <c r="G371" s="261"/>
      <c r="H371" s="262"/>
      <c r="I371" s="262"/>
      <c r="J371" s="263"/>
      <c r="K371" s="263"/>
      <c r="L371" s="263"/>
      <c r="M371" s="263"/>
      <c r="N371" s="263"/>
      <c r="O371" s="263"/>
      <c r="P371" s="263"/>
      <c r="Q371" s="263"/>
      <c r="R371" s="210"/>
      <c r="S371" s="210"/>
      <c r="T371" s="210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60"/>
      <c r="BR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  <c r="CC371" s="260"/>
      <c r="CD371" s="260"/>
      <c r="CE371" s="260"/>
      <c r="CF371" s="260"/>
      <c r="CG371" s="260"/>
      <c r="CH371" s="260"/>
      <c r="CI371" s="260"/>
      <c r="CJ371" s="260"/>
      <c r="CK371" s="260"/>
      <c r="CL371" s="260"/>
      <c r="CM371" s="260"/>
      <c r="CN371" s="260"/>
      <c r="CO371" s="260"/>
      <c r="CP371" s="260"/>
      <c r="CQ371" s="260"/>
      <c r="CR371" s="260"/>
      <c r="CS371" s="260"/>
      <c r="CT371" s="260"/>
      <c r="CU371" s="260"/>
      <c r="CV371" s="260"/>
      <c r="CW371" s="260"/>
      <c r="CX371" s="260"/>
      <c r="CY371" s="260"/>
      <c r="CZ371" s="260"/>
      <c r="DA371" s="260"/>
      <c r="DB371" s="260"/>
      <c r="DC371" s="260"/>
      <c r="DD371" s="260"/>
      <c r="DE371" s="260"/>
    </row>
    <row r="372" spans="1:109" ht="11.25" customHeight="1">
      <c r="A372" s="260"/>
      <c r="B372" s="260"/>
      <c r="C372" s="210"/>
      <c r="D372" s="211"/>
      <c r="E372" s="210"/>
      <c r="F372" s="210"/>
      <c r="G372" s="261"/>
      <c r="H372" s="262"/>
      <c r="I372" s="262"/>
      <c r="J372" s="263"/>
      <c r="K372" s="263"/>
      <c r="L372" s="263"/>
      <c r="M372" s="263"/>
      <c r="N372" s="263"/>
      <c r="O372" s="263"/>
      <c r="P372" s="263"/>
      <c r="Q372" s="263"/>
      <c r="R372" s="210"/>
      <c r="S372" s="210"/>
      <c r="T372" s="210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60"/>
      <c r="BR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  <c r="CC372" s="260"/>
      <c r="CD372" s="260"/>
      <c r="CE372" s="260"/>
      <c r="CF372" s="260"/>
      <c r="CG372" s="260"/>
      <c r="CH372" s="260"/>
      <c r="CI372" s="260"/>
      <c r="CJ372" s="260"/>
      <c r="CK372" s="260"/>
      <c r="CL372" s="260"/>
      <c r="CM372" s="260"/>
      <c r="CN372" s="260"/>
      <c r="CO372" s="260"/>
      <c r="CP372" s="260"/>
      <c r="CQ372" s="260"/>
      <c r="CR372" s="260"/>
      <c r="CS372" s="260"/>
      <c r="CT372" s="260"/>
      <c r="CU372" s="260"/>
      <c r="CV372" s="260"/>
      <c r="CW372" s="260"/>
      <c r="CX372" s="260"/>
      <c r="CY372" s="260"/>
      <c r="CZ372" s="260"/>
      <c r="DA372" s="260"/>
      <c r="DB372" s="260"/>
      <c r="DC372" s="260"/>
      <c r="DD372" s="260"/>
      <c r="DE372" s="260"/>
    </row>
    <row r="373" spans="1:109" ht="11.25" customHeight="1">
      <c r="A373" s="260"/>
      <c r="B373" s="260"/>
      <c r="C373" s="210"/>
      <c r="D373" s="211"/>
      <c r="E373" s="210"/>
      <c r="F373" s="210"/>
      <c r="G373" s="261"/>
      <c r="H373" s="262"/>
      <c r="I373" s="262"/>
      <c r="J373" s="263"/>
      <c r="K373" s="263"/>
      <c r="L373" s="263"/>
      <c r="M373" s="263"/>
      <c r="N373" s="263"/>
      <c r="O373" s="263"/>
      <c r="P373" s="263"/>
      <c r="Q373" s="263"/>
      <c r="R373" s="210"/>
      <c r="S373" s="210"/>
      <c r="T373" s="210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60"/>
      <c r="BR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  <c r="CN373" s="260"/>
      <c r="CO373" s="260"/>
      <c r="CP373" s="260"/>
      <c r="CQ373" s="260"/>
      <c r="CR373" s="260"/>
      <c r="CS373" s="260"/>
      <c r="CT373" s="260"/>
      <c r="CU373" s="260"/>
      <c r="CV373" s="260"/>
      <c r="CW373" s="260"/>
      <c r="CX373" s="260"/>
      <c r="CY373" s="260"/>
      <c r="CZ373" s="260"/>
      <c r="DA373" s="260"/>
      <c r="DB373" s="260"/>
      <c r="DC373" s="260"/>
      <c r="DD373" s="260"/>
      <c r="DE373" s="260"/>
    </row>
    <row r="374" spans="1:109" ht="11.25" customHeight="1">
      <c r="A374" s="260"/>
      <c r="B374" s="260"/>
      <c r="C374" s="210"/>
      <c r="D374" s="211"/>
      <c r="E374" s="210"/>
      <c r="F374" s="210"/>
      <c r="G374" s="261"/>
      <c r="H374" s="262"/>
      <c r="I374" s="262"/>
      <c r="J374" s="263"/>
      <c r="K374" s="263"/>
      <c r="L374" s="263"/>
      <c r="M374" s="263"/>
      <c r="N374" s="263"/>
      <c r="O374" s="263"/>
      <c r="P374" s="263"/>
      <c r="Q374" s="263"/>
      <c r="R374" s="210"/>
      <c r="S374" s="210"/>
      <c r="T374" s="210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60"/>
      <c r="BR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  <c r="CC374" s="260"/>
      <c r="CD374" s="260"/>
      <c r="CE374" s="260"/>
      <c r="CF374" s="260"/>
      <c r="CG374" s="260"/>
      <c r="CH374" s="260"/>
      <c r="CI374" s="260"/>
      <c r="CJ374" s="260"/>
      <c r="CK374" s="260"/>
      <c r="CL374" s="260"/>
      <c r="CM374" s="260"/>
      <c r="CN374" s="260"/>
      <c r="CO374" s="260"/>
      <c r="CP374" s="260"/>
      <c r="CQ374" s="260"/>
      <c r="CR374" s="260"/>
      <c r="CS374" s="260"/>
      <c r="CT374" s="260"/>
      <c r="CU374" s="260"/>
      <c r="CV374" s="260"/>
      <c r="CW374" s="260"/>
      <c r="CX374" s="260"/>
      <c r="CY374" s="260"/>
      <c r="CZ374" s="260"/>
      <c r="DA374" s="260"/>
      <c r="DB374" s="260"/>
      <c r="DC374" s="260"/>
      <c r="DD374" s="260"/>
      <c r="DE374" s="260"/>
    </row>
    <row r="375" spans="1:109" ht="11.25" customHeight="1">
      <c r="A375" s="260"/>
      <c r="B375" s="260"/>
      <c r="C375" s="210"/>
      <c r="D375" s="211"/>
      <c r="E375" s="210"/>
      <c r="F375" s="210"/>
      <c r="G375" s="261"/>
      <c r="H375" s="262"/>
      <c r="I375" s="262"/>
      <c r="J375" s="263"/>
      <c r="K375" s="263"/>
      <c r="L375" s="263"/>
      <c r="M375" s="263"/>
      <c r="N375" s="263"/>
      <c r="O375" s="263"/>
      <c r="P375" s="263"/>
      <c r="Q375" s="263"/>
      <c r="R375" s="210"/>
      <c r="S375" s="210"/>
      <c r="T375" s="210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60"/>
      <c r="BR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  <c r="CC375" s="260"/>
      <c r="CD375" s="260"/>
      <c r="CE375" s="260"/>
      <c r="CF375" s="260"/>
      <c r="CG375" s="260"/>
      <c r="CH375" s="260"/>
      <c r="CI375" s="260"/>
      <c r="CJ375" s="260"/>
      <c r="CK375" s="260"/>
      <c r="CL375" s="260"/>
      <c r="CM375" s="260"/>
      <c r="CN375" s="260"/>
      <c r="CO375" s="260"/>
      <c r="CP375" s="260"/>
      <c r="CQ375" s="260"/>
      <c r="CR375" s="260"/>
      <c r="CS375" s="260"/>
      <c r="CT375" s="260"/>
      <c r="CU375" s="260"/>
      <c r="CV375" s="260"/>
      <c r="CW375" s="260"/>
      <c r="CX375" s="260"/>
      <c r="CY375" s="260"/>
      <c r="CZ375" s="260"/>
      <c r="DA375" s="260"/>
      <c r="DB375" s="260"/>
      <c r="DC375" s="260"/>
      <c r="DD375" s="260"/>
      <c r="DE375" s="260"/>
    </row>
    <row r="376" spans="1:109" ht="11.25" customHeight="1">
      <c r="A376" s="260"/>
      <c r="B376" s="260"/>
      <c r="C376" s="210"/>
      <c r="D376" s="211"/>
      <c r="E376" s="210"/>
      <c r="F376" s="210"/>
      <c r="G376" s="261"/>
      <c r="H376" s="262"/>
      <c r="I376" s="262"/>
      <c r="J376" s="263"/>
      <c r="K376" s="263"/>
      <c r="L376" s="263"/>
      <c r="M376" s="263"/>
      <c r="N376" s="263"/>
      <c r="O376" s="263"/>
      <c r="P376" s="263"/>
      <c r="Q376" s="263"/>
      <c r="R376" s="210"/>
      <c r="S376" s="210"/>
      <c r="T376" s="210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60"/>
      <c r="BR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  <c r="CC376" s="260"/>
      <c r="CD376" s="260"/>
      <c r="CE376" s="260"/>
      <c r="CF376" s="260"/>
      <c r="CG376" s="260"/>
      <c r="CH376" s="260"/>
      <c r="CI376" s="260"/>
      <c r="CJ376" s="260"/>
      <c r="CK376" s="260"/>
      <c r="CL376" s="260"/>
      <c r="CM376" s="260"/>
      <c r="CN376" s="260"/>
      <c r="CO376" s="260"/>
      <c r="CP376" s="260"/>
      <c r="CQ376" s="260"/>
      <c r="CR376" s="260"/>
      <c r="CS376" s="260"/>
      <c r="CT376" s="260"/>
      <c r="CU376" s="260"/>
      <c r="CV376" s="260"/>
      <c r="CW376" s="260"/>
      <c r="CX376" s="260"/>
      <c r="CY376" s="260"/>
      <c r="CZ376" s="260"/>
      <c r="DA376" s="260"/>
      <c r="DB376" s="260"/>
      <c r="DC376" s="260"/>
      <c r="DD376" s="260"/>
      <c r="DE376" s="260"/>
    </row>
    <row r="377" spans="1:109" ht="11.25" customHeight="1">
      <c r="A377" s="260"/>
      <c r="B377" s="260"/>
      <c r="C377" s="210"/>
      <c r="D377" s="211"/>
      <c r="E377" s="210"/>
      <c r="F377" s="210"/>
      <c r="G377" s="261"/>
      <c r="H377" s="262"/>
      <c r="I377" s="262"/>
      <c r="J377" s="263"/>
      <c r="K377" s="263"/>
      <c r="L377" s="263"/>
      <c r="M377" s="263"/>
      <c r="N377" s="263"/>
      <c r="O377" s="263"/>
      <c r="P377" s="263"/>
      <c r="Q377" s="263"/>
      <c r="R377" s="210"/>
      <c r="S377" s="210"/>
      <c r="T377" s="210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60"/>
      <c r="BR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  <c r="CC377" s="260"/>
      <c r="CD377" s="260"/>
      <c r="CE377" s="260"/>
      <c r="CF377" s="260"/>
      <c r="CG377" s="260"/>
      <c r="CH377" s="260"/>
      <c r="CI377" s="260"/>
      <c r="CJ377" s="260"/>
      <c r="CK377" s="260"/>
      <c r="CL377" s="260"/>
      <c r="CM377" s="260"/>
      <c r="CN377" s="260"/>
      <c r="CO377" s="260"/>
      <c r="CP377" s="260"/>
      <c r="CQ377" s="260"/>
      <c r="CR377" s="260"/>
      <c r="CS377" s="260"/>
      <c r="CT377" s="260"/>
      <c r="CU377" s="260"/>
      <c r="CV377" s="260"/>
      <c r="CW377" s="260"/>
      <c r="CX377" s="260"/>
      <c r="CY377" s="260"/>
      <c r="CZ377" s="260"/>
      <c r="DA377" s="260"/>
      <c r="DB377" s="260"/>
      <c r="DC377" s="260"/>
      <c r="DD377" s="260"/>
      <c r="DE377" s="260"/>
    </row>
    <row r="378" spans="1:109" ht="11.25" customHeight="1">
      <c r="A378" s="260"/>
      <c r="B378" s="260"/>
      <c r="C378" s="210"/>
      <c r="D378" s="211"/>
      <c r="E378" s="210"/>
      <c r="F378" s="210"/>
      <c r="G378" s="261"/>
      <c r="H378" s="262"/>
      <c r="I378" s="262"/>
      <c r="J378" s="263"/>
      <c r="K378" s="263"/>
      <c r="L378" s="263"/>
      <c r="M378" s="263"/>
      <c r="N378" s="263"/>
      <c r="O378" s="263"/>
      <c r="P378" s="263"/>
      <c r="Q378" s="263"/>
      <c r="R378" s="210"/>
      <c r="S378" s="210"/>
      <c r="T378" s="210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60"/>
      <c r="BR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  <c r="CC378" s="260"/>
      <c r="CD378" s="260"/>
      <c r="CE378" s="260"/>
      <c r="CF378" s="260"/>
      <c r="CG378" s="260"/>
      <c r="CH378" s="260"/>
      <c r="CI378" s="260"/>
      <c r="CJ378" s="260"/>
      <c r="CK378" s="260"/>
      <c r="CL378" s="260"/>
      <c r="CM378" s="260"/>
      <c r="CN378" s="260"/>
      <c r="CO378" s="260"/>
      <c r="CP378" s="260"/>
      <c r="CQ378" s="260"/>
      <c r="CR378" s="260"/>
      <c r="CS378" s="260"/>
      <c r="CT378" s="260"/>
      <c r="CU378" s="260"/>
      <c r="CV378" s="260"/>
      <c r="CW378" s="260"/>
      <c r="CX378" s="260"/>
      <c r="CY378" s="260"/>
      <c r="CZ378" s="260"/>
      <c r="DA378" s="260"/>
      <c r="DB378" s="260"/>
      <c r="DC378" s="260"/>
      <c r="DD378" s="260"/>
      <c r="DE378" s="260"/>
    </row>
    <row r="379" spans="1:109" ht="11.25" customHeight="1">
      <c r="A379" s="260"/>
      <c r="B379" s="260"/>
      <c r="C379" s="210"/>
      <c r="D379" s="211"/>
      <c r="E379" s="210"/>
      <c r="F379" s="210"/>
      <c r="G379" s="261"/>
      <c r="H379" s="262"/>
      <c r="I379" s="262"/>
      <c r="J379" s="263"/>
      <c r="K379" s="263"/>
      <c r="L379" s="263"/>
      <c r="M379" s="263"/>
      <c r="N379" s="263"/>
      <c r="O379" s="263"/>
      <c r="P379" s="263"/>
      <c r="Q379" s="263"/>
      <c r="R379" s="210"/>
      <c r="S379" s="210"/>
      <c r="T379" s="210"/>
      <c r="U379" s="212"/>
      <c r="V379" s="212"/>
      <c r="W379" s="212"/>
      <c r="X379" s="212"/>
      <c r="Y379" s="212"/>
      <c r="Z379" s="212"/>
      <c r="AA379" s="212"/>
      <c r="AB379" s="212"/>
      <c r="AC379" s="212"/>
      <c r="AD379" s="212"/>
      <c r="AE379" s="212"/>
      <c r="AF379" s="212"/>
      <c r="AG379" s="212"/>
      <c r="AH379" s="212"/>
      <c r="AI379" s="212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60"/>
      <c r="BR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  <c r="CC379" s="260"/>
      <c r="CD379" s="260"/>
      <c r="CE379" s="260"/>
      <c r="CF379" s="260"/>
      <c r="CG379" s="260"/>
      <c r="CH379" s="260"/>
      <c r="CI379" s="260"/>
      <c r="CJ379" s="260"/>
      <c r="CK379" s="260"/>
      <c r="CL379" s="260"/>
      <c r="CM379" s="260"/>
      <c r="CN379" s="260"/>
      <c r="CO379" s="260"/>
      <c r="CP379" s="260"/>
      <c r="CQ379" s="260"/>
      <c r="CR379" s="260"/>
      <c r="CS379" s="260"/>
      <c r="CT379" s="260"/>
      <c r="CU379" s="260"/>
      <c r="CV379" s="260"/>
      <c r="CW379" s="260"/>
      <c r="CX379" s="260"/>
      <c r="CY379" s="260"/>
      <c r="CZ379" s="260"/>
      <c r="DA379" s="260"/>
      <c r="DB379" s="260"/>
      <c r="DC379" s="260"/>
      <c r="DD379" s="260"/>
      <c r="DE379" s="260"/>
    </row>
    <row r="380" spans="1:109" ht="11.25" customHeight="1">
      <c r="A380" s="260"/>
      <c r="B380" s="260"/>
      <c r="C380" s="210"/>
      <c r="D380" s="211"/>
      <c r="E380" s="210"/>
      <c r="F380" s="210"/>
      <c r="G380" s="261"/>
      <c r="H380" s="262"/>
      <c r="I380" s="262"/>
      <c r="J380" s="263"/>
      <c r="K380" s="263"/>
      <c r="L380" s="263"/>
      <c r="M380" s="263"/>
      <c r="N380" s="263"/>
      <c r="O380" s="263"/>
      <c r="P380" s="263"/>
      <c r="Q380" s="263"/>
      <c r="R380" s="210"/>
      <c r="S380" s="210"/>
      <c r="T380" s="210"/>
      <c r="U380" s="212"/>
      <c r="V380" s="212"/>
      <c r="W380" s="212"/>
      <c r="X380" s="212"/>
      <c r="Y380" s="212"/>
      <c r="Z380" s="212"/>
      <c r="AA380" s="212"/>
      <c r="AB380" s="212"/>
      <c r="AC380" s="212"/>
      <c r="AD380" s="212"/>
      <c r="AE380" s="212"/>
      <c r="AF380" s="212"/>
      <c r="AG380" s="212"/>
      <c r="AH380" s="212"/>
      <c r="AI380" s="212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60"/>
      <c r="BR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  <c r="CC380" s="260"/>
      <c r="CD380" s="260"/>
      <c r="CE380" s="260"/>
      <c r="CF380" s="260"/>
      <c r="CG380" s="260"/>
      <c r="CH380" s="260"/>
      <c r="CI380" s="260"/>
      <c r="CJ380" s="260"/>
      <c r="CK380" s="260"/>
      <c r="CL380" s="260"/>
      <c r="CM380" s="260"/>
      <c r="CN380" s="260"/>
      <c r="CO380" s="260"/>
      <c r="CP380" s="260"/>
      <c r="CQ380" s="260"/>
      <c r="CR380" s="260"/>
      <c r="CS380" s="260"/>
      <c r="CT380" s="260"/>
      <c r="CU380" s="260"/>
      <c r="CV380" s="260"/>
      <c r="CW380" s="260"/>
      <c r="CX380" s="260"/>
      <c r="CY380" s="260"/>
      <c r="CZ380" s="260"/>
      <c r="DA380" s="260"/>
      <c r="DB380" s="260"/>
      <c r="DC380" s="260"/>
      <c r="DD380" s="260"/>
      <c r="DE380" s="260"/>
    </row>
    <row r="381" spans="1:109" ht="11.25" customHeight="1">
      <c r="A381" s="260"/>
      <c r="B381" s="260"/>
      <c r="C381" s="210"/>
      <c r="D381" s="211"/>
      <c r="E381" s="210"/>
      <c r="F381" s="210"/>
      <c r="G381" s="261"/>
      <c r="H381" s="262"/>
      <c r="I381" s="262"/>
      <c r="J381" s="263"/>
      <c r="K381" s="263"/>
      <c r="L381" s="263"/>
      <c r="M381" s="263"/>
      <c r="N381" s="263"/>
      <c r="O381" s="263"/>
      <c r="P381" s="263"/>
      <c r="Q381" s="263"/>
      <c r="R381" s="210"/>
      <c r="S381" s="210"/>
      <c r="T381" s="210"/>
      <c r="U381" s="212"/>
      <c r="V381" s="212"/>
      <c r="W381" s="212"/>
      <c r="X381" s="212"/>
      <c r="Y381" s="212"/>
      <c r="Z381" s="212"/>
      <c r="AA381" s="212"/>
      <c r="AB381" s="212"/>
      <c r="AC381" s="212"/>
      <c r="AD381" s="212"/>
      <c r="AE381" s="212"/>
      <c r="AF381" s="212"/>
      <c r="AG381" s="212"/>
      <c r="AH381" s="212"/>
      <c r="AI381" s="212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60"/>
      <c r="BR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  <c r="CC381" s="260"/>
      <c r="CD381" s="260"/>
      <c r="CE381" s="260"/>
      <c r="CF381" s="260"/>
      <c r="CG381" s="260"/>
      <c r="CH381" s="260"/>
      <c r="CI381" s="260"/>
      <c r="CJ381" s="260"/>
      <c r="CK381" s="260"/>
      <c r="CL381" s="260"/>
      <c r="CM381" s="260"/>
      <c r="CN381" s="260"/>
      <c r="CO381" s="260"/>
      <c r="CP381" s="260"/>
      <c r="CQ381" s="260"/>
      <c r="CR381" s="260"/>
      <c r="CS381" s="260"/>
      <c r="CT381" s="260"/>
      <c r="CU381" s="260"/>
      <c r="CV381" s="260"/>
      <c r="CW381" s="260"/>
      <c r="CX381" s="260"/>
      <c r="CY381" s="260"/>
      <c r="CZ381" s="260"/>
      <c r="DA381" s="260"/>
      <c r="DB381" s="260"/>
      <c r="DC381" s="260"/>
      <c r="DD381" s="260"/>
      <c r="DE381" s="260"/>
    </row>
    <row r="382" spans="1:109" ht="11.25" customHeight="1">
      <c r="A382" s="260"/>
      <c r="B382" s="260"/>
      <c r="C382" s="210"/>
      <c r="D382" s="211"/>
      <c r="E382" s="210"/>
      <c r="F382" s="210"/>
      <c r="G382" s="261"/>
      <c r="H382" s="262"/>
      <c r="I382" s="262"/>
      <c r="J382" s="263"/>
      <c r="K382" s="263"/>
      <c r="L382" s="263"/>
      <c r="M382" s="263"/>
      <c r="N382" s="263"/>
      <c r="O382" s="263"/>
      <c r="P382" s="263"/>
      <c r="Q382" s="263"/>
      <c r="R382" s="210"/>
      <c r="S382" s="210"/>
      <c r="T382" s="210"/>
      <c r="U382" s="212"/>
      <c r="V382" s="212"/>
      <c r="W382" s="212"/>
      <c r="X382" s="212"/>
      <c r="Y382" s="212"/>
      <c r="Z382" s="212"/>
      <c r="AA382" s="212"/>
      <c r="AB382" s="212"/>
      <c r="AC382" s="212"/>
      <c r="AD382" s="212"/>
      <c r="AE382" s="212"/>
      <c r="AF382" s="212"/>
      <c r="AG382" s="212"/>
      <c r="AH382" s="212"/>
      <c r="AI382" s="212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60"/>
      <c r="BR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  <c r="CC382" s="260"/>
      <c r="CD382" s="260"/>
      <c r="CE382" s="260"/>
      <c r="CF382" s="260"/>
      <c r="CG382" s="260"/>
      <c r="CH382" s="260"/>
      <c r="CI382" s="260"/>
      <c r="CJ382" s="260"/>
      <c r="CK382" s="260"/>
      <c r="CL382" s="260"/>
      <c r="CM382" s="260"/>
      <c r="CN382" s="260"/>
      <c r="CO382" s="260"/>
      <c r="CP382" s="260"/>
      <c r="CQ382" s="260"/>
      <c r="CR382" s="260"/>
      <c r="CS382" s="260"/>
      <c r="CT382" s="260"/>
      <c r="CU382" s="260"/>
      <c r="CV382" s="260"/>
      <c r="CW382" s="260"/>
      <c r="CX382" s="260"/>
      <c r="CY382" s="260"/>
      <c r="CZ382" s="260"/>
      <c r="DA382" s="260"/>
      <c r="DB382" s="260"/>
      <c r="DC382" s="260"/>
      <c r="DD382" s="260"/>
      <c r="DE382" s="260"/>
    </row>
    <row r="383" spans="1:109" ht="11.25" customHeight="1">
      <c r="A383" s="260"/>
      <c r="B383" s="260"/>
      <c r="C383" s="210"/>
      <c r="D383" s="211"/>
      <c r="E383" s="210"/>
      <c r="F383" s="210"/>
      <c r="G383" s="261"/>
      <c r="H383" s="262"/>
      <c r="I383" s="262"/>
      <c r="J383" s="263"/>
      <c r="K383" s="263"/>
      <c r="L383" s="263"/>
      <c r="M383" s="263"/>
      <c r="N383" s="263"/>
      <c r="O383" s="263"/>
      <c r="P383" s="263"/>
      <c r="Q383" s="263"/>
      <c r="R383" s="210"/>
      <c r="S383" s="210"/>
      <c r="T383" s="210"/>
      <c r="U383" s="212"/>
      <c r="V383" s="212"/>
      <c r="W383" s="212"/>
      <c r="X383" s="212"/>
      <c r="Y383" s="212"/>
      <c r="Z383" s="212"/>
      <c r="AA383" s="212"/>
      <c r="AB383" s="212"/>
      <c r="AC383" s="212"/>
      <c r="AD383" s="212"/>
      <c r="AE383" s="212"/>
      <c r="AF383" s="212"/>
      <c r="AG383" s="212"/>
      <c r="AH383" s="212"/>
      <c r="AI383" s="212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  <c r="CN383" s="260"/>
      <c r="CO383" s="260"/>
      <c r="CP383" s="260"/>
      <c r="CQ383" s="260"/>
      <c r="CR383" s="260"/>
      <c r="CS383" s="260"/>
      <c r="CT383" s="260"/>
      <c r="CU383" s="260"/>
      <c r="CV383" s="260"/>
      <c r="CW383" s="260"/>
      <c r="CX383" s="260"/>
      <c r="CY383" s="260"/>
      <c r="CZ383" s="260"/>
      <c r="DA383" s="260"/>
      <c r="DB383" s="260"/>
      <c r="DC383" s="260"/>
      <c r="DD383" s="260"/>
      <c r="DE383" s="260"/>
    </row>
    <row r="384" spans="1:109" ht="11.25" customHeight="1">
      <c r="A384" s="260"/>
      <c r="B384" s="260"/>
      <c r="C384" s="210"/>
      <c r="D384" s="211"/>
      <c r="E384" s="210"/>
      <c r="F384" s="210"/>
      <c r="G384" s="261"/>
      <c r="H384" s="262"/>
      <c r="I384" s="262"/>
      <c r="J384" s="263"/>
      <c r="K384" s="263"/>
      <c r="L384" s="263"/>
      <c r="M384" s="263"/>
      <c r="N384" s="263"/>
      <c r="O384" s="263"/>
      <c r="P384" s="263"/>
      <c r="Q384" s="263"/>
      <c r="R384" s="210"/>
      <c r="S384" s="210"/>
      <c r="T384" s="210"/>
      <c r="U384" s="212"/>
      <c r="V384" s="212"/>
      <c r="W384" s="212"/>
      <c r="X384" s="212"/>
      <c r="Y384" s="212"/>
      <c r="Z384" s="212"/>
      <c r="AA384" s="212"/>
      <c r="AB384" s="212"/>
      <c r="AC384" s="212"/>
      <c r="AD384" s="212"/>
      <c r="AE384" s="212"/>
      <c r="AF384" s="212"/>
      <c r="AG384" s="212"/>
      <c r="AH384" s="212"/>
      <c r="AI384" s="212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60"/>
      <c r="BR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  <c r="CC384" s="260"/>
      <c r="CD384" s="260"/>
      <c r="CE384" s="260"/>
      <c r="CF384" s="260"/>
      <c r="CG384" s="260"/>
      <c r="CH384" s="260"/>
      <c r="CI384" s="260"/>
      <c r="CJ384" s="260"/>
      <c r="CK384" s="260"/>
      <c r="CL384" s="260"/>
      <c r="CM384" s="260"/>
      <c r="CN384" s="260"/>
      <c r="CO384" s="260"/>
      <c r="CP384" s="260"/>
      <c r="CQ384" s="260"/>
      <c r="CR384" s="260"/>
      <c r="CS384" s="260"/>
      <c r="CT384" s="260"/>
      <c r="CU384" s="260"/>
      <c r="CV384" s="260"/>
      <c r="CW384" s="260"/>
      <c r="CX384" s="260"/>
      <c r="CY384" s="260"/>
      <c r="CZ384" s="260"/>
      <c r="DA384" s="260"/>
      <c r="DB384" s="260"/>
      <c r="DC384" s="260"/>
      <c r="DD384" s="260"/>
      <c r="DE384" s="260"/>
    </row>
    <row r="385" spans="1:109" ht="11.25" customHeight="1">
      <c r="A385" s="260"/>
      <c r="B385" s="260"/>
      <c r="C385" s="210"/>
      <c r="D385" s="211"/>
      <c r="E385" s="210"/>
      <c r="F385" s="210"/>
      <c r="G385" s="261"/>
      <c r="H385" s="262"/>
      <c r="I385" s="262"/>
      <c r="J385" s="263"/>
      <c r="K385" s="263"/>
      <c r="L385" s="263"/>
      <c r="M385" s="263"/>
      <c r="N385" s="263"/>
      <c r="O385" s="263"/>
      <c r="P385" s="263"/>
      <c r="Q385" s="263"/>
      <c r="R385" s="210"/>
      <c r="S385" s="210"/>
      <c r="T385" s="210"/>
      <c r="U385" s="212"/>
      <c r="V385" s="212"/>
      <c r="W385" s="212"/>
      <c r="X385" s="212"/>
      <c r="Y385" s="212"/>
      <c r="Z385" s="212"/>
      <c r="AA385" s="212"/>
      <c r="AB385" s="212"/>
      <c r="AC385" s="212"/>
      <c r="AD385" s="212"/>
      <c r="AE385" s="212"/>
      <c r="AF385" s="212"/>
      <c r="AG385" s="212"/>
      <c r="AH385" s="212"/>
      <c r="AI385" s="212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60"/>
      <c r="BH385" s="260"/>
      <c r="BI385" s="260"/>
      <c r="BJ385" s="260"/>
      <c r="BK385" s="260"/>
      <c r="BL385" s="260"/>
      <c r="BM385" s="260"/>
      <c r="BN385" s="260"/>
      <c r="BO385" s="260"/>
      <c r="BP385" s="260"/>
      <c r="BQ385" s="260"/>
      <c r="BR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  <c r="CC385" s="260"/>
      <c r="CD385" s="260"/>
      <c r="CE385" s="260"/>
      <c r="CF385" s="260"/>
      <c r="CG385" s="260"/>
      <c r="CH385" s="260"/>
      <c r="CI385" s="260"/>
      <c r="CJ385" s="260"/>
      <c r="CK385" s="260"/>
      <c r="CL385" s="260"/>
      <c r="CM385" s="260"/>
      <c r="CN385" s="260"/>
      <c r="CO385" s="260"/>
      <c r="CP385" s="260"/>
      <c r="CQ385" s="260"/>
      <c r="CR385" s="260"/>
      <c r="CS385" s="260"/>
      <c r="CT385" s="260"/>
      <c r="CU385" s="260"/>
      <c r="CV385" s="260"/>
      <c r="CW385" s="260"/>
      <c r="CX385" s="260"/>
      <c r="CY385" s="260"/>
      <c r="CZ385" s="260"/>
      <c r="DA385" s="260"/>
      <c r="DB385" s="260"/>
      <c r="DC385" s="260"/>
      <c r="DD385" s="260"/>
      <c r="DE385" s="260"/>
    </row>
    <row r="386" spans="1:109" ht="11.25" customHeight="1">
      <c r="A386" s="260"/>
      <c r="B386" s="260"/>
      <c r="C386" s="210"/>
      <c r="D386" s="211"/>
      <c r="E386" s="210"/>
      <c r="F386" s="210"/>
      <c r="G386" s="261"/>
      <c r="H386" s="262"/>
      <c r="I386" s="262"/>
      <c r="J386" s="263"/>
      <c r="K386" s="263"/>
      <c r="L386" s="263"/>
      <c r="M386" s="263"/>
      <c r="N386" s="263"/>
      <c r="O386" s="263"/>
      <c r="P386" s="263"/>
      <c r="Q386" s="263"/>
      <c r="R386" s="210"/>
      <c r="S386" s="210"/>
      <c r="T386" s="210"/>
      <c r="U386" s="212"/>
      <c r="V386" s="212"/>
      <c r="W386" s="212"/>
      <c r="X386" s="212"/>
      <c r="Y386" s="212"/>
      <c r="Z386" s="212"/>
      <c r="AA386" s="212"/>
      <c r="AB386" s="212"/>
      <c r="AC386" s="212"/>
      <c r="AD386" s="212"/>
      <c r="AE386" s="212"/>
      <c r="AF386" s="212"/>
      <c r="AG386" s="212"/>
      <c r="AH386" s="212"/>
      <c r="AI386" s="212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  <c r="CN386" s="260"/>
      <c r="CO386" s="260"/>
      <c r="CP386" s="260"/>
      <c r="CQ386" s="260"/>
      <c r="CR386" s="260"/>
      <c r="CS386" s="260"/>
      <c r="CT386" s="260"/>
      <c r="CU386" s="260"/>
      <c r="CV386" s="260"/>
      <c r="CW386" s="260"/>
      <c r="CX386" s="260"/>
      <c r="CY386" s="260"/>
      <c r="CZ386" s="260"/>
      <c r="DA386" s="260"/>
      <c r="DB386" s="260"/>
      <c r="DC386" s="260"/>
      <c r="DD386" s="260"/>
      <c r="DE386" s="260"/>
    </row>
    <row r="387" spans="1:109" ht="11.25" customHeight="1">
      <c r="A387" s="260"/>
      <c r="B387" s="260"/>
      <c r="C387" s="210"/>
      <c r="D387" s="211"/>
      <c r="E387" s="210"/>
      <c r="F387" s="210"/>
      <c r="G387" s="261"/>
      <c r="H387" s="262"/>
      <c r="I387" s="262"/>
      <c r="J387" s="263"/>
      <c r="K387" s="263"/>
      <c r="L387" s="263"/>
      <c r="M387" s="263"/>
      <c r="N387" s="263"/>
      <c r="O387" s="263"/>
      <c r="P387" s="263"/>
      <c r="Q387" s="263"/>
      <c r="R387" s="210"/>
      <c r="S387" s="210"/>
      <c r="T387" s="210"/>
      <c r="U387" s="212"/>
      <c r="V387" s="212"/>
      <c r="W387" s="212"/>
      <c r="X387" s="212"/>
      <c r="Y387" s="212"/>
      <c r="Z387" s="212"/>
      <c r="AA387" s="212"/>
      <c r="AB387" s="212"/>
      <c r="AC387" s="212"/>
      <c r="AD387" s="212"/>
      <c r="AE387" s="212"/>
      <c r="AF387" s="212"/>
      <c r="AG387" s="212"/>
      <c r="AH387" s="212"/>
      <c r="AI387" s="212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60"/>
      <c r="BR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  <c r="CN387" s="260"/>
      <c r="CO387" s="260"/>
      <c r="CP387" s="260"/>
      <c r="CQ387" s="260"/>
      <c r="CR387" s="260"/>
      <c r="CS387" s="260"/>
      <c r="CT387" s="260"/>
      <c r="CU387" s="260"/>
      <c r="CV387" s="260"/>
      <c r="CW387" s="260"/>
      <c r="CX387" s="260"/>
      <c r="CY387" s="260"/>
      <c r="CZ387" s="260"/>
      <c r="DA387" s="260"/>
      <c r="DB387" s="260"/>
      <c r="DC387" s="260"/>
      <c r="DD387" s="260"/>
      <c r="DE387" s="260"/>
    </row>
    <row r="388" spans="1:109" ht="11.25" customHeight="1">
      <c r="A388" s="260"/>
      <c r="B388" s="260"/>
      <c r="C388" s="210"/>
      <c r="D388" s="211"/>
      <c r="E388" s="210"/>
      <c r="F388" s="210"/>
      <c r="G388" s="261"/>
      <c r="H388" s="262"/>
      <c r="I388" s="262"/>
      <c r="J388" s="263"/>
      <c r="K388" s="263"/>
      <c r="L388" s="263"/>
      <c r="M388" s="263"/>
      <c r="N388" s="263"/>
      <c r="O388" s="263"/>
      <c r="P388" s="263"/>
      <c r="Q388" s="263"/>
      <c r="R388" s="210"/>
      <c r="S388" s="210"/>
      <c r="T388" s="210"/>
      <c r="U388" s="212"/>
      <c r="V388" s="212"/>
      <c r="W388" s="212"/>
      <c r="X388" s="212"/>
      <c r="Y388" s="212"/>
      <c r="Z388" s="212"/>
      <c r="AA388" s="212"/>
      <c r="AB388" s="212"/>
      <c r="AC388" s="212"/>
      <c r="AD388" s="212"/>
      <c r="AE388" s="212"/>
      <c r="AF388" s="212"/>
      <c r="AG388" s="212"/>
      <c r="AH388" s="212"/>
      <c r="AI388" s="212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60"/>
      <c r="BR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  <c r="CN388" s="260"/>
      <c r="CO388" s="260"/>
      <c r="CP388" s="260"/>
      <c r="CQ388" s="260"/>
      <c r="CR388" s="260"/>
      <c r="CS388" s="260"/>
      <c r="CT388" s="260"/>
      <c r="CU388" s="260"/>
      <c r="CV388" s="260"/>
      <c r="CW388" s="260"/>
      <c r="CX388" s="260"/>
      <c r="CY388" s="260"/>
      <c r="CZ388" s="260"/>
      <c r="DA388" s="260"/>
      <c r="DB388" s="260"/>
      <c r="DC388" s="260"/>
      <c r="DD388" s="260"/>
      <c r="DE388" s="260"/>
    </row>
    <row r="389" spans="1:109" ht="11.25" customHeight="1">
      <c r="A389" s="260"/>
      <c r="B389" s="260"/>
      <c r="C389" s="210"/>
      <c r="D389" s="211"/>
      <c r="E389" s="210"/>
      <c r="F389" s="210"/>
      <c r="G389" s="261"/>
      <c r="H389" s="262"/>
      <c r="I389" s="262"/>
      <c r="J389" s="263"/>
      <c r="K389" s="263"/>
      <c r="L389" s="263"/>
      <c r="M389" s="263"/>
      <c r="N389" s="263"/>
      <c r="O389" s="263"/>
      <c r="P389" s="263"/>
      <c r="Q389" s="263"/>
      <c r="R389" s="210"/>
      <c r="S389" s="210"/>
      <c r="T389" s="210"/>
      <c r="U389" s="212"/>
      <c r="V389" s="212"/>
      <c r="W389" s="212"/>
      <c r="X389" s="212"/>
      <c r="Y389" s="212"/>
      <c r="Z389" s="212"/>
      <c r="AA389" s="212"/>
      <c r="AB389" s="212"/>
      <c r="AC389" s="212"/>
      <c r="AD389" s="212"/>
      <c r="AE389" s="212"/>
      <c r="AF389" s="212"/>
      <c r="AG389" s="212"/>
      <c r="AH389" s="212"/>
      <c r="AI389" s="212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60"/>
      <c r="BR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  <c r="CC389" s="260"/>
      <c r="CD389" s="260"/>
      <c r="CE389" s="260"/>
      <c r="CF389" s="260"/>
      <c r="CG389" s="260"/>
      <c r="CH389" s="260"/>
      <c r="CI389" s="260"/>
      <c r="CJ389" s="260"/>
      <c r="CK389" s="260"/>
      <c r="CL389" s="260"/>
      <c r="CM389" s="260"/>
      <c r="CN389" s="260"/>
      <c r="CO389" s="260"/>
      <c r="CP389" s="260"/>
      <c r="CQ389" s="260"/>
      <c r="CR389" s="260"/>
      <c r="CS389" s="260"/>
      <c r="CT389" s="260"/>
      <c r="CU389" s="260"/>
      <c r="CV389" s="260"/>
      <c r="CW389" s="260"/>
      <c r="CX389" s="260"/>
      <c r="CY389" s="260"/>
      <c r="CZ389" s="260"/>
      <c r="DA389" s="260"/>
      <c r="DB389" s="260"/>
      <c r="DC389" s="260"/>
      <c r="DD389" s="260"/>
      <c r="DE389" s="260"/>
    </row>
    <row r="390" spans="1:109" ht="11.25" customHeight="1">
      <c r="A390" s="260"/>
      <c r="B390" s="260"/>
      <c r="C390" s="210"/>
      <c r="D390" s="211"/>
      <c r="E390" s="210"/>
      <c r="F390" s="210"/>
      <c r="G390" s="261"/>
      <c r="H390" s="262"/>
      <c r="I390" s="262"/>
      <c r="J390" s="263"/>
      <c r="K390" s="263"/>
      <c r="L390" s="263"/>
      <c r="M390" s="263"/>
      <c r="N390" s="263"/>
      <c r="O390" s="263"/>
      <c r="P390" s="263"/>
      <c r="Q390" s="263"/>
      <c r="R390" s="210"/>
      <c r="S390" s="210"/>
      <c r="T390" s="210"/>
      <c r="U390" s="212"/>
      <c r="V390" s="212"/>
      <c r="W390" s="212"/>
      <c r="X390" s="212"/>
      <c r="Y390" s="212"/>
      <c r="Z390" s="212"/>
      <c r="AA390" s="212"/>
      <c r="AB390" s="212"/>
      <c r="AC390" s="212"/>
      <c r="AD390" s="212"/>
      <c r="AE390" s="212"/>
      <c r="AF390" s="212"/>
      <c r="AG390" s="212"/>
      <c r="AH390" s="212"/>
      <c r="AI390" s="212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60"/>
      <c r="BR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  <c r="CC390" s="260"/>
      <c r="CD390" s="260"/>
      <c r="CE390" s="260"/>
      <c r="CF390" s="260"/>
      <c r="CG390" s="260"/>
      <c r="CH390" s="260"/>
      <c r="CI390" s="260"/>
      <c r="CJ390" s="260"/>
      <c r="CK390" s="260"/>
      <c r="CL390" s="260"/>
      <c r="CM390" s="260"/>
      <c r="CN390" s="260"/>
      <c r="CO390" s="260"/>
      <c r="CP390" s="260"/>
      <c r="CQ390" s="260"/>
      <c r="CR390" s="260"/>
      <c r="CS390" s="260"/>
      <c r="CT390" s="260"/>
      <c r="CU390" s="260"/>
      <c r="CV390" s="260"/>
      <c r="CW390" s="260"/>
      <c r="CX390" s="260"/>
      <c r="CY390" s="260"/>
      <c r="CZ390" s="260"/>
      <c r="DA390" s="260"/>
      <c r="DB390" s="260"/>
      <c r="DC390" s="260"/>
      <c r="DD390" s="260"/>
      <c r="DE390" s="260"/>
    </row>
    <row r="391" spans="1:109" ht="11.25" customHeight="1">
      <c r="A391" s="260"/>
      <c r="B391" s="260"/>
      <c r="C391" s="210"/>
      <c r="D391" s="211"/>
      <c r="E391" s="210"/>
      <c r="F391" s="210"/>
      <c r="G391" s="261"/>
      <c r="H391" s="262"/>
      <c r="I391" s="262"/>
      <c r="J391" s="263"/>
      <c r="K391" s="263"/>
      <c r="L391" s="263"/>
      <c r="M391" s="263"/>
      <c r="N391" s="263"/>
      <c r="O391" s="263"/>
      <c r="P391" s="263"/>
      <c r="Q391" s="263"/>
      <c r="R391" s="210"/>
      <c r="S391" s="210"/>
      <c r="T391" s="210"/>
      <c r="U391" s="212"/>
      <c r="V391" s="212"/>
      <c r="W391" s="212"/>
      <c r="X391" s="212"/>
      <c r="Y391" s="212"/>
      <c r="Z391" s="212"/>
      <c r="AA391" s="212"/>
      <c r="AB391" s="212"/>
      <c r="AC391" s="212"/>
      <c r="AD391" s="212"/>
      <c r="AE391" s="212"/>
      <c r="AF391" s="212"/>
      <c r="AG391" s="212"/>
      <c r="AH391" s="212"/>
      <c r="AI391" s="212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60"/>
      <c r="BR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0"/>
      <c r="CF391" s="260"/>
      <c r="CG391" s="260"/>
      <c r="CH391" s="260"/>
      <c r="CI391" s="260"/>
      <c r="CJ391" s="260"/>
      <c r="CK391" s="260"/>
      <c r="CL391" s="260"/>
      <c r="CM391" s="260"/>
      <c r="CN391" s="260"/>
      <c r="CO391" s="260"/>
      <c r="CP391" s="260"/>
      <c r="CQ391" s="260"/>
      <c r="CR391" s="260"/>
      <c r="CS391" s="260"/>
      <c r="CT391" s="260"/>
      <c r="CU391" s="260"/>
      <c r="CV391" s="260"/>
      <c r="CW391" s="260"/>
      <c r="CX391" s="260"/>
      <c r="CY391" s="260"/>
      <c r="CZ391" s="260"/>
      <c r="DA391" s="260"/>
      <c r="DB391" s="260"/>
      <c r="DC391" s="260"/>
      <c r="DD391" s="260"/>
      <c r="DE391" s="260"/>
    </row>
    <row r="392" spans="1:109" ht="11.25" customHeight="1">
      <c r="A392" s="260"/>
      <c r="B392" s="260"/>
      <c r="C392" s="210"/>
      <c r="D392" s="211"/>
      <c r="E392" s="210"/>
      <c r="F392" s="210"/>
      <c r="G392" s="261"/>
      <c r="H392" s="262"/>
      <c r="I392" s="262"/>
      <c r="J392" s="263"/>
      <c r="K392" s="263"/>
      <c r="L392" s="263"/>
      <c r="M392" s="263"/>
      <c r="N392" s="263"/>
      <c r="O392" s="263"/>
      <c r="P392" s="263"/>
      <c r="Q392" s="263"/>
      <c r="R392" s="210"/>
      <c r="S392" s="210"/>
      <c r="T392" s="210"/>
      <c r="U392" s="212"/>
      <c r="V392" s="212"/>
      <c r="W392" s="212"/>
      <c r="X392" s="212"/>
      <c r="Y392" s="212"/>
      <c r="Z392" s="212"/>
      <c r="AA392" s="212"/>
      <c r="AB392" s="212"/>
      <c r="AC392" s="212"/>
      <c r="AD392" s="212"/>
      <c r="AE392" s="212"/>
      <c r="AF392" s="212"/>
      <c r="AG392" s="212"/>
      <c r="AH392" s="212"/>
      <c r="AI392" s="212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60"/>
      <c r="BR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  <c r="CC392" s="260"/>
      <c r="CD392" s="260"/>
      <c r="CE392" s="260"/>
      <c r="CF392" s="260"/>
      <c r="CG392" s="260"/>
      <c r="CH392" s="260"/>
      <c r="CI392" s="260"/>
      <c r="CJ392" s="260"/>
      <c r="CK392" s="260"/>
      <c r="CL392" s="260"/>
      <c r="CM392" s="260"/>
      <c r="CN392" s="260"/>
      <c r="CO392" s="260"/>
      <c r="CP392" s="260"/>
      <c r="CQ392" s="260"/>
      <c r="CR392" s="260"/>
      <c r="CS392" s="260"/>
      <c r="CT392" s="260"/>
      <c r="CU392" s="260"/>
      <c r="CV392" s="260"/>
      <c r="CW392" s="260"/>
      <c r="CX392" s="260"/>
      <c r="CY392" s="260"/>
      <c r="CZ392" s="260"/>
      <c r="DA392" s="260"/>
      <c r="DB392" s="260"/>
      <c r="DC392" s="260"/>
      <c r="DD392" s="260"/>
      <c r="DE392" s="260"/>
    </row>
    <row r="393" spans="1:109" ht="11.25" customHeight="1">
      <c r="A393" s="260"/>
      <c r="B393" s="260"/>
      <c r="C393" s="210"/>
      <c r="D393" s="211"/>
      <c r="E393" s="210"/>
      <c r="F393" s="210"/>
      <c r="G393" s="261"/>
      <c r="H393" s="262"/>
      <c r="I393" s="262"/>
      <c r="J393" s="263"/>
      <c r="K393" s="263"/>
      <c r="L393" s="263"/>
      <c r="M393" s="263"/>
      <c r="N393" s="263"/>
      <c r="O393" s="263"/>
      <c r="P393" s="263"/>
      <c r="Q393" s="263"/>
      <c r="R393" s="210"/>
      <c r="S393" s="210"/>
      <c r="T393" s="210"/>
      <c r="U393" s="212"/>
      <c r="V393" s="212"/>
      <c r="W393" s="212"/>
      <c r="X393" s="212"/>
      <c r="Y393" s="212"/>
      <c r="Z393" s="212"/>
      <c r="AA393" s="212"/>
      <c r="AB393" s="212"/>
      <c r="AC393" s="212"/>
      <c r="AD393" s="212"/>
      <c r="AE393" s="212"/>
      <c r="AF393" s="212"/>
      <c r="AG393" s="212"/>
      <c r="AH393" s="212"/>
      <c r="AI393" s="212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60"/>
      <c r="BR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  <c r="CC393" s="260"/>
      <c r="CD393" s="260"/>
      <c r="CE393" s="260"/>
      <c r="CF393" s="260"/>
      <c r="CG393" s="260"/>
      <c r="CH393" s="260"/>
      <c r="CI393" s="260"/>
      <c r="CJ393" s="260"/>
      <c r="CK393" s="260"/>
      <c r="CL393" s="260"/>
      <c r="CM393" s="260"/>
      <c r="CN393" s="260"/>
      <c r="CO393" s="260"/>
      <c r="CP393" s="260"/>
      <c r="CQ393" s="260"/>
      <c r="CR393" s="260"/>
      <c r="CS393" s="260"/>
      <c r="CT393" s="260"/>
      <c r="CU393" s="260"/>
      <c r="CV393" s="260"/>
      <c r="CW393" s="260"/>
      <c r="CX393" s="260"/>
      <c r="CY393" s="260"/>
      <c r="CZ393" s="260"/>
      <c r="DA393" s="260"/>
      <c r="DB393" s="260"/>
      <c r="DC393" s="260"/>
      <c r="DD393" s="260"/>
      <c r="DE393" s="260"/>
    </row>
    <row r="394" spans="1:109" ht="11.25" customHeight="1">
      <c r="A394" s="260"/>
      <c r="B394" s="260"/>
      <c r="C394" s="210"/>
      <c r="D394" s="211"/>
      <c r="E394" s="210"/>
      <c r="F394" s="210"/>
      <c r="G394" s="261"/>
      <c r="H394" s="262"/>
      <c r="I394" s="262"/>
      <c r="J394" s="263"/>
      <c r="K394" s="263"/>
      <c r="L394" s="263"/>
      <c r="M394" s="263"/>
      <c r="N394" s="263"/>
      <c r="O394" s="263"/>
      <c r="P394" s="263"/>
      <c r="Q394" s="263"/>
      <c r="R394" s="210"/>
      <c r="S394" s="210"/>
      <c r="T394" s="210"/>
      <c r="U394" s="212"/>
      <c r="V394" s="212"/>
      <c r="W394" s="212"/>
      <c r="X394" s="212"/>
      <c r="Y394" s="212"/>
      <c r="Z394" s="212"/>
      <c r="AA394" s="212"/>
      <c r="AB394" s="212"/>
      <c r="AC394" s="212"/>
      <c r="AD394" s="212"/>
      <c r="AE394" s="212"/>
      <c r="AF394" s="212"/>
      <c r="AG394" s="212"/>
      <c r="AH394" s="212"/>
      <c r="AI394" s="212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60"/>
      <c r="BR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  <c r="CC394" s="260"/>
      <c r="CD394" s="260"/>
      <c r="CE394" s="260"/>
      <c r="CF394" s="260"/>
      <c r="CG394" s="260"/>
      <c r="CH394" s="260"/>
      <c r="CI394" s="260"/>
      <c r="CJ394" s="260"/>
      <c r="CK394" s="260"/>
      <c r="CL394" s="260"/>
      <c r="CM394" s="260"/>
      <c r="CN394" s="260"/>
      <c r="CO394" s="260"/>
      <c r="CP394" s="260"/>
      <c r="CQ394" s="260"/>
      <c r="CR394" s="260"/>
      <c r="CS394" s="260"/>
      <c r="CT394" s="260"/>
      <c r="CU394" s="260"/>
      <c r="CV394" s="260"/>
      <c r="CW394" s="260"/>
      <c r="CX394" s="260"/>
      <c r="CY394" s="260"/>
      <c r="CZ394" s="260"/>
      <c r="DA394" s="260"/>
      <c r="DB394" s="260"/>
      <c r="DC394" s="260"/>
      <c r="DD394" s="260"/>
      <c r="DE394" s="260"/>
    </row>
    <row r="395" spans="1:109" ht="11.25" customHeight="1">
      <c r="A395" s="260"/>
      <c r="B395" s="260"/>
      <c r="C395" s="210"/>
      <c r="D395" s="211"/>
      <c r="E395" s="210"/>
      <c r="F395" s="210"/>
      <c r="G395" s="261"/>
      <c r="H395" s="262"/>
      <c r="I395" s="262"/>
      <c r="J395" s="263"/>
      <c r="K395" s="263"/>
      <c r="L395" s="263"/>
      <c r="M395" s="263"/>
      <c r="N395" s="263"/>
      <c r="O395" s="263"/>
      <c r="P395" s="263"/>
      <c r="Q395" s="263"/>
      <c r="R395" s="210"/>
      <c r="S395" s="210"/>
      <c r="T395" s="210"/>
      <c r="U395" s="212"/>
      <c r="V395" s="212"/>
      <c r="W395" s="212"/>
      <c r="X395" s="212"/>
      <c r="Y395" s="212"/>
      <c r="Z395" s="212"/>
      <c r="AA395" s="212"/>
      <c r="AB395" s="212"/>
      <c r="AC395" s="212"/>
      <c r="AD395" s="212"/>
      <c r="AE395" s="212"/>
      <c r="AF395" s="212"/>
      <c r="AG395" s="212"/>
      <c r="AH395" s="212"/>
      <c r="AI395" s="212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60"/>
      <c r="BR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  <c r="CC395" s="260"/>
      <c r="CD395" s="260"/>
      <c r="CE395" s="260"/>
      <c r="CF395" s="260"/>
      <c r="CG395" s="260"/>
      <c r="CH395" s="260"/>
      <c r="CI395" s="260"/>
      <c r="CJ395" s="260"/>
      <c r="CK395" s="260"/>
      <c r="CL395" s="260"/>
      <c r="CM395" s="260"/>
      <c r="CN395" s="260"/>
      <c r="CO395" s="260"/>
      <c r="CP395" s="260"/>
      <c r="CQ395" s="260"/>
      <c r="CR395" s="260"/>
      <c r="CS395" s="260"/>
      <c r="CT395" s="260"/>
      <c r="CU395" s="260"/>
      <c r="CV395" s="260"/>
      <c r="CW395" s="260"/>
      <c r="CX395" s="260"/>
      <c r="CY395" s="260"/>
      <c r="CZ395" s="260"/>
      <c r="DA395" s="260"/>
      <c r="DB395" s="260"/>
      <c r="DC395" s="260"/>
      <c r="DD395" s="260"/>
      <c r="DE395" s="260"/>
    </row>
    <row r="396" spans="1:109" ht="11.25" customHeight="1">
      <c r="A396" s="260"/>
      <c r="B396" s="260"/>
      <c r="C396" s="210"/>
      <c r="D396" s="211"/>
      <c r="E396" s="210"/>
      <c r="F396" s="210"/>
      <c r="G396" s="261"/>
      <c r="H396" s="262"/>
      <c r="I396" s="262"/>
      <c r="J396" s="263"/>
      <c r="K396" s="263"/>
      <c r="L396" s="263"/>
      <c r="M396" s="263"/>
      <c r="N396" s="263"/>
      <c r="O396" s="263"/>
      <c r="P396" s="263"/>
      <c r="Q396" s="263"/>
      <c r="R396" s="210"/>
      <c r="S396" s="210"/>
      <c r="T396" s="210"/>
      <c r="U396" s="212"/>
      <c r="V396" s="212"/>
      <c r="W396" s="212"/>
      <c r="X396" s="212"/>
      <c r="Y396" s="212"/>
      <c r="Z396" s="212"/>
      <c r="AA396" s="212"/>
      <c r="AB396" s="212"/>
      <c r="AC396" s="212"/>
      <c r="AD396" s="212"/>
      <c r="AE396" s="212"/>
      <c r="AF396" s="212"/>
      <c r="AG396" s="212"/>
      <c r="AH396" s="212"/>
      <c r="AI396" s="212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60"/>
      <c r="BR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  <c r="CC396" s="260"/>
      <c r="CD396" s="260"/>
      <c r="CE396" s="260"/>
      <c r="CF396" s="260"/>
      <c r="CG396" s="260"/>
      <c r="CH396" s="260"/>
      <c r="CI396" s="260"/>
      <c r="CJ396" s="260"/>
      <c r="CK396" s="260"/>
      <c r="CL396" s="260"/>
      <c r="CM396" s="260"/>
      <c r="CN396" s="260"/>
      <c r="CO396" s="260"/>
      <c r="CP396" s="260"/>
      <c r="CQ396" s="260"/>
      <c r="CR396" s="260"/>
      <c r="CS396" s="260"/>
      <c r="CT396" s="260"/>
      <c r="CU396" s="260"/>
      <c r="CV396" s="260"/>
      <c r="CW396" s="260"/>
      <c r="CX396" s="260"/>
      <c r="CY396" s="260"/>
      <c r="CZ396" s="260"/>
      <c r="DA396" s="260"/>
      <c r="DB396" s="260"/>
      <c r="DC396" s="260"/>
      <c r="DD396" s="260"/>
      <c r="DE396" s="260"/>
    </row>
    <row r="397" spans="1:109" ht="11.25" customHeight="1">
      <c r="A397" s="260"/>
      <c r="B397" s="260"/>
      <c r="C397" s="210"/>
      <c r="D397" s="211"/>
      <c r="E397" s="210"/>
      <c r="F397" s="210"/>
      <c r="G397" s="261"/>
      <c r="H397" s="262"/>
      <c r="I397" s="262"/>
      <c r="J397" s="263"/>
      <c r="K397" s="263"/>
      <c r="L397" s="263"/>
      <c r="M397" s="263"/>
      <c r="N397" s="263"/>
      <c r="O397" s="263"/>
      <c r="P397" s="263"/>
      <c r="Q397" s="263"/>
      <c r="R397" s="210"/>
      <c r="S397" s="210"/>
      <c r="T397" s="210"/>
      <c r="U397" s="212"/>
      <c r="V397" s="212"/>
      <c r="W397" s="212"/>
      <c r="X397" s="212"/>
      <c r="Y397" s="212"/>
      <c r="Z397" s="212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60"/>
      <c r="BR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  <c r="CC397" s="260"/>
      <c r="CD397" s="260"/>
      <c r="CE397" s="260"/>
      <c r="CF397" s="260"/>
      <c r="CG397" s="260"/>
      <c r="CH397" s="260"/>
      <c r="CI397" s="260"/>
      <c r="CJ397" s="260"/>
      <c r="CK397" s="260"/>
      <c r="CL397" s="260"/>
      <c r="CM397" s="260"/>
      <c r="CN397" s="260"/>
      <c r="CO397" s="260"/>
      <c r="CP397" s="260"/>
      <c r="CQ397" s="260"/>
      <c r="CR397" s="260"/>
      <c r="CS397" s="260"/>
      <c r="CT397" s="260"/>
      <c r="CU397" s="260"/>
      <c r="CV397" s="260"/>
      <c r="CW397" s="260"/>
      <c r="CX397" s="260"/>
      <c r="CY397" s="260"/>
      <c r="CZ397" s="260"/>
      <c r="DA397" s="260"/>
      <c r="DB397" s="260"/>
      <c r="DC397" s="260"/>
      <c r="DD397" s="260"/>
      <c r="DE397" s="260"/>
    </row>
    <row r="398" spans="1:109" ht="11.25" customHeight="1">
      <c r="A398" s="260"/>
      <c r="B398" s="260"/>
      <c r="C398" s="210"/>
      <c r="D398" s="211"/>
      <c r="E398" s="210"/>
      <c r="F398" s="210"/>
      <c r="G398" s="261"/>
      <c r="H398" s="262"/>
      <c r="I398" s="262"/>
      <c r="J398" s="263"/>
      <c r="K398" s="263"/>
      <c r="L398" s="263"/>
      <c r="M398" s="263"/>
      <c r="N398" s="263"/>
      <c r="O398" s="263"/>
      <c r="P398" s="263"/>
      <c r="Q398" s="263"/>
      <c r="R398" s="210"/>
      <c r="S398" s="210"/>
      <c r="T398" s="210"/>
      <c r="U398" s="212"/>
      <c r="V398" s="212"/>
      <c r="W398" s="212"/>
      <c r="X398" s="212"/>
      <c r="Y398" s="212"/>
      <c r="Z398" s="212"/>
      <c r="AA398" s="212"/>
      <c r="AB398" s="212"/>
      <c r="AC398" s="212"/>
      <c r="AD398" s="212"/>
      <c r="AE398" s="212"/>
      <c r="AF398" s="212"/>
      <c r="AG398" s="212"/>
      <c r="AH398" s="212"/>
      <c r="AI398" s="212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60"/>
      <c r="BR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  <c r="CN398" s="260"/>
      <c r="CO398" s="260"/>
      <c r="CP398" s="260"/>
      <c r="CQ398" s="260"/>
      <c r="CR398" s="260"/>
      <c r="CS398" s="260"/>
      <c r="CT398" s="260"/>
      <c r="CU398" s="260"/>
      <c r="CV398" s="260"/>
      <c r="CW398" s="260"/>
      <c r="CX398" s="260"/>
      <c r="CY398" s="260"/>
      <c r="CZ398" s="260"/>
      <c r="DA398" s="260"/>
      <c r="DB398" s="260"/>
      <c r="DC398" s="260"/>
      <c r="DD398" s="260"/>
      <c r="DE398" s="260"/>
    </row>
    <row r="399" spans="1:109" ht="11.25" customHeight="1">
      <c r="A399" s="260"/>
      <c r="B399" s="260"/>
      <c r="C399" s="210"/>
      <c r="D399" s="211"/>
      <c r="E399" s="210"/>
      <c r="F399" s="210"/>
      <c r="G399" s="261"/>
      <c r="H399" s="262"/>
      <c r="I399" s="262"/>
      <c r="J399" s="263"/>
      <c r="K399" s="263"/>
      <c r="L399" s="263"/>
      <c r="M399" s="263"/>
      <c r="N399" s="263"/>
      <c r="O399" s="263"/>
      <c r="P399" s="263"/>
      <c r="Q399" s="263"/>
      <c r="R399" s="210"/>
      <c r="S399" s="210"/>
      <c r="T399" s="210"/>
      <c r="U399" s="212"/>
      <c r="V399" s="212"/>
      <c r="W399" s="212"/>
      <c r="X399" s="212"/>
      <c r="Y399" s="212"/>
      <c r="Z399" s="212"/>
      <c r="AA399" s="212"/>
      <c r="AB399" s="212"/>
      <c r="AC399" s="212"/>
      <c r="AD399" s="212"/>
      <c r="AE399" s="212"/>
      <c r="AF399" s="212"/>
      <c r="AG399" s="212"/>
      <c r="AH399" s="212"/>
      <c r="AI399" s="212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60"/>
      <c r="BR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  <c r="CC399" s="260"/>
      <c r="CD399" s="260"/>
      <c r="CE399" s="260"/>
      <c r="CF399" s="260"/>
      <c r="CG399" s="260"/>
      <c r="CH399" s="260"/>
      <c r="CI399" s="260"/>
      <c r="CJ399" s="260"/>
      <c r="CK399" s="260"/>
      <c r="CL399" s="260"/>
      <c r="CM399" s="260"/>
      <c r="CN399" s="260"/>
      <c r="CO399" s="260"/>
      <c r="CP399" s="260"/>
      <c r="CQ399" s="260"/>
      <c r="CR399" s="260"/>
      <c r="CS399" s="260"/>
      <c r="CT399" s="260"/>
      <c r="CU399" s="260"/>
      <c r="CV399" s="260"/>
      <c r="CW399" s="260"/>
      <c r="CX399" s="260"/>
      <c r="CY399" s="260"/>
      <c r="CZ399" s="260"/>
      <c r="DA399" s="260"/>
      <c r="DB399" s="260"/>
      <c r="DC399" s="260"/>
      <c r="DD399" s="260"/>
      <c r="DE399" s="260"/>
    </row>
    <row r="400" spans="1:109" ht="11.25" customHeight="1">
      <c r="A400" s="260"/>
      <c r="B400" s="260"/>
      <c r="C400" s="210"/>
      <c r="D400" s="211"/>
      <c r="E400" s="210"/>
      <c r="F400" s="210"/>
      <c r="G400" s="261"/>
      <c r="H400" s="262"/>
      <c r="I400" s="262"/>
      <c r="J400" s="263"/>
      <c r="K400" s="263"/>
      <c r="L400" s="263"/>
      <c r="M400" s="263"/>
      <c r="N400" s="263"/>
      <c r="O400" s="263"/>
      <c r="P400" s="263"/>
      <c r="Q400" s="263"/>
      <c r="R400" s="210"/>
      <c r="S400" s="210"/>
      <c r="T400" s="210"/>
      <c r="U400" s="212"/>
      <c r="V400" s="212"/>
      <c r="W400" s="212"/>
      <c r="X400" s="212"/>
      <c r="Y400" s="212"/>
      <c r="Z400" s="212"/>
      <c r="AA400" s="212"/>
      <c r="AB400" s="212"/>
      <c r="AC400" s="212"/>
      <c r="AD400" s="212"/>
      <c r="AE400" s="212"/>
      <c r="AF400" s="212"/>
      <c r="AG400" s="212"/>
      <c r="AH400" s="212"/>
      <c r="AI400" s="212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60"/>
      <c r="BR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  <c r="CC400" s="260"/>
      <c r="CD400" s="260"/>
      <c r="CE400" s="260"/>
      <c r="CF400" s="260"/>
      <c r="CG400" s="260"/>
      <c r="CH400" s="260"/>
      <c r="CI400" s="260"/>
      <c r="CJ400" s="260"/>
      <c r="CK400" s="260"/>
      <c r="CL400" s="260"/>
      <c r="CM400" s="260"/>
      <c r="CN400" s="260"/>
      <c r="CO400" s="260"/>
      <c r="CP400" s="260"/>
      <c r="CQ400" s="260"/>
      <c r="CR400" s="260"/>
      <c r="CS400" s="260"/>
      <c r="CT400" s="260"/>
      <c r="CU400" s="260"/>
      <c r="CV400" s="260"/>
      <c r="CW400" s="260"/>
      <c r="CX400" s="260"/>
      <c r="CY400" s="260"/>
      <c r="CZ400" s="260"/>
      <c r="DA400" s="260"/>
      <c r="DB400" s="260"/>
      <c r="DC400" s="260"/>
      <c r="DD400" s="260"/>
      <c r="DE400" s="260"/>
    </row>
    <row r="401" spans="1:109" ht="11.25" customHeight="1">
      <c r="A401" s="260"/>
      <c r="B401" s="260"/>
      <c r="C401" s="210"/>
      <c r="D401" s="211"/>
      <c r="E401" s="210"/>
      <c r="F401" s="210"/>
      <c r="G401" s="261"/>
      <c r="H401" s="262"/>
      <c r="I401" s="262"/>
      <c r="J401" s="263"/>
      <c r="K401" s="263"/>
      <c r="L401" s="263"/>
      <c r="M401" s="263"/>
      <c r="N401" s="263"/>
      <c r="O401" s="263"/>
      <c r="P401" s="263"/>
      <c r="Q401" s="263"/>
      <c r="R401" s="210"/>
      <c r="S401" s="210"/>
      <c r="T401" s="210"/>
      <c r="U401" s="212"/>
      <c r="V401" s="212"/>
      <c r="W401" s="212"/>
      <c r="X401" s="212"/>
      <c r="Y401" s="212"/>
      <c r="Z401" s="212"/>
      <c r="AA401" s="212"/>
      <c r="AB401" s="212"/>
      <c r="AC401" s="212"/>
      <c r="AD401" s="212"/>
      <c r="AE401" s="212"/>
      <c r="AF401" s="212"/>
      <c r="AG401" s="212"/>
      <c r="AH401" s="212"/>
      <c r="AI401" s="212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60"/>
      <c r="BR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  <c r="CC401" s="260"/>
      <c r="CD401" s="260"/>
      <c r="CE401" s="260"/>
      <c r="CF401" s="260"/>
      <c r="CG401" s="260"/>
      <c r="CH401" s="260"/>
      <c r="CI401" s="260"/>
      <c r="CJ401" s="260"/>
      <c r="CK401" s="260"/>
      <c r="CL401" s="260"/>
      <c r="CM401" s="260"/>
      <c r="CN401" s="260"/>
      <c r="CO401" s="260"/>
      <c r="CP401" s="260"/>
      <c r="CQ401" s="260"/>
      <c r="CR401" s="260"/>
      <c r="CS401" s="260"/>
      <c r="CT401" s="260"/>
      <c r="CU401" s="260"/>
      <c r="CV401" s="260"/>
      <c r="CW401" s="260"/>
      <c r="CX401" s="260"/>
      <c r="CY401" s="260"/>
      <c r="CZ401" s="260"/>
      <c r="DA401" s="260"/>
      <c r="DB401" s="260"/>
      <c r="DC401" s="260"/>
      <c r="DD401" s="260"/>
      <c r="DE401" s="260"/>
    </row>
    <row r="402" spans="1:109" ht="11.25" customHeight="1">
      <c r="A402" s="260"/>
      <c r="B402" s="260"/>
      <c r="C402" s="210"/>
      <c r="D402" s="211"/>
      <c r="E402" s="210"/>
      <c r="F402" s="210"/>
      <c r="G402" s="261"/>
      <c r="H402" s="262"/>
      <c r="I402" s="262"/>
      <c r="J402" s="263"/>
      <c r="K402" s="263"/>
      <c r="L402" s="263"/>
      <c r="M402" s="263"/>
      <c r="N402" s="263"/>
      <c r="O402" s="263"/>
      <c r="P402" s="263"/>
      <c r="Q402" s="263"/>
      <c r="R402" s="210"/>
      <c r="S402" s="210"/>
      <c r="T402" s="210"/>
      <c r="U402" s="212"/>
      <c r="V402" s="212"/>
      <c r="W402" s="212"/>
      <c r="X402" s="212"/>
      <c r="Y402" s="212"/>
      <c r="Z402" s="212"/>
      <c r="AA402" s="212"/>
      <c r="AB402" s="212"/>
      <c r="AC402" s="212"/>
      <c r="AD402" s="212"/>
      <c r="AE402" s="212"/>
      <c r="AF402" s="212"/>
      <c r="AG402" s="212"/>
      <c r="AH402" s="212"/>
      <c r="AI402" s="212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60"/>
      <c r="BR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  <c r="CC402" s="260"/>
      <c r="CD402" s="260"/>
      <c r="CE402" s="260"/>
      <c r="CF402" s="260"/>
      <c r="CG402" s="260"/>
      <c r="CH402" s="260"/>
      <c r="CI402" s="260"/>
      <c r="CJ402" s="260"/>
      <c r="CK402" s="260"/>
      <c r="CL402" s="260"/>
      <c r="CM402" s="260"/>
      <c r="CN402" s="260"/>
      <c r="CO402" s="260"/>
      <c r="CP402" s="260"/>
      <c r="CQ402" s="260"/>
      <c r="CR402" s="260"/>
      <c r="CS402" s="260"/>
      <c r="CT402" s="260"/>
      <c r="CU402" s="260"/>
      <c r="CV402" s="260"/>
      <c r="CW402" s="260"/>
      <c r="CX402" s="260"/>
      <c r="CY402" s="260"/>
      <c r="CZ402" s="260"/>
      <c r="DA402" s="260"/>
      <c r="DB402" s="260"/>
      <c r="DC402" s="260"/>
      <c r="DD402" s="260"/>
      <c r="DE402" s="260"/>
    </row>
    <row r="403" spans="1:109" ht="11.25" customHeight="1">
      <c r="A403" s="260"/>
      <c r="B403" s="260"/>
      <c r="C403" s="210"/>
      <c r="D403" s="211"/>
      <c r="E403" s="210"/>
      <c r="F403" s="210"/>
      <c r="G403" s="261"/>
      <c r="H403" s="262"/>
      <c r="I403" s="262"/>
      <c r="J403" s="263"/>
      <c r="K403" s="263"/>
      <c r="L403" s="263"/>
      <c r="M403" s="263"/>
      <c r="N403" s="263"/>
      <c r="O403" s="263"/>
      <c r="P403" s="263"/>
      <c r="Q403" s="263"/>
      <c r="R403" s="210"/>
      <c r="S403" s="210"/>
      <c r="T403" s="210"/>
      <c r="U403" s="212"/>
      <c r="V403" s="212"/>
      <c r="W403" s="212"/>
      <c r="X403" s="212"/>
      <c r="Y403" s="212"/>
      <c r="Z403" s="212"/>
      <c r="AA403" s="212"/>
      <c r="AB403" s="212"/>
      <c r="AC403" s="212"/>
      <c r="AD403" s="212"/>
      <c r="AE403" s="212"/>
      <c r="AF403" s="212"/>
      <c r="AG403" s="212"/>
      <c r="AH403" s="212"/>
      <c r="AI403" s="212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60"/>
      <c r="BR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0"/>
      <c r="CF403" s="260"/>
      <c r="CG403" s="260"/>
      <c r="CH403" s="260"/>
      <c r="CI403" s="260"/>
      <c r="CJ403" s="260"/>
      <c r="CK403" s="260"/>
      <c r="CL403" s="260"/>
      <c r="CM403" s="260"/>
      <c r="CN403" s="260"/>
      <c r="CO403" s="260"/>
      <c r="CP403" s="260"/>
      <c r="CQ403" s="260"/>
      <c r="CR403" s="260"/>
      <c r="CS403" s="260"/>
      <c r="CT403" s="260"/>
      <c r="CU403" s="260"/>
      <c r="CV403" s="260"/>
      <c r="CW403" s="260"/>
      <c r="CX403" s="260"/>
      <c r="CY403" s="260"/>
      <c r="CZ403" s="260"/>
      <c r="DA403" s="260"/>
      <c r="DB403" s="260"/>
      <c r="DC403" s="260"/>
      <c r="DD403" s="260"/>
      <c r="DE403" s="260"/>
    </row>
    <row r="404" spans="1:109" ht="11.25" customHeight="1">
      <c r="A404" s="260"/>
      <c r="B404" s="260"/>
      <c r="C404" s="210"/>
      <c r="D404" s="211"/>
      <c r="E404" s="210"/>
      <c r="F404" s="210"/>
      <c r="G404" s="261"/>
      <c r="H404" s="262"/>
      <c r="I404" s="262"/>
      <c r="J404" s="263"/>
      <c r="K404" s="263"/>
      <c r="L404" s="263"/>
      <c r="M404" s="263"/>
      <c r="N404" s="263"/>
      <c r="O404" s="263"/>
      <c r="P404" s="263"/>
      <c r="Q404" s="263"/>
      <c r="R404" s="210"/>
      <c r="S404" s="210"/>
      <c r="T404" s="210"/>
      <c r="U404" s="212"/>
      <c r="V404" s="212"/>
      <c r="W404" s="212"/>
      <c r="X404" s="212"/>
      <c r="Y404" s="212"/>
      <c r="Z404" s="212"/>
      <c r="AA404" s="212"/>
      <c r="AB404" s="212"/>
      <c r="AC404" s="212"/>
      <c r="AD404" s="212"/>
      <c r="AE404" s="212"/>
      <c r="AF404" s="212"/>
      <c r="AG404" s="212"/>
      <c r="AH404" s="212"/>
      <c r="AI404" s="212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60"/>
      <c r="BH404" s="260"/>
      <c r="BI404" s="260"/>
      <c r="BJ404" s="260"/>
      <c r="BK404" s="260"/>
      <c r="BL404" s="260"/>
      <c r="BM404" s="260"/>
      <c r="BN404" s="260"/>
      <c r="BO404" s="260"/>
      <c r="BP404" s="260"/>
      <c r="BQ404" s="260"/>
      <c r="BR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0"/>
      <c r="CF404" s="260"/>
      <c r="CG404" s="260"/>
      <c r="CH404" s="260"/>
      <c r="CI404" s="260"/>
      <c r="CJ404" s="260"/>
      <c r="CK404" s="260"/>
      <c r="CL404" s="260"/>
      <c r="CM404" s="260"/>
      <c r="CN404" s="260"/>
      <c r="CO404" s="260"/>
      <c r="CP404" s="260"/>
      <c r="CQ404" s="260"/>
      <c r="CR404" s="260"/>
      <c r="CS404" s="260"/>
      <c r="CT404" s="260"/>
      <c r="CU404" s="260"/>
      <c r="CV404" s="260"/>
      <c r="CW404" s="260"/>
      <c r="CX404" s="260"/>
      <c r="CY404" s="260"/>
      <c r="CZ404" s="260"/>
      <c r="DA404" s="260"/>
      <c r="DB404" s="260"/>
      <c r="DC404" s="260"/>
      <c r="DD404" s="260"/>
      <c r="DE404" s="260"/>
    </row>
    <row r="405" spans="1:109" ht="11.25" customHeight="1">
      <c r="A405" s="260"/>
      <c r="B405" s="260"/>
      <c r="C405" s="210"/>
      <c r="D405" s="211"/>
      <c r="E405" s="210"/>
      <c r="F405" s="210"/>
      <c r="G405" s="261"/>
      <c r="H405" s="262"/>
      <c r="I405" s="262"/>
      <c r="J405" s="263"/>
      <c r="K405" s="263"/>
      <c r="L405" s="263"/>
      <c r="M405" s="263"/>
      <c r="N405" s="263"/>
      <c r="O405" s="263"/>
      <c r="P405" s="263"/>
      <c r="Q405" s="263"/>
      <c r="R405" s="210"/>
      <c r="S405" s="210"/>
      <c r="T405" s="210"/>
      <c r="U405" s="212"/>
      <c r="V405" s="212"/>
      <c r="W405" s="212"/>
      <c r="X405" s="212"/>
      <c r="Y405" s="212"/>
      <c r="Z405" s="212"/>
      <c r="AA405" s="212"/>
      <c r="AB405" s="212"/>
      <c r="AC405" s="212"/>
      <c r="AD405" s="212"/>
      <c r="AE405" s="212"/>
      <c r="AF405" s="212"/>
      <c r="AG405" s="212"/>
      <c r="AH405" s="212"/>
      <c r="AI405" s="212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60"/>
      <c r="BR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  <c r="CC405" s="260"/>
      <c r="CD405" s="260"/>
      <c r="CE405" s="260"/>
      <c r="CF405" s="260"/>
      <c r="CG405" s="260"/>
      <c r="CH405" s="260"/>
      <c r="CI405" s="260"/>
      <c r="CJ405" s="260"/>
      <c r="CK405" s="260"/>
      <c r="CL405" s="260"/>
      <c r="CM405" s="260"/>
      <c r="CN405" s="260"/>
      <c r="CO405" s="260"/>
      <c r="CP405" s="260"/>
      <c r="CQ405" s="260"/>
      <c r="CR405" s="260"/>
      <c r="CS405" s="260"/>
      <c r="CT405" s="260"/>
      <c r="CU405" s="260"/>
      <c r="CV405" s="260"/>
      <c r="CW405" s="260"/>
      <c r="CX405" s="260"/>
      <c r="CY405" s="260"/>
      <c r="CZ405" s="260"/>
      <c r="DA405" s="260"/>
      <c r="DB405" s="260"/>
      <c r="DC405" s="260"/>
      <c r="DD405" s="260"/>
      <c r="DE405" s="260"/>
    </row>
    <row r="406" spans="1:109" ht="11.25" customHeight="1">
      <c r="A406" s="260"/>
      <c r="B406" s="260"/>
      <c r="C406" s="210"/>
      <c r="D406" s="211"/>
      <c r="E406" s="210"/>
      <c r="F406" s="210"/>
      <c r="G406" s="261"/>
      <c r="H406" s="262"/>
      <c r="I406" s="262"/>
      <c r="J406" s="263"/>
      <c r="K406" s="263"/>
      <c r="L406" s="263"/>
      <c r="M406" s="263"/>
      <c r="N406" s="263"/>
      <c r="O406" s="263"/>
      <c r="P406" s="263"/>
      <c r="Q406" s="263"/>
      <c r="R406" s="210"/>
      <c r="S406" s="210"/>
      <c r="T406" s="210"/>
      <c r="U406" s="212"/>
      <c r="V406" s="212"/>
      <c r="W406" s="212"/>
      <c r="X406" s="212"/>
      <c r="Y406" s="212"/>
      <c r="Z406" s="212"/>
      <c r="AA406" s="212"/>
      <c r="AB406" s="212"/>
      <c r="AC406" s="212"/>
      <c r="AD406" s="212"/>
      <c r="AE406" s="212"/>
      <c r="AF406" s="212"/>
      <c r="AG406" s="212"/>
      <c r="AH406" s="212"/>
      <c r="AI406" s="212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60"/>
      <c r="BR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  <c r="CC406" s="260"/>
      <c r="CD406" s="260"/>
      <c r="CE406" s="260"/>
      <c r="CF406" s="260"/>
      <c r="CG406" s="260"/>
      <c r="CH406" s="260"/>
      <c r="CI406" s="260"/>
      <c r="CJ406" s="260"/>
      <c r="CK406" s="260"/>
      <c r="CL406" s="260"/>
      <c r="CM406" s="260"/>
      <c r="CN406" s="260"/>
      <c r="CO406" s="260"/>
      <c r="CP406" s="260"/>
      <c r="CQ406" s="260"/>
      <c r="CR406" s="260"/>
      <c r="CS406" s="260"/>
      <c r="CT406" s="260"/>
      <c r="CU406" s="260"/>
      <c r="CV406" s="260"/>
      <c r="CW406" s="260"/>
      <c r="CX406" s="260"/>
      <c r="CY406" s="260"/>
      <c r="CZ406" s="260"/>
      <c r="DA406" s="260"/>
      <c r="DB406" s="260"/>
      <c r="DC406" s="260"/>
      <c r="DD406" s="260"/>
      <c r="DE406" s="260"/>
    </row>
    <row r="407" spans="1:109" ht="11.25" customHeight="1">
      <c r="A407" s="260"/>
      <c r="B407" s="260"/>
      <c r="C407" s="210"/>
      <c r="D407" s="211"/>
      <c r="E407" s="210"/>
      <c r="F407" s="210"/>
      <c r="G407" s="261"/>
      <c r="H407" s="262"/>
      <c r="I407" s="262"/>
      <c r="J407" s="263"/>
      <c r="K407" s="263"/>
      <c r="L407" s="263"/>
      <c r="M407" s="263"/>
      <c r="N407" s="263"/>
      <c r="O407" s="263"/>
      <c r="P407" s="263"/>
      <c r="Q407" s="263"/>
      <c r="R407" s="210"/>
      <c r="S407" s="210"/>
      <c r="T407" s="210"/>
      <c r="U407" s="212"/>
      <c r="V407" s="212"/>
      <c r="W407" s="212"/>
      <c r="X407" s="212"/>
      <c r="Y407" s="212"/>
      <c r="Z407" s="212"/>
      <c r="AA407" s="212"/>
      <c r="AB407" s="212"/>
      <c r="AC407" s="212"/>
      <c r="AD407" s="212"/>
      <c r="AE407" s="212"/>
      <c r="AF407" s="212"/>
      <c r="AG407" s="212"/>
      <c r="AH407" s="212"/>
      <c r="AI407" s="212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60"/>
      <c r="BR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  <c r="CC407" s="260"/>
      <c r="CD407" s="260"/>
      <c r="CE407" s="260"/>
      <c r="CF407" s="260"/>
      <c r="CG407" s="260"/>
      <c r="CH407" s="260"/>
      <c r="CI407" s="260"/>
      <c r="CJ407" s="260"/>
      <c r="CK407" s="260"/>
      <c r="CL407" s="260"/>
      <c r="CM407" s="260"/>
      <c r="CN407" s="260"/>
      <c r="CO407" s="260"/>
      <c r="CP407" s="260"/>
      <c r="CQ407" s="260"/>
      <c r="CR407" s="260"/>
      <c r="CS407" s="260"/>
      <c r="CT407" s="260"/>
      <c r="CU407" s="260"/>
      <c r="CV407" s="260"/>
      <c r="CW407" s="260"/>
      <c r="CX407" s="260"/>
      <c r="CY407" s="260"/>
      <c r="CZ407" s="260"/>
      <c r="DA407" s="260"/>
      <c r="DB407" s="260"/>
      <c r="DC407" s="260"/>
      <c r="DD407" s="260"/>
      <c r="DE407" s="260"/>
    </row>
    <row r="408" spans="1:109" ht="11.25" customHeight="1">
      <c r="A408" s="260"/>
      <c r="B408" s="260"/>
      <c r="C408" s="210"/>
      <c r="D408" s="211"/>
      <c r="E408" s="210"/>
      <c r="F408" s="210"/>
      <c r="G408" s="261"/>
      <c r="H408" s="262"/>
      <c r="I408" s="262"/>
      <c r="J408" s="263"/>
      <c r="K408" s="263"/>
      <c r="L408" s="263"/>
      <c r="M408" s="263"/>
      <c r="N408" s="263"/>
      <c r="O408" s="263"/>
      <c r="P408" s="263"/>
      <c r="Q408" s="263"/>
      <c r="R408" s="210"/>
      <c r="S408" s="210"/>
      <c r="T408" s="210"/>
      <c r="U408" s="212"/>
      <c r="V408" s="212"/>
      <c r="W408" s="212"/>
      <c r="X408" s="212"/>
      <c r="Y408" s="212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60"/>
      <c r="BR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  <c r="CC408" s="260"/>
      <c r="CD408" s="260"/>
      <c r="CE408" s="260"/>
      <c r="CF408" s="260"/>
      <c r="CG408" s="260"/>
      <c r="CH408" s="260"/>
      <c r="CI408" s="260"/>
      <c r="CJ408" s="260"/>
      <c r="CK408" s="260"/>
      <c r="CL408" s="260"/>
      <c r="CM408" s="260"/>
      <c r="CN408" s="260"/>
      <c r="CO408" s="260"/>
      <c r="CP408" s="260"/>
      <c r="CQ408" s="260"/>
      <c r="CR408" s="260"/>
      <c r="CS408" s="260"/>
      <c r="CT408" s="260"/>
      <c r="CU408" s="260"/>
      <c r="CV408" s="260"/>
      <c r="CW408" s="260"/>
      <c r="CX408" s="260"/>
      <c r="CY408" s="260"/>
      <c r="CZ408" s="260"/>
      <c r="DA408" s="260"/>
      <c r="DB408" s="260"/>
      <c r="DC408" s="260"/>
      <c r="DD408" s="260"/>
      <c r="DE408" s="260"/>
    </row>
    <row r="409" spans="1:109" ht="11.25" customHeight="1">
      <c r="A409" s="260"/>
      <c r="B409" s="260"/>
      <c r="C409" s="210"/>
      <c r="D409" s="211"/>
      <c r="E409" s="210"/>
      <c r="F409" s="210"/>
      <c r="G409" s="261"/>
      <c r="H409" s="262"/>
      <c r="I409" s="262"/>
      <c r="J409" s="263"/>
      <c r="K409" s="263"/>
      <c r="L409" s="263"/>
      <c r="M409" s="263"/>
      <c r="N409" s="263"/>
      <c r="O409" s="263"/>
      <c r="P409" s="263"/>
      <c r="Q409" s="263"/>
      <c r="R409" s="210"/>
      <c r="S409" s="210"/>
      <c r="T409" s="210"/>
      <c r="U409" s="212"/>
      <c r="V409" s="212"/>
      <c r="W409" s="212"/>
      <c r="X409" s="212"/>
      <c r="Y409" s="212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60"/>
      <c r="BR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  <c r="CC409" s="260"/>
      <c r="CD409" s="260"/>
      <c r="CE409" s="260"/>
      <c r="CF409" s="260"/>
      <c r="CG409" s="260"/>
      <c r="CH409" s="260"/>
      <c r="CI409" s="260"/>
      <c r="CJ409" s="260"/>
      <c r="CK409" s="260"/>
      <c r="CL409" s="260"/>
      <c r="CM409" s="260"/>
      <c r="CN409" s="260"/>
      <c r="CO409" s="260"/>
      <c r="CP409" s="260"/>
      <c r="CQ409" s="260"/>
      <c r="CR409" s="260"/>
      <c r="CS409" s="260"/>
      <c r="CT409" s="260"/>
      <c r="CU409" s="260"/>
      <c r="CV409" s="260"/>
      <c r="CW409" s="260"/>
      <c r="CX409" s="260"/>
      <c r="CY409" s="260"/>
      <c r="CZ409" s="260"/>
      <c r="DA409" s="260"/>
      <c r="DB409" s="260"/>
      <c r="DC409" s="260"/>
      <c r="DD409" s="260"/>
      <c r="DE409" s="260"/>
    </row>
    <row r="410" spans="1:109" ht="11.25" customHeight="1">
      <c r="A410" s="260"/>
      <c r="B410" s="260"/>
      <c r="C410" s="210"/>
      <c r="D410" s="211"/>
      <c r="E410" s="210"/>
      <c r="F410" s="210"/>
      <c r="G410" s="261"/>
      <c r="H410" s="262"/>
      <c r="I410" s="262"/>
      <c r="J410" s="263"/>
      <c r="K410" s="263"/>
      <c r="L410" s="263"/>
      <c r="M410" s="263"/>
      <c r="N410" s="263"/>
      <c r="O410" s="263"/>
      <c r="P410" s="263"/>
      <c r="Q410" s="263"/>
      <c r="R410" s="210"/>
      <c r="S410" s="210"/>
      <c r="T410" s="210"/>
      <c r="U410" s="212"/>
      <c r="V410" s="212"/>
      <c r="W410" s="212"/>
      <c r="X410" s="212"/>
      <c r="Y410" s="212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60"/>
      <c r="BR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  <c r="CC410" s="260"/>
      <c r="CD410" s="260"/>
      <c r="CE410" s="260"/>
      <c r="CF410" s="260"/>
      <c r="CG410" s="260"/>
      <c r="CH410" s="260"/>
      <c r="CI410" s="260"/>
      <c r="CJ410" s="260"/>
      <c r="CK410" s="260"/>
      <c r="CL410" s="260"/>
      <c r="CM410" s="260"/>
      <c r="CN410" s="260"/>
      <c r="CO410" s="260"/>
      <c r="CP410" s="260"/>
      <c r="CQ410" s="260"/>
      <c r="CR410" s="260"/>
      <c r="CS410" s="260"/>
      <c r="CT410" s="260"/>
      <c r="CU410" s="260"/>
      <c r="CV410" s="260"/>
      <c r="CW410" s="260"/>
      <c r="CX410" s="260"/>
      <c r="CY410" s="260"/>
      <c r="CZ410" s="260"/>
      <c r="DA410" s="260"/>
      <c r="DB410" s="260"/>
      <c r="DC410" s="260"/>
      <c r="DD410" s="260"/>
      <c r="DE410" s="260"/>
    </row>
    <row r="411" spans="1:109" ht="11.25" customHeight="1">
      <c r="A411" s="260"/>
      <c r="B411" s="260"/>
      <c r="C411" s="210"/>
      <c r="D411" s="211"/>
      <c r="E411" s="210"/>
      <c r="F411" s="210"/>
      <c r="G411" s="261"/>
      <c r="H411" s="262"/>
      <c r="I411" s="262"/>
      <c r="J411" s="263"/>
      <c r="K411" s="263"/>
      <c r="L411" s="263"/>
      <c r="M411" s="263"/>
      <c r="N411" s="263"/>
      <c r="O411" s="263"/>
      <c r="P411" s="263"/>
      <c r="Q411" s="263"/>
      <c r="R411" s="210"/>
      <c r="S411" s="210"/>
      <c r="T411" s="210"/>
      <c r="U411" s="212"/>
      <c r="V411" s="212"/>
      <c r="W411" s="212"/>
      <c r="X411" s="212"/>
      <c r="Y411" s="212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60"/>
      <c r="BR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  <c r="CC411" s="260"/>
      <c r="CD411" s="260"/>
      <c r="CE411" s="260"/>
      <c r="CF411" s="260"/>
      <c r="CG411" s="260"/>
      <c r="CH411" s="260"/>
      <c r="CI411" s="260"/>
      <c r="CJ411" s="260"/>
      <c r="CK411" s="260"/>
      <c r="CL411" s="260"/>
      <c r="CM411" s="260"/>
      <c r="CN411" s="260"/>
      <c r="CO411" s="260"/>
      <c r="CP411" s="260"/>
      <c r="CQ411" s="260"/>
      <c r="CR411" s="260"/>
      <c r="CS411" s="260"/>
      <c r="CT411" s="260"/>
      <c r="CU411" s="260"/>
      <c r="CV411" s="260"/>
      <c r="CW411" s="260"/>
      <c r="CX411" s="260"/>
      <c r="CY411" s="260"/>
      <c r="CZ411" s="260"/>
      <c r="DA411" s="260"/>
      <c r="DB411" s="260"/>
      <c r="DC411" s="260"/>
      <c r="DD411" s="260"/>
      <c r="DE411" s="260"/>
    </row>
    <row r="412" spans="1:109" ht="11.25" customHeight="1">
      <c r="A412" s="260"/>
      <c r="B412" s="260"/>
      <c r="C412" s="210"/>
      <c r="D412" s="211"/>
      <c r="E412" s="210"/>
      <c r="F412" s="210"/>
      <c r="G412" s="261"/>
      <c r="H412" s="262"/>
      <c r="I412" s="262"/>
      <c r="J412" s="263"/>
      <c r="K412" s="263"/>
      <c r="L412" s="263"/>
      <c r="M412" s="263"/>
      <c r="N412" s="263"/>
      <c r="O412" s="263"/>
      <c r="P412" s="263"/>
      <c r="Q412" s="263"/>
      <c r="R412" s="210"/>
      <c r="S412" s="210"/>
      <c r="T412" s="210"/>
      <c r="U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60"/>
      <c r="BR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  <c r="CC412" s="260"/>
      <c r="CD412" s="260"/>
      <c r="CE412" s="260"/>
      <c r="CF412" s="260"/>
      <c r="CG412" s="260"/>
      <c r="CH412" s="260"/>
      <c r="CI412" s="260"/>
      <c r="CJ412" s="260"/>
      <c r="CK412" s="260"/>
      <c r="CL412" s="260"/>
      <c r="CM412" s="260"/>
      <c r="CN412" s="260"/>
      <c r="CO412" s="260"/>
      <c r="CP412" s="260"/>
      <c r="CQ412" s="260"/>
      <c r="CR412" s="260"/>
      <c r="CS412" s="260"/>
      <c r="CT412" s="260"/>
      <c r="CU412" s="260"/>
      <c r="CV412" s="260"/>
      <c r="CW412" s="260"/>
      <c r="CX412" s="260"/>
      <c r="CY412" s="260"/>
      <c r="CZ412" s="260"/>
      <c r="DA412" s="260"/>
      <c r="DB412" s="260"/>
      <c r="DC412" s="260"/>
      <c r="DD412" s="260"/>
      <c r="DE412" s="260"/>
    </row>
    <row r="413" spans="1:109" ht="11.25" customHeight="1">
      <c r="A413" s="260"/>
      <c r="B413" s="260"/>
      <c r="C413" s="210"/>
      <c r="D413" s="211"/>
      <c r="E413" s="210"/>
      <c r="F413" s="210"/>
      <c r="G413" s="261"/>
      <c r="H413" s="262"/>
      <c r="I413" s="262"/>
      <c r="J413" s="263"/>
      <c r="K413" s="263"/>
      <c r="L413" s="263"/>
      <c r="M413" s="263"/>
      <c r="N413" s="263"/>
      <c r="O413" s="263"/>
      <c r="P413" s="263"/>
      <c r="Q413" s="263"/>
      <c r="R413" s="210"/>
      <c r="S413" s="210"/>
      <c r="T413" s="210"/>
      <c r="U413" s="212"/>
      <c r="V413" s="212"/>
      <c r="W413" s="212"/>
      <c r="X413" s="212"/>
      <c r="Y413" s="212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60"/>
      <c r="BR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  <c r="CC413" s="260"/>
      <c r="CD413" s="260"/>
      <c r="CE413" s="260"/>
      <c r="CF413" s="260"/>
      <c r="CG413" s="260"/>
      <c r="CH413" s="260"/>
      <c r="CI413" s="260"/>
      <c r="CJ413" s="260"/>
      <c r="CK413" s="260"/>
      <c r="CL413" s="260"/>
      <c r="CM413" s="260"/>
      <c r="CN413" s="260"/>
      <c r="CO413" s="260"/>
      <c r="CP413" s="260"/>
      <c r="CQ413" s="260"/>
      <c r="CR413" s="260"/>
      <c r="CS413" s="260"/>
      <c r="CT413" s="260"/>
      <c r="CU413" s="260"/>
      <c r="CV413" s="260"/>
      <c r="CW413" s="260"/>
      <c r="CX413" s="260"/>
      <c r="CY413" s="260"/>
      <c r="CZ413" s="260"/>
      <c r="DA413" s="260"/>
      <c r="DB413" s="260"/>
      <c r="DC413" s="260"/>
      <c r="DD413" s="260"/>
      <c r="DE413" s="260"/>
    </row>
    <row r="414" spans="1:109" ht="11.25" customHeight="1">
      <c r="A414" s="260"/>
      <c r="B414" s="260"/>
      <c r="C414" s="210"/>
      <c r="D414" s="211"/>
      <c r="E414" s="210"/>
      <c r="F414" s="210"/>
      <c r="G414" s="261"/>
      <c r="H414" s="262"/>
      <c r="I414" s="262"/>
      <c r="J414" s="263"/>
      <c r="K414" s="263"/>
      <c r="L414" s="263"/>
      <c r="M414" s="263"/>
      <c r="N414" s="263"/>
      <c r="O414" s="263"/>
      <c r="P414" s="263"/>
      <c r="Q414" s="263"/>
      <c r="R414" s="210"/>
      <c r="S414" s="210"/>
      <c r="T414" s="210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60"/>
      <c r="BR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  <c r="CC414" s="260"/>
      <c r="CD414" s="260"/>
      <c r="CE414" s="260"/>
      <c r="CF414" s="260"/>
      <c r="CG414" s="260"/>
      <c r="CH414" s="260"/>
      <c r="CI414" s="260"/>
      <c r="CJ414" s="260"/>
      <c r="CK414" s="260"/>
      <c r="CL414" s="260"/>
      <c r="CM414" s="260"/>
      <c r="CN414" s="260"/>
      <c r="CO414" s="260"/>
      <c r="CP414" s="260"/>
      <c r="CQ414" s="260"/>
      <c r="CR414" s="260"/>
      <c r="CS414" s="260"/>
      <c r="CT414" s="260"/>
      <c r="CU414" s="260"/>
      <c r="CV414" s="260"/>
      <c r="CW414" s="260"/>
      <c r="CX414" s="260"/>
      <c r="CY414" s="260"/>
      <c r="CZ414" s="260"/>
      <c r="DA414" s="260"/>
      <c r="DB414" s="260"/>
      <c r="DC414" s="260"/>
      <c r="DD414" s="260"/>
      <c r="DE414" s="260"/>
    </row>
    <row r="415" spans="1:109" ht="11.25" customHeight="1">
      <c r="A415" s="260"/>
      <c r="B415" s="260"/>
      <c r="C415" s="210"/>
      <c r="D415" s="211"/>
      <c r="E415" s="210"/>
      <c r="F415" s="210"/>
      <c r="G415" s="261"/>
      <c r="H415" s="262"/>
      <c r="I415" s="262"/>
      <c r="J415" s="263"/>
      <c r="K415" s="263"/>
      <c r="L415" s="263"/>
      <c r="M415" s="263"/>
      <c r="N415" s="263"/>
      <c r="O415" s="263"/>
      <c r="P415" s="263"/>
      <c r="Q415" s="263"/>
      <c r="R415" s="210"/>
      <c r="S415" s="210"/>
      <c r="T415" s="210"/>
      <c r="U415" s="212"/>
      <c r="V415" s="212"/>
      <c r="W415" s="212"/>
      <c r="X415" s="212"/>
      <c r="Y415" s="212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60"/>
      <c r="BR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  <c r="CC415" s="260"/>
      <c r="CD415" s="260"/>
      <c r="CE415" s="260"/>
      <c r="CF415" s="260"/>
      <c r="CG415" s="260"/>
      <c r="CH415" s="260"/>
      <c r="CI415" s="260"/>
      <c r="CJ415" s="260"/>
      <c r="CK415" s="260"/>
      <c r="CL415" s="260"/>
      <c r="CM415" s="260"/>
      <c r="CN415" s="260"/>
      <c r="CO415" s="260"/>
      <c r="CP415" s="260"/>
      <c r="CQ415" s="260"/>
      <c r="CR415" s="260"/>
      <c r="CS415" s="260"/>
      <c r="CT415" s="260"/>
      <c r="CU415" s="260"/>
      <c r="CV415" s="260"/>
      <c r="CW415" s="260"/>
      <c r="CX415" s="260"/>
      <c r="CY415" s="260"/>
      <c r="CZ415" s="260"/>
      <c r="DA415" s="260"/>
      <c r="DB415" s="260"/>
      <c r="DC415" s="260"/>
      <c r="DD415" s="260"/>
      <c r="DE415" s="260"/>
    </row>
    <row r="416" spans="1:109" ht="11.25" customHeight="1">
      <c r="A416" s="260"/>
      <c r="B416" s="260"/>
      <c r="C416" s="210"/>
      <c r="D416" s="211"/>
      <c r="E416" s="210"/>
      <c r="F416" s="210"/>
      <c r="G416" s="261"/>
      <c r="H416" s="262"/>
      <c r="I416" s="262"/>
      <c r="J416" s="263"/>
      <c r="K416" s="263"/>
      <c r="L416" s="263"/>
      <c r="M416" s="263"/>
      <c r="N416" s="263"/>
      <c r="O416" s="263"/>
      <c r="P416" s="263"/>
      <c r="Q416" s="263"/>
      <c r="R416" s="210"/>
      <c r="S416" s="210"/>
      <c r="T416" s="210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60"/>
      <c r="BR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0"/>
      <c r="CF416" s="260"/>
      <c r="CG416" s="260"/>
      <c r="CH416" s="260"/>
      <c r="CI416" s="260"/>
      <c r="CJ416" s="260"/>
      <c r="CK416" s="260"/>
      <c r="CL416" s="260"/>
      <c r="CM416" s="260"/>
      <c r="CN416" s="260"/>
      <c r="CO416" s="260"/>
      <c r="CP416" s="260"/>
      <c r="CQ416" s="260"/>
      <c r="CR416" s="260"/>
      <c r="CS416" s="260"/>
      <c r="CT416" s="260"/>
      <c r="CU416" s="260"/>
      <c r="CV416" s="260"/>
      <c r="CW416" s="260"/>
      <c r="CX416" s="260"/>
      <c r="CY416" s="260"/>
      <c r="CZ416" s="260"/>
      <c r="DA416" s="260"/>
      <c r="DB416" s="260"/>
      <c r="DC416" s="260"/>
      <c r="DD416" s="260"/>
      <c r="DE416" s="260"/>
    </row>
    <row r="417" spans="1:109" ht="11.25" customHeight="1">
      <c r="A417" s="260"/>
      <c r="B417" s="260"/>
      <c r="C417" s="210"/>
      <c r="D417" s="211"/>
      <c r="E417" s="210"/>
      <c r="F417" s="210"/>
      <c r="G417" s="261"/>
      <c r="H417" s="262"/>
      <c r="I417" s="262"/>
      <c r="J417" s="263"/>
      <c r="K417" s="263"/>
      <c r="L417" s="263"/>
      <c r="M417" s="263"/>
      <c r="N417" s="263"/>
      <c r="O417" s="263"/>
      <c r="P417" s="263"/>
      <c r="Q417" s="263"/>
      <c r="R417" s="210"/>
      <c r="S417" s="210"/>
      <c r="T417" s="210"/>
      <c r="U417" s="212"/>
      <c r="V417" s="212"/>
      <c r="W417" s="212"/>
      <c r="X417" s="212"/>
      <c r="Y417" s="212"/>
      <c r="Z417" s="212"/>
      <c r="AA417" s="212"/>
      <c r="AB417" s="212"/>
      <c r="AC417" s="212"/>
      <c r="AD417" s="212"/>
      <c r="AE417" s="212"/>
      <c r="AF417" s="212"/>
      <c r="AG417" s="212"/>
      <c r="AH417" s="212"/>
      <c r="AI417" s="212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60"/>
      <c r="BR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  <c r="CC417" s="260"/>
      <c r="CD417" s="260"/>
      <c r="CE417" s="260"/>
      <c r="CF417" s="260"/>
      <c r="CG417" s="260"/>
      <c r="CH417" s="260"/>
      <c r="CI417" s="260"/>
      <c r="CJ417" s="260"/>
      <c r="CK417" s="260"/>
      <c r="CL417" s="260"/>
      <c r="CM417" s="260"/>
      <c r="CN417" s="260"/>
      <c r="CO417" s="260"/>
      <c r="CP417" s="260"/>
      <c r="CQ417" s="260"/>
      <c r="CR417" s="260"/>
      <c r="CS417" s="260"/>
      <c r="CT417" s="260"/>
      <c r="CU417" s="260"/>
      <c r="CV417" s="260"/>
      <c r="CW417" s="260"/>
      <c r="CX417" s="260"/>
      <c r="CY417" s="260"/>
      <c r="CZ417" s="260"/>
      <c r="DA417" s="260"/>
      <c r="DB417" s="260"/>
      <c r="DC417" s="260"/>
      <c r="DD417" s="260"/>
      <c r="DE417" s="260"/>
    </row>
    <row r="418" spans="1:109" ht="11.25" customHeight="1">
      <c r="A418" s="260"/>
      <c r="B418" s="260"/>
      <c r="C418" s="210"/>
      <c r="D418" s="211"/>
      <c r="E418" s="210"/>
      <c r="F418" s="210"/>
      <c r="G418" s="261"/>
      <c r="H418" s="262"/>
      <c r="I418" s="262"/>
      <c r="J418" s="263"/>
      <c r="K418" s="263"/>
      <c r="L418" s="263"/>
      <c r="M418" s="263"/>
      <c r="N418" s="263"/>
      <c r="O418" s="263"/>
      <c r="P418" s="263"/>
      <c r="Q418" s="263"/>
      <c r="R418" s="210"/>
      <c r="S418" s="210"/>
      <c r="T418" s="210"/>
      <c r="U418" s="212"/>
      <c r="V418" s="212"/>
      <c r="W418" s="212"/>
      <c r="X418" s="212"/>
      <c r="Y418" s="212"/>
      <c r="Z418" s="212"/>
      <c r="AA418" s="212"/>
      <c r="AB418" s="212"/>
      <c r="AC418" s="212"/>
      <c r="AD418" s="212"/>
      <c r="AE418" s="212"/>
      <c r="AF418" s="212"/>
      <c r="AG418" s="212"/>
      <c r="AH418" s="212"/>
      <c r="AI418" s="212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60"/>
      <c r="BR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  <c r="CC418" s="260"/>
      <c r="CD418" s="260"/>
      <c r="CE418" s="260"/>
      <c r="CF418" s="260"/>
      <c r="CG418" s="260"/>
      <c r="CH418" s="260"/>
      <c r="CI418" s="260"/>
      <c r="CJ418" s="260"/>
      <c r="CK418" s="260"/>
      <c r="CL418" s="260"/>
      <c r="CM418" s="260"/>
      <c r="CN418" s="260"/>
      <c r="CO418" s="260"/>
      <c r="CP418" s="260"/>
      <c r="CQ418" s="260"/>
      <c r="CR418" s="260"/>
      <c r="CS418" s="260"/>
      <c r="CT418" s="260"/>
      <c r="CU418" s="260"/>
      <c r="CV418" s="260"/>
      <c r="CW418" s="260"/>
      <c r="CX418" s="260"/>
      <c r="CY418" s="260"/>
      <c r="CZ418" s="260"/>
      <c r="DA418" s="260"/>
      <c r="DB418" s="260"/>
      <c r="DC418" s="260"/>
      <c r="DD418" s="260"/>
      <c r="DE418" s="260"/>
    </row>
    <row r="419" spans="1:109" ht="11.25" customHeight="1">
      <c r="A419" s="260"/>
      <c r="B419" s="260"/>
      <c r="C419" s="210"/>
      <c r="D419" s="211"/>
      <c r="E419" s="210"/>
      <c r="F419" s="210"/>
      <c r="G419" s="261"/>
      <c r="H419" s="262"/>
      <c r="I419" s="262"/>
      <c r="J419" s="263"/>
      <c r="K419" s="263"/>
      <c r="L419" s="263"/>
      <c r="M419" s="263"/>
      <c r="N419" s="263"/>
      <c r="O419" s="263"/>
      <c r="P419" s="263"/>
      <c r="Q419" s="263"/>
      <c r="R419" s="210"/>
      <c r="S419" s="210"/>
      <c r="T419" s="210"/>
      <c r="U419" s="212"/>
      <c r="V419" s="212"/>
      <c r="W419" s="212"/>
      <c r="X419" s="212"/>
      <c r="Y419" s="212"/>
      <c r="Z419" s="212"/>
      <c r="AA419" s="212"/>
      <c r="AB419" s="212"/>
      <c r="AC419" s="212"/>
      <c r="AD419" s="212"/>
      <c r="AE419" s="212"/>
      <c r="AF419" s="212"/>
      <c r="AG419" s="212"/>
      <c r="AH419" s="212"/>
      <c r="AI419" s="212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60"/>
      <c r="BR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  <c r="CN419" s="260"/>
      <c r="CO419" s="260"/>
      <c r="CP419" s="260"/>
      <c r="CQ419" s="260"/>
      <c r="CR419" s="260"/>
      <c r="CS419" s="260"/>
      <c r="CT419" s="260"/>
      <c r="CU419" s="260"/>
      <c r="CV419" s="260"/>
      <c r="CW419" s="260"/>
      <c r="CX419" s="260"/>
      <c r="CY419" s="260"/>
      <c r="CZ419" s="260"/>
      <c r="DA419" s="260"/>
      <c r="DB419" s="260"/>
      <c r="DC419" s="260"/>
      <c r="DD419" s="260"/>
      <c r="DE419" s="260"/>
    </row>
    <row r="420" spans="1:109" ht="11.25" customHeight="1">
      <c r="A420" s="260"/>
      <c r="B420" s="260"/>
      <c r="C420" s="210"/>
      <c r="D420" s="211"/>
      <c r="E420" s="210"/>
      <c r="F420" s="210"/>
      <c r="G420" s="261"/>
      <c r="H420" s="262"/>
      <c r="I420" s="262"/>
      <c r="J420" s="263"/>
      <c r="K420" s="263"/>
      <c r="L420" s="263"/>
      <c r="M420" s="263"/>
      <c r="N420" s="263"/>
      <c r="O420" s="263"/>
      <c r="P420" s="263"/>
      <c r="Q420" s="263"/>
      <c r="R420" s="210"/>
      <c r="S420" s="210"/>
      <c r="T420" s="210"/>
      <c r="U420" s="212"/>
      <c r="V420" s="212"/>
      <c r="W420" s="212"/>
      <c r="X420" s="212"/>
      <c r="Y420" s="212"/>
      <c r="Z420" s="212"/>
      <c r="AA420" s="212"/>
      <c r="AB420" s="212"/>
      <c r="AC420" s="212"/>
      <c r="AD420" s="212"/>
      <c r="AE420" s="212"/>
      <c r="AF420" s="212"/>
      <c r="AG420" s="212"/>
      <c r="AH420" s="212"/>
      <c r="AI420" s="212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60"/>
      <c r="BR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  <c r="CN420" s="260"/>
      <c r="CO420" s="260"/>
      <c r="CP420" s="260"/>
      <c r="CQ420" s="260"/>
      <c r="CR420" s="260"/>
      <c r="CS420" s="260"/>
      <c r="CT420" s="260"/>
      <c r="CU420" s="260"/>
      <c r="CV420" s="260"/>
      <c r="CW420" s="260"/>
      <c r="CX420" s="260"/>
      <c r="CY420" s="260"/>
      <c r="CZ420" s="260"/>
      <c r="DA420" s="260"/>
      <c r="DB420" s="260"/>
      <c r="DC420" s="260"/>
      <c r="DD420" s="260"/>
      <c r="DE420" s="260"/>
    </row>
    <row r="421" spans="1:109" ht="11.25" customHeight="1">
      <c r="A421" s="260"/>
      <c r="B421" s="260"/>
      <c r="C421" s="210"/>
      <c r="D421" s="211"/>
      <c r="E421" s="210"/>
      <c r="F421" s="210"/>
      <c r="G421" s="261"/>
      <c r="H421" s="262"/>
      <c r="I421" s="262"/>
      <c r="J421" s="263"/>
      <c r="K421" s="263"/>
      <c r="L421" s="263"/>
      <c r="M421" s="263"/>
      <c r="N421" s="263"/>
      <c r="O421" s="263"/>
      <c r="P421" s="263"/>
      <c r="Q421" s="263"/>
      <c r="R421" s="210"/>
      <c r="S421" s="210"/>
      <c r="T421" s="210"/>
      <c r="U421" s="212"/>
      <c r="V421" s="212"/>
      <c r="W421" s="212"/>
      <c r="X421" s="212"/>
      <c r="Y421" s="212"/>
      <c r="Z421" s="212"/>
      <c r="AA421" s="212"/>
      <c r="AB421" s="212"/>
      <c r="AC421" s="212"/>
      <c r="AD421" s="212"/>
      <c r="AE421" s="212"/>
      <c r="AF421" s="212"/>
      <c r="AG421" s="212"/>
      <c r="AH421" s="212"/>
      <c r="AI421" s="212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60"/>
      <c r="BR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  <c r="CN421" s="260"/>
      <c r="CO421" s="260"/>
      <c r="CP421" s="260"/>
      <c r="CQ421" s="260"/>
      <c r="CR421" s="260"/>
      <c r="CS421" s="260"/>
      <c r="CT421" s="260"/>
      <c r="CU421" s="260"/>
      <c r="CV421" s="260"/>
      <c r="CW421" s="260"/>
      <c r="CX421" s="260"/>
      <c r="CY421" s="260"/>
      <c r="CZ421" s="260"/>
      <c r="DA421" s="260"/>
      <c r="DB421" s="260"/>
      <c r="DC421" s="260"/>
      <c r="DD421" s="260"/>
      <c r="DE421" s="260"/>
    </row>
    <row r="422" spans="1:109" ht="11.25" customHeight="1">
      <c r="A422" s="260"/>
      <c r="B422" s="260"/>
      <c r="C422" s="210"/>
      <c r="D422" s="211"/>
      <c r="E422" s="210"/>
      <c r="F422" s="210"/>
      <c r="G422" s="261"/>
      <c r="H422" s="262"/>
      <c r="I422" s="262"/>
      <c r="J422" s="263"/>
      <c r="K422" s="263"/>
      <c r="L422" s="263"/>
      <c r="M422" s="263"/>
      <c r="N422" s="263"/>
      <c r="O422" s="263"/>
      <c r="P422" s="263"/>
      <c r="Q422" s="263"/>
      <c r="R422" s="210"/>
      <c r="S422" s="210"/>
      <c r="T422" s="210"/>
      <c r="U422" s="212"/>
      <c r="V422" s="212"/>
      <c r="W422" s="212"/>
      <c r="X422" s="212"/>
      <c r="Y422" s="212"/>
      <c r="Z422" s="212"/>
      <c r="AA422" s="212"/>
      <c r="AB422" s="212"/>
      <c r="AC422" s="212"/>
      <c r="AD422" s="212"/>
      <c r="AE422" s="212"/>
      <c r="AF422" s="212"/>
      <c r="AG422" s="212"/>
      <c r="AH422" s="212"/>
      <c r="AI422" s="212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60"/>
      <c r="BR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  <c r="CC422" s="260"/>
      <c r="CD422" s="260"/>
      <c r="CE422" s="260"/>
      <c r="CF422" s="260"/>
      <c r="CG422" s="260"/>
      <c r="CH422" s="260"/>
      <c r="CI422" s="260"/>
      <c r="CJ422" s="260"/>
      <c r="CK422" s="260"/>
      <c r="CL422" s="260"/>
      <c r="CM422" s="260"/>
      <c r="CN422" s="260"/>
      <c r="CO422" s="260"/>
      <c r="CP422" s="260"/>
      <c r="CQ422" s="260"/>
      <c r="CR422" s="260"/>
      <c r="CS422" s="260"/>
      <c r="CT422" s="260"/>
      <c r="CU422" s="260"/>
      <c r="CV422" s="260"/>
      <c r="CW422" s="260"/>
      <c r="CX422" s="260"/>
      <c r="CY422" s="260"/>
      <c r="CZ422" s="260"/>
      <c r="DA422" s="260"/>
      <c r="DB422" s="260"/>
      <c r="DC422" s="260"/>
      <c r="DD422" s="260"/>
      <c r="DE422" s="260"/>
    </row>
    <row r="423" spans="1:109" ht="11.25" customHeight="1">
      <c r="A423" s="260"/>
      <c r="B423" s="260"/>
      <c r="C423" s="210"/>
      <c r="D423" s="211"/>
      <c r="E423" s="210"/>
      <c r="F423" s="210"/>
      <c r="G423" s="261"/>
      <c r="H423" s="262"/>
      <c r="I423" s="262"/>
      <c r="J423" s="263"/>
      <c r="K423" s="263"/>
      <c r="L423" s="263"/>
      <c r="M423" s="263"/>
      <c r="N423" s="263"/>
      <c r="O423" s="263"/>
      <c r="P423" s="263"/>
      <c r="Q423" s="263"/>
      <c r="R423" s="210"/>
      <c r="S423" s="210"/>
      <c r="T423" s="210"/>
      <c r="U423" s="212"/>
      <c r="V423" s="212"/>
      <c r="W423" s="212"/>
      <c r="X423" s="212"/>
      <c r="Y423" s="212"/>
      <c r="Z423" s="212"/>
      <c r="AA423" s="212"/>
      <c r="AB423" s="212"/>
      <c r="AC423" s="212"/>
      <c r="AD423" s="212"/>
      <c r="AE423" s="212"/>
      <c r="AF423" s="212"/>
      <c r="AG423" s="212"/>
      <c r="AH423" s="212"/>
      <c r="AI423" s="212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60"/>
      <c r="BR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  <c r="CC423" s="260"/>
      <c r="CD423" s="260"/>
      <c r="CE423" s="260"/>
      <c r="CF423" s="260"/>
      <c r="CG423" s="260"/>
      <c r="CH423" s="260"/>
      <c r="CI423" s="260"/>
      <c r="CJ423" s="260"/>
      <c r="CK423" s="260"/>
      <c r="CL423" s="260"/>
      <c r="CM423" s="260"/>
      <c r="CN423" s="260"/>
      <c r="CO423" s="260"/>
      <c r="CP423" s="260"/>
      <c r="CQ423" s="260"/>
      <c r="CR423" s="260"/>
      <c r="CS423" s="260"/>
      <c r="CT423" s="260"/>
      <c r="CU423" s="260"/>
      <c r="CV423" s="260"/>
      <c r="CW423" s="260"/>
      <c r="CX423" s="260"/>
      <c r="CY423" s="260"/>
      <c r="CZ423" s="260"/>
      <c r="DA423" s="260"/>
      <c r="DB423" s="260"/>
      <c r="DC423" s="260"/>
      <c r="DD423" s="260"/>
      <c r="DE423" s="260"/>
    </row>
    <row r="424" spans="1:109" ht="11.25" customHeight="1">
      <c r="A424" s="260"/>
      <c r="B424" s="260"/>
      <c r="C424" s="210"/>
      <c r="D424" s="211"/>
      <c r="E424" s="210"/>
      <c r="F424" s="210"/>
      <c r="G424" s="261"/>
      <c r="H424" s="262"/>
      <c r="I424" s="262"/>
      <c r="J424" s="263"/>
      <c r="K424" s="263"/>
      <c r="L424" s="263"/>
      <c r="M424" s="263"/>
      <c r="N424" s="263"/>
      <c r="O424" s="263"/>
      <c r="P424" s="263"/>
      <c r="Q424" s="263"/>
      <c r="R424" s="210"/>
      <c r="S424" s="210"/>
      <c r="T424" s="210"/>
      <c r="U424" s="212"/>
      <c r="V424" s="212"/>
      <c r="W424" s="212"/>
      <c r="X424" s="212"/>
      <c r="Y424" s="212"/>
      <c r="Z424" s="212"/>
      <c r="AA424" s="212"/>
      <c r="AB424" s="212"/>
      <c r="AC424" s="212"/>
      <c r="AD424" s="212"/>
      <c r="AE424" s="212"/>
      <c r="AF424" s="212"/>
      <c r="AG424" s="212"/>
      <c r="AH424" s="212"/>
      <c r="AI424" s="212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60"/>
      <c r="BR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  <c r="CC424" s="260"/>
      <c r="CD424" s="260"/>
      <c r="CE424" s="260"/>
      <c r="CF424" s="260"/>
      <c r="CG424" s="260"/>
      <c r="CH424" s="260"/>
      <c r="CI424" s="260"/>
      <c r="CJ424" s="260"/>
      <c r="CK424" s="260"/>
      <c r="CL424" s="260"/>
      <c r="CM424" s="260"/>
      <c r="CN424" s="260"/>
      <c r="CO424" s="260"/>
      <c r="CP424" s="260"/>
      <c r="CQ424" s="260"/>
      <c r="CR424" s="260"/>
      <c r="CS424" s="260"/>
      <c r="CT424" s="260"/>
      <c r="CU424" s="260"/>
      <c r="CV424" s="260"/>
      <c r="CW424" s="260"/>
      <c r="CX424" s="260"/>
      <c r="CY424" s="260"/>
      <c r="CZ424" s="260"/>
      <c r="DA424" s="260"/>
      <c r="DB424" s="260"/>
      <c r="DC424" s="260"/>
      <c r="DD424" s="260"/>
      <c r="DE424" s="260"/>
    </row>
    <row r="425" spans="1:109" ht="11.25" customHeight="1">
      <c r="A425" s="260"/>
      <c r="B425" s="260"/>
      <c r="C425" s="210"/>
      <c r="D425" s="211"/>
      <c r="E425" s="210"/>
      <c r="F425" s="210"/>
      <c r="G425" s="261"/>
      <c r="H425" s="262"/>
      <c r="I425" s="262"/>
      <c r="J425" s="263"/>
      <c r="K425" s="263"/>
      <c r="L425" s="263"/>
      <c r="M425" s="263"/>
      <c r="N425" s="263"/>
      <c r="O425" s="263"/>
      <c r="P425" s="263"/>
      <c r="Q425" s="263"/>
      <c r="R425" s="210"/>
      <c r="S425" s="210"/>
      <c r="T425" s="210"/>
      <c r="U425" s="212"/>
      <c r="V425" s="212"/>
      <c r="W425" s="212"/>
      <c r="X425" s="212"/>
      <c r="Y425" s="212"/>
      <c r="Z425" s="212"/>
      <c r="AA425" s="212"/>
      <c r="AB425" s="212"/>
      <c r="AC425" s="212"/>
      <c r="AD425" s="212"/>
      <c r="AE425" s="212"/>
      <c r="AF425" s="212"/>
      <c r="AG425" s="212"/>
      <c r="AH425" s="212"/>
      <c r="AI425" s="212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60"/>
      <c r="BR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  <c r="CN425" s="260"/>
      <c r="CO425" s="260"/>
      <c r="CP425" s="260"/>
      <c r="CQ425" s="260"/>
      <c r="CR425" s="260"/>
      <c r="CS425" s="260"/>
      <c r="CT425" s="260"/>
      <c r="CU425" s="260"/>
      <c r="CV425" s="260"/>
      <c r="CW425" s="260"/>
      <c r="CX425" s="260"/>
      <c r="CY425" s="260"/>
      <c r="CZ425" s="260"/>
      <c r="DA425" s="260"/>
      <c r="DB425" s="260"/>
      <c r="DC425" s="260"/>
      <c r="DD425" s="260"/>
      <c r="DE425" s="260"/>
    </row>
    <row r="426" spans="1:109" ht="11.25" customHeight="1">
      <c r="A426" s="260"/>
      <c r="B426" s="260"/>
      <c r="C426" s="210"/>
      <c r="D426" s="211"/>
      <c r="E426" s="210"/>
      <c r="F426" s="210"/>
      <c r="G426" s="261"/>
      <c r="H426" s="262"/>
      <c r="I426" s="262"/>
      <c r="J426" s="263"/>
      <c r="K426" s="263"/>
      <c r="L426" s="263"/>
      <c r="M426" s="263"/>
      <c r="N426" s="263"/>
      <c r="O426" s="263"/>
      <c r="P426" s="263"/>
      <c r="Q426" s="263"/>
      <c r="R426" s="210"/>
      <c r="S426" s="210"/>
      <c r="T426" s="210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60"/>
      <c r="BR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  <c r="CN426" s="260"/>
      <c r="CO426" s="260"/>
      <c r="CP426" s="260"/>
      <c r="CQ426" s="260"/>
      <c r="CR426" s="260"/>
      <c r="CS426" s="260"/>
      <c r="CT426" s="260"/>
      <c r="CU426" s="260"/>
      <c r="CV426" s="260"/>
      <c r="CW426" s="260"/>
      <c r="CX426" s="260"/>
      <c r="CY426" s="260"/>
      <c r="CZ426" s="260"/>
      <c r="DA426" s="260"/>
      <c r="DB426" s="260"/>
      <c r="DC426" s="260"/>
      <c r="DD426" s="260"/>
      <c r="DE426" s="260"/>
    </row>
    <row r="427" spans="1:109" ht="11.25" customHeight="1">
      <c r="A427" s="260"/>
      <c r="B427" s="260"/>
      <c r="C427" s="210"/>
      <c r="D427" s="211"/>
      <c r="E427" s="210"/>
      <c r="F427" s="210"/>
      <c r="G427" s="261"/>
      <c r="H427" s="262"/>
      <c r="I427" s="262"/>
      <c r="J427" s="263"/>
      <c r="K427" s="263"/>
      <c r="L427" s="263"/>
      <c r="M427" s="263"/>
      <c r="N427" s="263"/>
      <c r="O427" s="263"/>
      <c r="P427" s="263"/>
      <c r="Q427" s="263"/>
      <c r="R427" s="210"/>
      <c r="S427" s="210"/>
      <c r="T427" s="210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60"/>
      <c r="BR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  <c r="CN427" s="260"/>
      <c r="CO427" s="260"/>
      <c r="CP427" s="260"/>
      <c r="CQ427" s="260"/>
      <c r="CR427" s="260"/>
      <c r="CS427" s="260"/>
      <c r="CT427" s="260"/>
      <c r="CU427" s="260"/>
      <c r="CV427" s="260"/>
      <c r="CW427" s="260"/>
      <c r="CX427" s="260"/>
      <c r="CY427" s="260"/>
      <c r="CZ427" s="260"/>
      <c r="DA427" s="260"/>
      <c r="DB427" s="260"/>
      <c r="DC427" s="260"/>
      <c r="DD427" s="260"/>
      <c r="DE427" s="260"/>
    </row>
    <row r="428" spans="1:109" ht="11.25" customHeight="1">
      <c r="A428" s="260"/>
      <c r="B428" s="260"/>
      <c r="C428" s="210"/>
      <c r="D428" s="211"/>
      <c r="E428" s="210"/>
      <c r="F428" s="210"/>
      <c r="G428" s="261"/>
      <c r="H428" s="262"/>
      <c r="I428" s="262"/>
      <c r="J428" s="263"/>
      <c r="K428" s="263"/>
      <c r="L428" s="263"/>
      <c r="M428" s="263"/>
      <c r="N428" s="263"/>
      <c r="O428" s="263"/>
      <c r="P428" s="263"/>
      <c r="Q428" s="263"/>
      <c r="R428" s="210"/>
      <c r="S428" s="210"/>
      <c r="T428" s="210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60"/>
      <c r="BR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  <c r="CC428" s="260"/>
      <c r="CD428" s="260"/>
      <c r="CE428" s="260"/>
      <c r="CF428" s="260"/>
      <c r="CG428" s="260"/>
      <c r="CH428" s="260"/>
      <c r="CI428" s="260"/>
      <c r="CJ428" s="260"/>
      <c r="CK428" s="260"/>
      <c r="CL428" s="260"/>
      <c r="CM428" s="260"/>
      <c r="CN428" s="260"/>
      <c r="CO428" s="260"/>
      <c r="CP428" s="260"/>
      <c r="CQ428" s="260"/>
      <c r="CR428" s="260"/>
      <c r="CS428" s="260"/>
      <c r="CT428" s="260"/>
      <c r="CU428" s="260"/>
      <c r="CV428" s="260"/>
      <c r="CW428" s="260"/>
      <c r="CX428" s="260"/>
      <c r="CY428" s="260"/>
      <c r="CZ428" s="260"/>
      <c r="DA428" s="260"/>
      <c r="DB428" s="260"/>
      <c r="DC428" s="260"/>
      <c r="DD428" s="260"/>
      <c r="DE428" s="260"/>
    </row>
    <row r="429" spans="1:109" ht="11.25" customHeight="1">
      <c r="A429" s="260"/>
      <c r="B429" s="260"/>
      <c r="C429" s="210"/>
      <c r="D429" s="211"/>
      <c r="E429" s="210"/>
      <c r="F429" s="210"/>
      <c r="G429" s="261"/>
      <c r="H429" s="262"/>
      <c r="I429" s="262"/>
      <c r="J429" s="263"/>
      <c r="K429" s="263"/>
      <c r="L429" s="263"/>
      <c r="M429" s="263"/>
      <c r="N429" s="263"/>
      <c r="O429" s="263"/>
      <c r="P429" s="263"/>
      <c r="Q429" s="263"/>
      <c r="R429" s="210"/>
      <c r="S429" s="210"/>
      <c r="T429" s="210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60"/>
      <c r="BR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  <c r="CC429" s="260"/>
      <c r="CD429" s="260"/>
      <c r="CE429" s="260"/>
      <c r="CF429" s="260"/>
      <c r="CG429" s="260"/>
      <c r="CH429" s="260"/>
      <c r="CI429" s="260"/>
      <c r="CJ429" s="260"/>
      <c r="CK429" s="260"/>
      <c r="CL429" s="260"/>
      <c r="CM429" s="260"/>
      <c r="CN429" s="260"/>
      <c r="CO429" s="260"/>
      <c r="CP429" s="260"/>
      <c r="CQ429" s="260"/>
      <c r="CR429" s="260"/>
      <c r="CS429" s="260"/>
      <c r="CT429" s="260"/>
      <c r="CU429" s="260"/>
      <c r="CV429" s="260"/>
      <c r="CW429" s="260"/>
      <c r="CX429" s="260"/>
      <c r="CY429" s="260"/>
      <c r="CZ429" s="260"/>
      <c r="DA429" s="260"/>
      <c r="DB429" s="260"/>
      <c r="DC429" s="260"/>
      <c r="DD429" s="260"/>
      <c r="DE429" s="260"/>
    </row>
    <row r="430" spans="1:109" ht="11.25" customHeight="1">
      <c r="A430" s="260"/>
      <c r="B430" s="260"/>
      <c r="C430" s="210"/>
      <c r="D430" s="211"/>
      <c r="E430" s="210"/>
      <c r="F430" s="210"/>
      <c r="G430" s="261"/>
      <c r="H430" s="262"/>
      <c r="I430" s="262"/>
      <c r="J430" s="263"/>
      <c r="K430" s="263"/>
      <c r="L430" s="263"/>
      <c r="M430" s="263"/>
      <c r="N430" s="263"/>
      <c r="O430" s="263"/>
      <c r="P430" s="263"/>
      <c r="Q430" s="263"/>
      <c r="R430" s="210"/>
      <c r="S430" s="210"/>
      <c r="T430" s="210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60"/>
      <c r="BR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  <c r="CC430" s="260"/>
      <c r="CD430" s="260"/>
      <c r="CE430" s="260"/>
      <c r="CF430" s="260"/>
      <c r="CG430" s="260"/>
      <c r="CH430" s="260"/>
      <c r="CI430" s="260"/>
      <c r="CJ430" s="260"/>
      <c r="CK430" s="260"/>
      <c r="CL430" s="260"/>
      <c r="CM430" s="260"/>
      <c r="CN430" s="260"/>
      <c r="CO430" s="260"/>
      <c r="CP430" s="260"/>
      <c r="CQ430" s="260"/>
      <c r="CR430" s="260"/>
      <c r="CS430" s="260"/>
      <c r="CT430" s="260"/>
      <c r="CU430" s="260"/>
      <c r="CV430" s="260"/>
      <c r="CW430" s="260"/>
      <c r="CX430" s="260"/>
      <c r="CY430" s="260"/>
      <c r="CZ430" s="260"/>
      <c r="DA430" s="260"/>
      <c r="DB430" s="260"/>
      <c r="DC430" s="260"/>
      <c r="DD430" s="260"/>
      <c r="DE430" s="260"/>
    </row>
    <row r="431" spans="1:109" ht="11.25" customHeight="1">
      <c r="A431" s="260"/>
      <c r="B431" s="260"/>
      <c r="C431" s="210"/>
      <c r="D431" s="211"/>
      <c r="E431" s="210"/>
      <c r="F431" s="210"/>
      <c r="G431" s="261"/>
      <c r="H431" s="262"/>
      <c r="I431" s="262"/>
      <c r="J431" s="263"/>
      <c r="K431" s="263"/>
      <c r="L431" s="263"/>
      <c r="M431" s="263"/>
      <c r="N431" s="263"/>
      <c r="O431" s="263"/>
      <c r="P431" s="263"/>
      <c r="Q431" s="263"/>
      <c r="R431" s="210"/>
      <c r="S431" s="210"/>
      <c r="T431" s="210"/>
      <c r="U431" s="212"/>
      <c r="V431" s="212"/>
      <c r="W431" s="212"/>
      <c r="X431" s="212"/>
      <c r="Y431" s="212"/>
      <c r="Z431" s="212"/>
      <c r="AA431" s="212"/>
      <c r="AB431" s="212"/>
      <c r="AC431" s="212"/>
      <c r="AD431" s="212"/>
      <c r="AE431" s="212"/>
      <c r="AF431" s="212"/>
      <c r="AG431" s="212"/>
      <c r="AH431" s="212"/>
      <c r="AI431" s="212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60"/>
      <c r="BR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  <c r="CC431" s="260"/>
      <c r="CD431" s="260"/>
      <c r="CE431" s="260"/>
      <c r="CF431" s="260"/>
      <c r="CG431" s="260"/>
      <c r="CH431" s="260"/>
      <c r="CI431" s="260"/>
      <c r="CJ431" s="260"/>
      <c r="CK431" s="260"/>
      <c r="CL431" s="260"/>
      <c r="CM431" s="260"/>
      <c r="CN431" s="260"/>
      <c r="CO431" s="260"/>
      <c r="CP431" s="260"/>
      <c r="CQ431" s="260"/>
      <c r="CR431" s="260"/>
      <c r="CS431" s="260"/>
      <c r="CT431" s="260"/>
      <c r="CU431" s="260"/>
      <c r="CV431" s="260"/>
      <c r="CW431" s="260"/>
      <c r="CX431" s="260"/>
      <c r="CY431" s="260"/>
      <c r="CZ431" s="260"/>
      <c r="DA431" s="260"/>
      <c r="DB431" s="260"/>
      <c r="DC431" s="260"/>
      <c r="DD431" s="260"/>
      <c r="DE431" s="260"/>
    </row>
    <row r="432" spans="1:109" ht="11.25" customHeight="1">
      <c r="A432" s="260"/>
      <c r="B432" s="260"/>
      <c r="C432" s="210"/>
      <c r="D432" s="211"/>
      <c r="E432" s="210"/>
      <c r="F432" s="210"/>
      <c r="G432" s="261"/>
      <c r="H432" s="262"/>
      <c r="I432" s="262"/>
      <c r="J432" s="263"/>
      <c r="K432" s="263"/>
      <c r="L432" s="263"/>
      <c r="M432" s="263"/>
      <c r="N432" s="263"/>
      <c r="O432" s="263"/>
      <c r="P432" s="263"/>
      <c r="Q432" s="263"/>
      <c r="R432" s="210"/>
      <c r="S432" s="210"/>
      <c r="T432" s="210"/>
      <c r="U432" s="212"/>
      <c r="V432" s="212"/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60"/>
      <c r="BR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  <c r="CC432" s="260"/>
      <c r="CD432" s="260"/>
      <c r="CE432" s="260"/>
      <c r="CF432" s="260"/>
      <c r="CG432" s="260"/>
      <c r="CH432" s="260"/>
      <c r="CI432" s="260"/>
      <c r="CJ432" s="260"/>
      <c r="CK432" s="260"/>
      <c r="CL432" s="260"/>
      <c r="CM432" s="260"/>
      <c r="CN432" s="260"/>
      <c r="CO432" s="260"/>
      <c r="CP432" s="260"/>
      <c r="CQ432" s="260"/>
      <c r="CR432" s="260"/>
      <c r="CS432" s="260"/>
      <c r="CT432" s="260"/>
      <c r="CU432" s="260"/>
      <c r="CV432" s="260"/>
      <c r="CW432" s="260"/>
      <c r="CX432" s="260"/>
      <c r="CY432" s="260"/>
      <c r="CZ432" s="260"/>
      <c r="DA432" s="260"/>
      <c r="DB432" s="260"/>
      <c r="DC432" s="260"/>
      <c r="DD432" s="260"/>
      <c r="DE432" s="260"/>
    </row>
    <row r="433" spans="1:109" ht="11.25" customHeight="1">
      <c r="A433" s="260"/>
      <c r="B433" s="260"/>
      <c r="C433" s="210"/>
      <c r="D433" s="211"/>
      <c r="E433" s="210"/>
      <c r="F433" s="210"/>
      <c r="G433" s="261"/>
      <c r="H433" s="262"/>
      <c r="I433" s="262"/>
      <c r="J433" s="263"/>
      <c r="K433" s="263"/>
      <c r="L433" s="263"/>
      <c r="M433" s="263"/>
      <c r="N433" s="263"/>
      <c r="O433" s="263"/>
      <c r="P433" s="263"/>
      <c r="Q433" s="263"/>
      <c r="R433" s="210"/>
      <c r="S433" s="210"/>
      <c r="T433" s="210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60"/>
      <c r="BR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  <c r="CC433" s="260"/>
      <c r="CD433" s="260"/>
      <c r="CE433" s="260"/>
      <c r="CF433" s="260"/>
      <c r="CG433" s="260"/>
      <c r="CH433" s="260"/>
      <c r="CI433" s="260"/>
      <c r="CJ433" s="260"/>
      <c r="CK433" s="260"/>
      <c r="CL433" s="260"/>
      <c r="CM433" s="260"/>
      <c r="CN433" s="260"/>
      <c r="CO433" s="260"/>
      <c r="CP433" s="260"/>
      <c r="CQ433" s="260"/>
      <c r="CR433" s="260"/>
      <c r="CS433" s="260"/>
      <c r="CT433" s="260"/>
      <c r="CU433" s="260"/>
      <c r="CV433" s="260"/>
      <c r="CW433" s="260"/>
      <c r="CX433" s="260"/>
      <c r="CY433" s="260"/>
      <c r="CZ433" s="260"/>
      <c r="DA433" s="260"/>
      <c r="DB433" s="260"/>
      <c r="DC433" s="260"/>
      <c r="DD433" s="260"/>
      <c r="DE433" s="260"/>
    </row>
    <row r="434" spans="1:109" ht="11.25" customHeight="1">
      <c r="A434" s="260"/>
      <c r="B434" s="260"/>
      <c r="C434" s="210"/>
      <c r="D434" s="211"/>
      <c r="E434" s="210"/>
      <c r="F434" s="210"/>
      <c r="G434" s="261"/>
      <c r="H434" s="262"/>
      <c r="I434" s="262"/>
      <c r="J434" s="263"/>
      <c r="K434" s="263"/>
      <c r="L434" s="263"/>
      <c r="M434" s="263"/>
      <c r="N434" s="263"/>
      <c r="O434" s="263"/>
      <c r="P434" s="263"/>
      <c r="Q434" s="263"/>
      <c r="R434" s="210"/>
      <c r="S434" s="210"/>
      <c r="T434" s="210"/>
      <c r="U434" s="212"/>
      <c r="V434" s="212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60"/>
      <c r="BR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  <c r="CC434" s="260"/>
      <c r="CD434" s="260"/>
      <c r="CE434" s="260"/>
      <c r="CF434" s="260"/>
      <c r="CG434" s="260"/>
      <c r="CH434" s="260"/>
      <c r="CI434" s="260"/>
      <c r="CJ434" s="260"/>
      <c r="CK434" s="260"/>
      <c r="CL434" s="260"/>
      <c r="CM434" s="260"/>
      <c r="CN434" s="260"/>
      <c r="CO434" s="260"/>
      <c r="CP434" s="260"/>
      <c r="CQ434" s="260"/>
      <c r="CR434" s="260"/>
      <c r="CS434" s="260"/>
      <c r="CT434" s="260"/>
      <c r="CU434" s="260"/>
      <c r="CV434" s="260"/>
      <c r="CW434" s="260"/>
      <c r="CX434" s="260"/>
      <c r="CY434" s="260"/>
      <c r="CZ434" s="260"/>
      <c r="DA434" s="260"/>
      <c r="DB434" s="260"/>
      <c r="DC434" s="260"/>
      <c r="DD434" s="260"/>
      <c r="DE434" s="260"/>
    </row>
    <row r="435" spans="1:109" ht="11.25" customHeight="1">
      <c r="A435" s="260"/>
      <c r="B435" s="260"/>
      <c r="C435" s="210"/>
      <c r="D435" s="211"/>
      <c r="E435" s="210"/>
      <c r="F435" s="210"/>
      <c r="G435" s="261"/>
      <c r="H435" s="262"/>
      <c r="I435" s="262"/>
      <c r="J435" s="263"/>
      <c r="K435" s="263"/>
      <c r="L435" s="263"/>
      <c r="M435" s="263"/>
      <c r="N435" s="263"/>
      <c r="O435" s="263"/>
      <c r="P435" s="263"/>
      <c r="Q435" s="263"/>
      <c r="R435" s="210"/>
      <c r="S435" s="210"/>
      <c r="T435" s="210"/>
      <c r="U435" s="212"/>
      <c r="V435" s="212"/>
      <c r="W435" s="212"/>
      <c r="X435" s="212"/>
      <c r="Y435" s="212"/>
      <c r="Z435" s="212"/>
      <c r="AA435" s="212"/>
      <c r="AB435" s="212"/>
      <c r="AC435" s="212"/>
      <c r="AD435" s="212"/>
      <c r="AE435" s="212"/>
      <c r="AF435" s="212"/>
      <c r="AG435" s="212"/>
      <c r="AH435" s="212"/>
      <c r="AI435" s="212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60"/>
      <c r="BR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  <c r="CC435" s="260"/>
      <c r="CD435" s="260"/>
      <c r="CE435" s="260"/>
      <c r="CF435" s="260"/>
      <c r="CG435" s="260"/>
      <c r="CH435" s="260"/>
      <c r="CI435" s="260"/>
      <c r="CJ435" s="260"/>
      <c r="CK435" s="260"/>
      <c r="CL435" s="260"/>
      <c r="CM435" s="260"/>
      <c r="CN435" s="260"/>
      <c r="CO435" s="260"/>
      <c r="CP435" s="260"/>
      <c r="CQ435" s="260"/>
      <c r="CR435" s="260"/>
      <c r="CS435" s="260"/>
      <c r="CT435" s="260"/>
      <c r="CU435" s="260"/>
      <c r="CV435" s="260"/>
      <c r="CW435" s="260"/>
      <c r="CX435" s="260"/>
      <c r="CY435" s="260"/>
      <c r="CZ435" s="260"/>
      <c r="DA435" s="260"/>
      <c r="DB435" s="260"/>
      <c r="DC435" s="260"/>
      <c r="DD435" s="260"/>
      <c r="DE435" s="260"/>
    </row>
    <row r="436" spans="1:109" ht="11.25" customHeight="1">
      <c r="A436" s="260"/>
      <c r="B436" s="260"/>
      <c r="C436" s="210"/>
      <c r="D436" s="211"/>
      <c r="E436" s="210"/>
      <c r="F436" s="210"/>
      <c r="G436" s="261"/>
      <c r="H436" s="262"/>
      <c r="I436" s="262"/>
      <c r="J436" s="263"/>
      <c r="K436" s="263"/>
      <c r="L436" s="263"/>
      <c r="M436" s="263"/>
      <c r="N436" s="263"/>
      <c r="O436" s="263"/>
      <c r="P436" s="263"/>
      <c r="Q436" s="263"/>
      <c r="R436" s="210"/>
      <c r="S436" s="210"/>
      <c r="T436" s="210"/>
      <c r="U436" s="212"/>
      <c r="V436" s="212"/>
      <c r="W436" s="212"/>
      <c r="X436" s="212"/>
      <c r="Y436" s="212"/>
      <c r="Z436" s="212"/>
      <c r="AA436" s="212"/>
      <c r="AB436" s="212"/>
      <c r="AC436" s="212"/>
      <c r="AD436" s="212"/>
      <c r="AE436" s="212"/>
      <c r="AF436" s="212"/>
      <c r="AG436" s="212"/>
      <c r="AH436" s="212"/>
      <c r="AI436" s="212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60"/>
      <c r="BR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  <c r="CC436" s="260"/>
      <c r="CD436" s="260"/>
      <c r="CE436" s="260"/>
      <c r="CF436" s="260"/>
      <c r="CG436" s="260"/>
      <c r="CH436" s="260"/>
      <c r="CI436" s="260"/>
      <c r="CJ436" s="260"/>
      <c r="CK436" s="260"/>
      <c r="CL436" s="260"/>
      <c r="CM436" s="260"/>
      <c r="CN436" s="260"/>
      <c r="CO436" s="260"/>
      <c r="CP436" s="260"/>
      <c r="CQ436" s="260"/>
      <c r="CR436" s="260"/>
      <c r="CS436" s="260"/>
      <c r="CT436" s="260"/>
      <c r="CU436" s="260"/>
      <c r="CV436" s="260"/>
      <c r="CW436" s="260"/>
      <c r="CX436" s="260"/>
      <c r="CY436" s="260"/>
      <c r="CZ436" s="260"/>
      <c r="DA436" s="260"/>
      <c r="DB436" s="260"/>
      <c r="DC436" s="260"/>
      <c r="DD436" s="260"/>
      <c r="DE436" s="260"/>
    </row>
    <row r="437" spans="1:109" ht="11.25" customHeight="1">
      <c r="A437" s="260"/>
      <c r="B437" s="260"/>
      <c r="C437" s="210"/>
      <c r="D437" s="211"/>
      <c r="E437" s="210"/>
      <c r="F437" s="210"/>
      <c r="G437" s="261"/>
      <c r="H437" s="262"/>
      <c r="I437" s="262"/>
      <c r="J437" s="263"/>
      <c r="K437" s="263"/>
      <c r="L437" s="263"/>
      <c r="M437" s="263"/>
      <c r="N437" s="263"/>
      <c r="O437" s="263"/>
      <c r="P437" s="263"/>
      <c r="Q437" s="263"/>
      <c r="R437" s="210"/>
      <c r="S437" s="210"/>
      <c r="T437" s="210"/>
      <c r="U437" s="212"/>
      <c r="V437" s="212"/>
      <c r="W437" s="212"/>
      <c r="X437" s="212"/>
      <c r="Y437" s="212"/>
      <c r="Z437" s="212"/>
      <c r="AA437" s="212"/>
      <c r="AB437" s="212"/>
      <c r="AC437" s="212"/>
      <c r="AD437" s="212"/>
      <c r="AE437" s="212"/>
      <c r="AF437" s="212"/>
      <c r="AG437" s="212"/>
      <c r="AH437" s="212"/>
      <c r="AI437" s="212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60"/>
      <c r="BR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  <c r="CC437" s="260"/>
      <c r="CD437" s="260"/>
      <c r="CE437" s="260"/>
      <c r="CF437" s="260"/>
      <c r="CG437" s="260"/>
      <c r="CH437" s="260"/>
      <c r="CI437" s="260"/>
      <c r="CJ437" s="260"/>
      <c r="CK437" s="260"/>
      <c r="CL437" s="260"/>
      <c r="CM437" s="260"/>
      <c r="CN437" s="260"/>
      <c r="CO437" s="260"/>
      <c r="CP437" s="260"/>
      <c r="CQ437" s="260"/>
      <c r="CR437" s="260"/>
      <c r="CS437" s="260"/>
      <c r="CT437" s="260"/>
      <c r="CU437" s="260"/>
      <c r="CV437" s="260"/>
      <c r="CW437" s="260"/>
      <c r="CX437" s="260"/>
      <c r="CY437" s="260"/>
      <c r="CZ437" s="260"/>
      <c r="DA437" s="260"/>
      <c r="DB437" s="260"/>
      <c r="DC437" s="260"/>
      <c r="DD437" s="260"/>
      <c r="DE437" s="260"/>
    </row>
    <row r="438" spans="1:109" ht="11.25" customHeight="1">
      <c r="A438" s="260"/>
      <c r="B438" s="260"/>
      <c r="C438" s="210"/>
      <c r="D438" s="211"/>
      <c r="E438" s="210"/>
      <c r="F438" s="210"/>
      <c r="G438" s="261"/>
      <c r="H438" s="262"/>
      <c r="I438" s="262"/>
      <c r="J438" s="263"/>
      <c r="K438" s="263"/>
      <c r="L438" s="263"/>
      <c r="M438" s="263"/>
      <c r="N438" s="263"/>
      <c r="O438" s="263"/>
      <c r="P438" s="263"/>
      <c r="Q438" s="263"/>
      <c r="R438" s="210"/>
      <c r="S438" s="210"/>
      <c r="T438" s="210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60"/>
      <c r="BH438" s="260"/>
      <c r="BI438" s="260"/>
      <c r="BJ438" s="260"/>
      <c r="BK438" s="260"/>
      <c r="BL438" s="260"/>
      <c r="BM438" s="260"/>
      <c r="BN438" s="260"/>
      <c r="BO438" s="260"/>
      <c r="BP438" s="260"/>
      <c r="BQ438" s="260"/>
      <c r="BR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  <c r="CC438" s="260"/>
      <c r="CD438" s="260"/>
      <c r="CE438" s="260"/>
      <c r="CF438" s="260"/>
      <c r="CG438" s="260"/>
      <c r="CH438" s="260"/>
      <c r="CI438" s="260"/>
      <c r="CJ438" s="260"/>
      <c r="CK438" s="260"/>
      <c r="CL438" s="260"/>
      <c r="CM438" s="260"/>
      <c r="CN438" s="260"/>
      <c r="CO438" s="260"/>
      <c r="CP438" s="260"/>
      <c r="CQ438" s="260"/>
      <c r="CR438" s="260"/>
      <c r="CS438" s="260"/>
      <c r="CT438" s="260"/>
      <c r="CU438" s="260"/>
      <c r="CV438" s="260"/>
      <c r="CW438" s="260"/>
      <c r="CX438" s="260"/>
      <c r="CY438" s="260"/>
      <c r="CZ438" s="260"/>
      <c r="DA438" s="260"/>
      <c r="DB438" s="260"/>
      <c r="DC438" s="260"/>
      <c r="DD438" s="260"/>
      <c r="DE438" s="260"/>
    </row>
    <row r="439" spans="1:109" ht="11.25" customHeight="1">
      <c r="A439" s="260"/>
      <c r="B439" s="260"/>
      <c r="C439" s="210"/>
      <c r="D439" s="211"/>
      <c r="E439" s="210"/>
      <c r="F439" s="210"/>
      <c r="G439" s="261"/>
      <c r="H439" s="262"/>
      <c r="I439" s="262"/>
      <c r="J439" s="263"/>
      <c r="K439" s="263"/>
      <c r="L439" s="263"/>
      <c r="M439" s="263"/>
      <c r="N439" s="263"/>
      <c r="O439" s="263"/>
      <c r="P439" s="263"/>
      <c r="Q439" s="263"/>
      <c r="R439" s="210"/>
      <c r="S439" s="210"/>
      <c r="T439" s="210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60"/>
      <c r="BR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  <c r="CC439" s="260"/>
      <c r="CD439" s="260"/>
      <c r="CE439" s="260"/>
      <c r="CF439" s="260"/>
      <c r="CG439" s="260"/>
      <c r="CH439" s="260"/>
      <c r="CI439" s="260"/>
      <c r="CJ439" s="260"/>
      <c r="CK439" s="260"/>
      <c r="CL439" s="260"/>
      <c r="CM439" s="260"/>
      <c r="CN439" s="260"/>
      <c r="CO439" s="260"/>
      <c r="CP439" s="260"/>
      <c r="CQ439" s="260"/>
      <c r="CR439" s="260"/>
      <c r="CS439" s="260"/>
      <c r="CT439" s="260"/>
      <c r="CU439" s="260"/>
      <c r="CV439" s="260"/>
      <c r="CW439" s="260"/>
      <c r="CX439" s="260"/>
      <c r="CY439" s="260"/>
      <c r="CZ439" s="260"/>
      <c r="DA439" s="260"/>
      <c r="DB439" s="260"/>
      <c r="DC439" s="260"/>
      <c r="DD439" s="260"/>
      <c r="DE439" s="260"/>
    </row>
    <row r="440" spans="1:109" ht="11.25" customHeight="1">
      <c r="A440" s="260"/>
      <c r="B440" s="260"/>
      <c r="C440" s="210"/>
      <c r="D440" s="211"/>
      <c r="E440" s="210"/>
      <c r="F440" s="210"/>
      <c r="G440" s="261"/>
      <c r="H440" s="262"/>
      <c r="I440" s="262"/>
      <c r="J440" s="263"/>
      <c r="K440" s="263"/>
      <c r="L440" s="263"/>
      <c r="M440" s="263"/>
      <c r="N440" s="263"/>
      <c r="O440" s="263"/>
      <c r="P440" s="263"/>
      <c r="Q440" s="263"/>
      <c r="R440" s="210"/>
      <c r="S440" s="210"/>
      <c r="T440" s="210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60"/>
      <c r="BR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  <c r="CC440" s="260"/>
      <c r="CD440" s="260"/>
      <c r="CE440" s="260"/>
      <c r="CF440" s="260"/>
      <c r="CG440" s="260"/>
      <c r="CH440" s="260"/>
      <c r="CI440" s="260"/>
      <c r="CJ440" s="260"/>
      <c r="CK440" s="260"/>
      <c r="CL440" s="260"/>
      <c r="CM440" s="260"/>
      <c r="CN440" s="260"/>
      <c r="CO440" s="260"/>
      <c r="CP440" s="260"/>
      <c r="CQ440" s="260"/>
      <c r="CR440" s="260"/>
      <c r="CS440" s="260"/>
      <c r="CT440" s="260"/>
      <c r="CU440" s="260"/>
      <c r="CV440" s="260"/>
      <c r="CW440" s="260"/>
      <c r="CX440" s="260"/>
      <c r="CY440" s="260"/>
      <c r="CZ440" s="260"/>
      <c r="DA440" s="260"/>
      <c r="DB440" s="260"/>
      <c r="DC440" s="260"/>
      <c r="DD440" s="260"/>
      <c r="DE440" s="260"/>
    </row>
    <row r="441" spans="1:109" ht="11.25" customHeight="1">
      <c r="A441" s="260"/>
      <c r="B441" s="260"/>
      <c r="C441" s="210"/>
      <c r="D441" s="211"/>
      <c r="E441" s="210"/>
      <c r="F441" s="210"/>
      <c r="G441" s="261"/>
      <c r="H441" s="262"/>
      <c r="I441" s="262"/>
      <c r="J441" s="263"/>
      <c r="K441" s="263"/>
      <c r="L441" s="263"/>
      <c r="M441" s="263"/>
      <c r="N441" s="263"/>
      <c r="O441" s="263"/>
      <c r="P441" s="263"/>
      <c r="Q441" s="263"/>
      <c r="R441" s="210"/>
      <c r="S441" s="210"/>
      <c r="T441" s="210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60"/>
      <c r="BR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  <c r="CC441" s="260"/>
      <c r="CD441" s="260"/>
      <c r="CE441" s="260"/>
      <c r="CF441" s="260"/>
      <c r="CG441" s="260"/>
      <c r="CH441" s="260"/>
      <c r="CI441" s="260"/>
      <c r="CJ441" s="260"/>
      <c r="CK441" s="260"/>
      <c r="CL441" s="260"/>
      <c r="CM441" s="260"/>
      <c r="CN441" s="260"/>
      <c r="CO441" s="260"/>
      <c r="CP441" s="260"/>
      <c r="CQ441" s="260"/>
      <c r="CR441" s="260"/>
      <c r="CS441" s="260"/>
      <c r="CT441" s="260"/>
      <c r="CU441" s="260"/>
      <c r="CV441" s="260"/>
      <c r="CW441" s="260"/>
      <c r="CX441" s="260"/>
      <c r="CY441" s="260"/>
      <c r="CZ441" s="260"/>
      <c r="DA441" s="260"/>
      <c r="DB441" s="260"/>
      <c r="DC441" s="260"/>
      <c r="DD441" s="260"/>
      <c r="DE441" s="260"/>
    </row>
    <row r="442" spans="1:109" ht="11.25" customHeight="1">
      <c r="A442" s="260"/>
      <c r="B442" s="260"/>
      <c r="C442" s="210"/>
      <c r="D442" s="211"/>
      <c r="E442" s="210"/>
      <c r="F442" s="210"/>
      <c r="G442" s="261"/>
      <c r="H442" s="262"/>
      <c r="I442" s="262"/>
      <c r="J442" s="263"/>
      <c r="K442" s="263"/>
      <c r="L442" s="263"/>
      <c r="M442" s="263"/>
      <c r="N442" s="263"/>
      <c r="O442" s="263"/>
      <c r="P442" s="263"/>
      <c r="Q442" s="263"/>
      <c r="R442" s="210"/>
      <c r="S442" s="210"/>
      <c r="T442" s="210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60"/>
      <c r="BR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  <c r="CC442" s="260"/>
      <c r="CD442" s="260"/>
      <c r="CE442" s="260"/>
      <c r="CF442" s="260"/>
      <c r="CG442" s="260"/>
      <c r="CH442" s="260"/>
      <c r="CI442" s="260"/>
      <c r="CJ442" s="260"/>
      <c r="CK442" s="260"/>
      <c r="CL442" s="260"/>
      <c r="CM442" s="260"/>
      <c r="CN442" s="260"/>
      <c r="CO442" s="260"/>
      <c r="CP442" s="260"/>
      <c r="CQ442" s="260"/>
      <c r="CR442" s="260"/>
      <c r="CS442" s="260"/>
      <c r="CT442" s="260"/>
      <c r="CU442" s="260"/>
      <c r="CV442" s="260"/>
      <c r="CW442" s="260"/>
      <c r="CX442" s="260"/>
      <c r="CY442" s="260"/>
      <c r="CZ442" s="260"/>
      <c r="DA442" s="260"/>
      <c r="DB442" s="260"/>
      <c r="DC442" s="260"/>
      <c r="DD442" s="260"/>
      <c r="DE442" s="260"/>
    </row>
    <row r="443" spans="1:109" ht="11.25" customHeight="1">
      <c r="A443" s="260"/>
      <c r="B443" s="260"/>
      <c r="C443" s="210"/>
      <c r="D443" s="211"/>
      <c r="E443" s="210"/>
      <c r="F443" s="210"/>
      <c r="G443" s="261"/>
      <c r="H443" s="262"/>
      <c r="I443" s="262"/>
      <c r="J443" s="263"/>
      <c r="K443" s="263"/>
      <c r="L443" s="263"/>
      <c r="M443" s="263"/>
      <c r="N443" s="263"/>
      <c r="O443" s="263"/>
      <c r="P443" s="263"/>
      <c r="Q443" s="263"/>
      <c r="R443" s="210"/>
      <c r="S443" s="210"/>
      <c r="T443" s="210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60"/>
      <c r="BR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  <c r="CC443" s="260"/>
      <c r="CD443" s="260"/>
      <c r="CE443" s="260"/>
      <c r="CF443" s="260"/>
      <c r="CG443" s="260"/>
      <c r="CH443" s="260"/>
      <c r="CI443" s="260"/>
      <c r="CJ443" s="260"/>
      <c r="CK443" s="260"/>
      <c r="CL443" s="260"/>
      <c r="CM443" s="260"/>
      <c r="CN443" s="260"/>
      <c r="CO443" s="260"/>
      <c r="CP443" s="260"/>
      <c r="CQ443" s="260"/>
      <c r="CR443" s="260"/>
      <c r="CS443" s="260"/>
      <c r="CT443" s="260"/>
      <c r="CU443" s="260"/>
      <c r="CV443" s="260"/>
      <c r="CW443" s="260"/>
      <c r="CX443" s="260"/>
      <c r="CY443" s="260"/>
      <c r="CZ443" s="260"/>
      <c r="DA443" s="260"/>
      <c r="DB443" s="260"/>
      <c r="DC443" s="260"/>
      <c r="DD443" s="260"/>
      <c r="DE443" s="260"/>
    </row>
    <row r="444" spans="1:109" ht="11.25" customHeight="1">
      <c r="A444" s="260"/>
      <c r="B444" s="260"/>
      <c r="C444" s="210"/>
      <c r="D444" s="211"/>
      <c r="E444" s="210"/>
      <c r="F444" s="210"/>
      <c r="G444" s="261"/>
      <c r="H444" s="262"/>
      <c r="I444" s="262"/>
      <c r="J444" s="263"/>
      <c r="K444" s="263"/>
      <c r="L444" s="263"/>
      <c r="M444" s="263"/>
      <c r="N444" s="263"/>
      <c r="O444" s="263"/>
      <c r="P444" s="263"/>
      <c r="Q444" s="263"/>
      <c r="R444" s="210"/>
      <c r="S444" s="210"/>
      <c r="T444" s="210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60"/>
      <c r="BR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  <c r="CC444" s="260"/>
      <c r="CD444" s="260"/>
      <c r="CE444" s="260"/>
      <c r="CF444" s="260"/>
      <c r="CG444" s="260"/>
      <c r="CH444" s="260"/>
      <c r="CI444" s="260"/>
      <c r="CJ444" s="260"/>
      <c r="CK444" s="260"/>
      <c r="CL444" s="260"/>
      <c r="CM444" s="260"/>
      <c r="CN444" s="260"/>
      <c r="CO444" s="260"/>
      <c r="CP444" s="260"/>
      <c r="CQ444" s="260"/>
      <c r="CR444" s="260"/>
      <c r="CS444" s="260"/>
      <c r="CT444" s="260"/>
      <c r="CU444" s="260"/>
      <c r="CV444" s="260"/>
      <c r="CW444" s="260"/>
      <c r="CX444" s="260"/>
      <c r="CY444" s="260"/>
      <c r="CZ444" s="260"/>
      <c r="DA444" s="260"/>
      <c r="DB444" s="260"/>
      <c r="DC444" s="260"/>
      <c r="DD444" s="260"/>
      <c r="DE444" s="260"/>
    </row>
    <row r="445" spans="1:109" ht="11.25" customHeight="1">
      <c r="A445" s="260"/>
      <c r="B445" s="260"/>
      <c r="C445" s="210"/>
      <c r="D445" s="211"/>
      <c r="E445" s="210"/>
      <c r="F445" s="210"/>
      <c r="G445" s="261"/>
      <c r="H445" s="262"/>
      <c r="I445" s="262"/>
      <c r="J445" s="263"/>
      <c r="K445" s="263"/>
      <c r="L445" s="263"/>
      <c r="M445" s="263"/>
      <c r="N445" s="263"/>
      <c r="O445" s="263"/>
      <c r="P445" s="263"/>
      <c r="Q445" s="263"/>
      <c r="R445" s="210"/>
      <c r="S445" s="210"/>
      <c r="T445" s="210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60"/>
      <c r="BR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  <c r="CC445" s="260"/>
      <c r="CD445" s="260"/>
      <c r="CE445" s="260"/>
      <c r="CF445" s="260"/>
      <c r="CG445" s="260"/>
      <c r="CH445" s="260"/>
      <c r="CI445" s="260"/>
      <c r="CJ445" s="260"/>
      <c r="CK445" s="260"/>
      <c r="CL445" s="260"/>
      <c r="CM445" s="260"/>
      <c r="CN445" s="260"/>
      <c r="CO445" s="260"/>
      <c r="CP445" s="260"/>
      <c r="CQ445" s="260"/>
      <c r="CR445" s="260"/>
      <c r="CS445" s="260"/>
      <c r="CT445" s="260"/>
      <c r="CU445" s="260"/>
      <c r="CV445" s="260"/>
      <c r="CW445" s="260"/>
      <c r="CX445" s="260"/>
      <c r="CY445" s="260"/>
      <c r="CZ445" s="260"/>
      <c r="DA445" s="260"/>
      <c r="DB445" s="260"/>
      <c r="DC445" s="260"/>
      <c r="DD445" s="260"/>
      <c r="DE445" s="260"/>
    </row>
    <row r="446" spans="1:109" ht="11.25" customHeight="1">
      <c r="A446" s="260"/>
      <c r="B446" s="260"/>
      <c r="C446" s="210"/>
      <c r="D446" s="211"/>
      <c r="E446" s="210"/>
      <c r="F446" s="210"/>
      <c r="G446" s="261"/>
      <c r="H446" s="262"/>
      <c r="I446" s="262"/>
      <c r="J446" s="263"/>
      <c r="K446" s="263"/>
      <c r="L446" s="263"/>
      <c r="M446" s="263"/>
      <c r="N446" s="263"/>
      <c r="O446" s="263"/>
      <c r="P446" s="263"/>
      <c r="Q446" s="263"/>
      <c r="R446" s="210"/>
      <c r="S446" s="210"/>
      <c r="T446" s="210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60"/>
      <c r="BH446" s="260"/>
      <c r="BI446" s="260"/>
      <c r="BJ446" s="260"/>
      <c r="BK446" s="260"/>
      <c r="BL446" s="260"/>
      <c r="BM446" s="260"/>
      <c r="BN446" s="260"/>
      <c r="BO446" s="260"/>
      <c r="BP446" s="260"/>
      <c r="BQ446" s="260"/>
      <c r="BR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  <c r="CC446" s="260"/>
      <c r="CD446" s="260"/>
      <c r="CE446" s="260"/>
      <c r="CF446" s="260"/>
      <c r="CG446" s="260"/>
      <c r="CH446" s="260"/>
      <c r="CI446" s="260"/>
      <c r="CJ446" s="260"/>
      <c r="CK446" s="260"/>
      <c r="CL446" s="260"/>
      <c r="CM446" s="260"/>
      <c r="CN446" s="260"/>
      <c r="CO446" s="260"/>
      <c r="CP446" s="260"/>
      <c r="CQ446" s="260"/>
      <c r="CR446" s="260"/>
      <c r="CS446" s="260"/>
      <c r="CT446" s="260"/>
      <c r="CU446" s="260"/>
      <c r="CV446" s="260"/>
      <c r="CW446" s="260"/>
      <c r="CX446" s="260"/>
      <c r="CY446" s="260"/>
      <c r="CZ446" s="260"/>
      <c r="DA446" s="260"/>
      <c r="DB446" s="260"/>
      <c r="DC446" s="260"/>
      <c r="DD446" s="260"/>
      <c r="DE446" s="260"/>
    </row>
    <row r="447" spans="1:109" ht="11.25" customHeight="1">
      <c r="A447" s="260"/>
      <c r="B447" s="260"/>
      <c r="C447" s="210"/>
      <c r="D447" s="211"/>
      <c r="E447" s="210"/>
      <c r="F447" s="210"/>
      <c r="G447" s="261"/>
      <c r="H447" s="262"/>
      <c r="I447" s="262"/>
      <c r="J447" s="263"/>
      <c r="K447" s="263"/>
      <c r="L447" s="263"/>
      <c r="M447" s="263"/>
      <c r="N447" s="263"/>
      <c r="O447" s="263"/>
      <c r="P447" s="263"/>
      <c r="Q447" s="263"/>
      <c r="R447" s="210"/>
      <c r="S447" s="210"/>
      <c r="T447" s="210"/>
      <c r="U447" s="212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60"/>
      <c r="BH447" s="260"/>
      <c r="BI447" s="260"/>
      <c r="BJ447" s="260"/>
      <c r="BK447" s="260"/>
      <c r="BL447" s="260"/>
      <c r="BM447" s="260"/>
      <c r="BN447" s="260"/>
      <c r="BO447" s="260"/>
      <c r="BP447" s="260"/>
      <c r="BQ447" s="260"/>
      <c r="BR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0"/>
      <c r="CF447" s="260"/>
      <c r="CG447" s="260"/>
      <c r="CH447" s="260"/>
      <c r="CI447" s="260"/>
      <c r="CJ447" s="260"/>
      <c r="CK447" s="260"/>
      <c r="CL447" s="260"/>
      <c r="CM447" s="260"/>
      <c r="CN447" s="260"/>
      <c r="CO447" s="260"/>
      <c r="CP447" s="260"/>
      <c r="CQ447" s="260"/>
      <c r="CR447" s="260"/>
      <c r="CS447" s="260"/>
      <c r="CT447" s="260"/>
      <c r="CU447" s="260"/>
      <c r="CV447" s="260"/>
      <c r="CW447" s="260"/>
      <c r="CX447" s="260"/>
      <c r="CY447" s="260"/>
      <c r="CZ447" s="260"/>
      <c r="DA447" s="260"/>
      <c r="DB447" s="260"/>
      <c r="DC447" s="260"/>
      <c r="DD447" s="260"/>
      <c r="DE447" s="260"/>
    </row>
    <row r="448" spans="1:109" ht="11.25" customHeight="1">
      <c r="A448" s="260"/>
      <c r="B448" s="260"/>
      <c r="C448" s="210"/>
      <c r="D448" s="211"/>
      <c r="E448" s="210"/>
      <c r="F448" s="210"/>
      <c r="G448" s="261"/>
      <c r="H448" s="262"/>
      <c r="I448" s="262"/>
      <c r="J448" s="263"/>
      <c r="K448" s="263"/>
      <c r="L448" s="263"/>
      <c r="M448" s="263"/>
      <c r="N448" s="263"/>
      <c r="O448" s="263"/>
      <c r="P448" s="263"/>
      <c r="Q448" s="263"/>
      <c r="R448" s="210"/>
      <c r="S448" s="210"/>
      <c r="T448" s="210"/>
      <c r="U448" s="212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60"/>
      <c r="BH448" s="260"/>
      <c r="BI448" s="260"/>
      <c r="BJ448" s="260"/>
      <c r="BK448" s="260"/>
      <c r="BL448" s="260"/>
      <c r="BM448" s="260"/>
      <c r="BN448" s="260"/>
      <c r="BO448" s="260"/>
      <c r="BP448" s="260"/>
      <c r="BQ448" s="260"/>
      <c r="BR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  <c r="CC448" s="260"/>
      <c r="CD448" s="260"/>
      <c r="CE448" s="260"/>
      <c r="CF448" s="260"/>
      <c r="CG448" s="260"/>
      <c r="CH448" s="260"/>
      <c r="CI448" s="260"/>
      <c r="CJ448" s="260"/>
      <c r="CK448" s="260"/>
      <c r="CL448" s="260"/>
      <c r="CM448" s="260"/>
      <c r="CN448" s="260"/>
      <c r="CO448" s="260"/>
      <c r="CP448" s="260"/>
      <c r="CQ448" s="260"/>
      <c r="CR448" s="260"/>
      <c r="CS448" s="260"/>
      <c r="CT448" s="260"/>
      <c r="CU448" s="260"/>
      <c r="CV448" s="260"/>
      <c r="CW448" s="260"/>
      <c r="CX448" s="260"/>
      <c r="CY448" s="260"/>
      <c r="CZ448" s="260"/>
      <c r="DA448" s="260"/>
      <c r="DB448" s="260"/>
      <c r="DC448" s="260"/>
      <c r="DD448" s="260"/>
      <c r="DE448" s="260"/>
    </row>
    <row r="449" spans="1:109" ht="11.25" customHeight="1">
      <c r="A449" s="260"/>
      <c r="B449" s="260"/>
      <c r="C449" s="210"/>
      <c r="D449" s="211"/>
      <c r="E449" s="210"/>
      <c r="F449" s="210"/>
      <c r="G449" s="261"/>
      <c r="H449" s="262"/>
      <c r="I449" s="262"/>
      <c r="J449" s="263"/>
      <c r="K449" s="263"/>
      <c r="L449" s="263"/>
      <c r="M449" s="263"/>
      <c r="N449" s="263"/>
      <c r="O449" s="263"/>
      <c r="P449" s="263"/>
      <c r="Q449" s="263"/>
      <c r="R449" s="210"/>
      <c r="S449" s="210"/>
      <c r="T449" s="210"/>
      <c r="U449" s="212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60"/>
      <c r="BH449" s="260"/>
      <c r="BI449" s="260"/>
      <c r="BJ449" s="260"/>
      <c r="BK449" s="260"/>
      <c r="BL449" s="260"/>
      <c r="BM449" s="260"/>
      <c r="BN449" s="260"/>
      <c r="BO449" s="260"/>
      <c r="BP449" s="260"/>
      <c r="BQ449" s="260"/>
      <c r="BR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  <c r="CC449" s="260"/>
      <c r="CD449" s="260"/>
      <c r="CE449" s="260"/>
      <c r="CF449" s="260"/>
      <c r="CG449" s="260"/>
      <c r="CH449" s="260"/>
      <c r="CI449" s="260"/>
      <c r="CJ449" s="260"/>
      <c r="CK449" s="260"/>
      <c r="CL449" s="260"/>
      <c r="CM449" s="260"/>
      <c r="CN449" s="260"/>
      <c r="CO449" s="260"/>
      <c r="CP449" s="260"/>
      <c r="CQ449" s="260"/>
      <c r="CR449" s="260"/>
      <c r="CS449" s="260"/>
      <c r="CT449" s="260"/>
      <c r="CU449" s="260"/>
      <c r="CV449" s="260"/>
      <c r="CW449" s="260"/>
      <c r="CX449" s="260"/>
      <c r="CY449" s="260"/>
      <c r="CZ449" s="260"/>
      <c r="DA449" s="260"/>
      <c r="DB449" s="260"/>
      <c r="DC449" s="260"/>
      <c r="DD449" s="260"/>
      <c r="DE449" s="260"/>
    </row>
    <row r="450" spans="1:109" ht="11.25" customHeight="1">
      <c r="A450" s="260"/>
      <c r="B450" s="260"/>
      <c r="C450" s="210"/>
      <c r="D450" s="211"/>
      <c r="E450" s="210"/>
      <c r="F450" s="210"/>
      <c r="G450" s="261"/>
      <c r="H450" s="262"/>
      <c r="I450" s="262"/>
      <c r="J450" s="263"/>
      <c r="K450" s="263"/>
      <c r="L450" s="263"/>
      <c r="M450" s="263"/>
      <c r="N450" s="263"/>
      <c r="O450" s="263"/>
      <c r="P450" s="263"/>
      <c r="Q450" s="263"/>
      <c r="R450" s="210"/>
      <c r="S450" s="210"/>
      <c r="T450" s="210"/>
      <c r="U450" s="212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60"/>
      <c r="BH450" s="260"/>
      <c r="BI450" s="260"/>
      <c r="BJ450" s="260"/>
      <c r="BK450" s="260"/>
      <c r="BL450" s="260"/>
      <c r="BM450" s="260"/>
      <c r="BN450" s="260"/>
      <c r="BO450" s="260"/>
      <c r="BP450" s="260"/>
      <c r="BQ450" s="260"/>
      <c r="BR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  <c r="CC450" s="260"/>
      <c r="CD450" s="260"/>
      <c r="CE450" s="260"/>
      <c r="CF450" s="260"/>
      <c r="CG450" s="260"/>
      <c r="CH450" s="260"/>
      <c r="CI450" s="260"/>
      <c r="CJ450" s="260"/>
      <c r="CK450" s="260"/>
      <c r="CL450" s="260"/>
      <c r="CM450" s="260"/>
      <c r="CN450" s="260"/>
      <c r="CO450" s="260"/>
      <c r="CP450" s="260"/>
      <c r="CQ450" s="260"/>
      <c r="CR450" s="260"/>
      <c r="CS450" s="260"/>
      <c r="CT450" s="260"/>
      <c r="CU450" s="260"/>
      <c r="CV450" s="260"/>
      <c r="CW450" s="260"/>
      <c r="CX450" s="260"/>
      <c r="CY450" s="260"/>
      <c r="CZ450" s="260"/>
      <c r="DA450" s="260"/>
      <c r="DB450" s="260"/>
      <c r="DC450" s="260"/>
      <c r="DD450" s="260"/>
      <c r="DE450" s="260"/>
    </row>
    <row r="451" spans="1:109" ht="11.25" customHeight="1">
      <c r="A451" s="260"/>
      <c r="B451" s="260"/>
      <c r="C451" s="210"/>
      <c r="D451" s="211"/>
      <c r="E451" s="210"/>
      <c r="F451" s="210"/>
      <c r="G451" s="261"/>
      <c r="H451" s="262"/>
      <c r="I451" s="262"/>
      <c r="J451" s="263"/>
      <c r="K451" s="263"/>
      <c r="L451" s="263"/>
      <c r="M451" s="263"/>
      <c r="N451" s="263"/>
      <c r="O451" s="263"/>
      <c r="P451" s="263"/>
      <c r="Q451" s="263"/>
      <c r="R451" s="210"/>
      <c r="S451" s="210"/>
      <c r="T451" s="210"/>
      <c r="U451" s="212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60"/>
      <c r="BH451" s="260"/>
      <c r="BI451" s="260"/>
      <c r="BJ451" s="260"/>
      <c r="BK451" s="260"/>
      <c r="BL451" s="260"/>
      <c r="BM451" s="260"/>
      <c r="BN451" s="260"/>
      <c r="BO451" s="260"/>
      <c r="BP451" s="260"/>
      <c r="BQ451" s="260"/>
      <c r="BR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  <c r="CC451" s="260"/>
      <c r="CD451" s="260"/>
      <c r="CE451" s="260"/>
      <c r="CF451" s="260"/>
      <c r="CG451" s="260"/>
      <c r="CH451" s="260"/>
      <c r="CI451" s="260"/>
      <c r="CJ451" s="260"/>
      <c r="CK451" s="260"/>
      <c r="CL451" s="260"/>
      <c r="CM451" s="260"/>
      <c r="CN451" s="260"/>
      <c r="CO451" s="260"/>
      <c r="CP451" s="260"/>
      <c r="CQ451" s="260"/>
      <c r="CR451" s="260"/>
      <c r="CS451" s="260"/>
      <c r="CT451" s="260"/>
      <c r="CU451" s="260"/>
      <c r="CV451" s="260"/>
      <c r="CW451" s="260"/>
      <c r="CX451" s="260"/>
      <c r="CY451" s="260"/>
      <c r="CZ451" s="260"/>
      <c r="DA451" s="260"/>
      <c r="DB451" s="260"/>
      <c r="DC451" s="260"/>
      <c r="DD451" s="260"/>
      <c r="DE451" s="260"/>
    </row>
    <row r="452" spans="1:109" ht="11.25" customHeight="1">
      <c r="A452" s="260"/>
      <c r="B452" s="260"/>
      <c r="C452" s="210"/>
      <c r="D452" s="211"/>
      <c r="E452" s="210"/>
      <c r="F452" s="210"/>
      <c r="G452" s="261"/>
      <c r="H452" s="262"/>
      <c r="I452" s="262"/>
      <c r="J452" s="263"/>
      <c r="K452" s="263"/>
      <c r="L452" s="263"/>
      <c r="M452" s="263"/>
      <c r="N452" s="263"/>
      <c r="O452" s="263"/>
      <c r="P452" s="263"/>
      <c r="Q452" s="263"/>
      <c r="R452" s="210"/>
      <c r="S452" s="210"/>
      <c r="T452" s="210"/>
      <c r="U452" s="212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60"/>
      <c r="BH452" s="260"/>
      <c r="BI452" s="260"/>
      <c r="BJ452" s="260"/>
      <c r="BK452" s="260"/>
      <c r="BL452" s="260"/>
      <c r="BM452" s="260"/>
      <c r="BN452" s="260"/>
      <c r="BO452" s="260"/>
      <c r="BP452" s="260"/>
      <c r="BQ452" s="260"/>
      <c r="BR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  <c r="CC452" s="260"/>
      <c r="CD452" s="260"/>
      <c r="CE452" s="260"/>
      <c r="CF452" s="260"/>
      <c r="CG452" s="260"/>
      <c r="CH452" s="260"/>
      <c r="CI452" s="260"/>
      <c r="CJ452" s="260"/>
      <c r="CK452" s="260"/>
      <c r="CL452" s="260"/>
      <c r="CM452" s="260"/>
      <c r="CN452" s="260"/>
      <c r="CO452" s="260"/>
      <c r="CP452" s="260"/>
      <c r="CQ452" s="260"/>
      <c r="CR452" s="260"/>
      <c r="CS452" s="260"/>
      <c r="CT452" s="260"/>
      <c r="CU452" s="260"/>
      <c r="CV452" s="260"/>
      <c r="CW452" s="260"/>
      <c r="CX452" s="260"/>
      <c r="CY452" s="260"/>
      <c r="CZ452" s="260"/>
      <c r="DA452" s="260"/>
      <c r="DB452" s="260"/>
      <c r="DC452" s="260"/>
      <c r="DD452" s="260"/>
      <c r="DE452" s="260"/>
    </row>
    <row r="453" spans="1:109" ht="11.25" customHeight="1">
      <c r="A453" s="260"/>
      <c r="B453" s="260"/>
      <c r="C453" s="210"/>
      <c r="D453" s="211"/>
      <c r="E453" s="210"/>
      <c r="F453" s="210"/>
      <c r="G453" s="261"/>
      <c r="H453" s="262"/>
      <c r="I453" s="262"/>
      <c r="J453" s="263"/>
      <c r="K453" s="263"/>
      <c r="L453" s="263"/>
      <c r="M453" s="263"/>
      <c r="N453" s="263"/>
      <c r="O453" s="263"/>
      <c r="P453" s="263"/>
      <c r="Q453" s="263"/>
      <c r="R453" s="210"/>
      <c r="S453" s="210"/>
      <c r="T453" s="210"/>
      <c r="U453" s="212"/>
      <c r="V453" s="212"/>
      <c r="W453" s="212"/>
      <c r="X453" s="212"/>
      <c r="Y453" s="212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60"/>
      <c r="BH453" s="260"/>
      <c r="BI453" s="260"/>
      <c r="BJ453" s="260"/>
      <c r="BK453" s="260"/>
      <c r="BL453" s="260"/>
      <c r="BM453" s="260"/>
      <c r="BN453" s="260"/>
      <c r="BO453" s="260"/>
      <c r="BP453" s="260"/>
      <c r="BQ453" s="260"/>
      <c r="BR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  <c r="CC453" s="260"/>
      <c r="CD453" s="260"/>
      <c r="CE453" s="260"/>
      <c r="CF453" s="260"/>
      <c r="CG453" s="260"/>
      <c r="CH453" s="260"/>
      <c r="CI453" s="260"/>
      <c r="CJ453" s="260"/>
      <c r="CK453" s="260"/>
      <c r="CL453" s="260"/>
      <c r="CM453" s="260"/>
      <c r="CN453" s="260"/>
      <c r="CO453" s="260"/>
      <c r="CP453" s="260"/>
      <c r="CQ453" s="260"/>
      <c r="CR453" s="260"/>
      <c r="CS453" s="260"/>
      <c r="CT453" s="260"/>
      <c r="CU453" s="260"/>
      <c r="CV453" s="260"/>
      <c r="CW453" s="260"/>
      <c r="CX453" s="260"/>
      <c r="CY453" s="260"/>
      <c r="CZ453" s="260"/>
      <c r="DA453" s="260"/>
      <c r="DB453" s="260"/>
      <c r="DC453" s="260"/>
      <c r="DD453" s="260"/>
      <c r="DE453" s="260"/>
    </row>
    <row r="454" spans="1:109" ht="11.25" customHeight="1">
      <c r="A454" s="260"/>
      <c r="B454" s="260"/>
      <c r="C454" s="210"/>
      <c r="D454" s="211"/>
      <c r="E454" s="210"/>
      <c r="F454" s="210"/>
      <c r="G454" s="261"/>
      <c r="H454" s="262"/>
      <c r="I454" s="262"/>
      <c r="J454" s="263"/>
      <c r="K454" s="263"/>
      <c r="L454" s="263"/>
      <c r="M454" s="263"/>
      <c r="N454" s="263"/>
      <c r="O454" s="263"/>
      <c r="P454" s="263"/>
      <c r="Q454" s="263"/>
      <c r="R454" s="210"/>
      <c r="S454" s="210"/>
      <c r="T454" s="210"/>
      <c r="U454" s="212"/>
      <c r="V454" s="212"/>
      <c r="W454" s="212"/>
      <c r="X454" s="212"/>
      <c r="Y454" s="212"/>
      <c r="Z454" s="212"/>
      <c r="AA454" s="212"/>
      <c r="AB454" s="212"/>
      <c r="AC454" s="212"/>
      <c r="AD454" s="212"/>
      <c r="AE454" s="212"/>
      <c r="AF454" s="212"/>
      <c r="AG454" s="212"/>
      <c r="AH454" s="212"/>
      <c r="AI454" s="212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60"/>
      <c r="BH454" s="260"/>
      <c r="BI454" s="260"/>
      <c r="BJ454" s="260"/>
      <c r="BK454" s="260"/>
      <c r="BL454" s="260"/>
      <c r="BM454" s="260"/>
      <c r="BN454" s="260"/>
      <c r="BO454" s="260"/>
      <c r="BP454" s="260"/>
      <c r="BQ454" s="260"/>
      <c r="BR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  <c r="CC454" s="260"/>
      <c r="CD454" s="260"/>
      <c r="CE454" s="260"/>
      <c r="CF454" s="260"/>
      <c r="CG454" s="260"/>
      <c r="CH454" s="260"/>
      <c r="CI454" s="260"/>
      <c r="CJ454" s="260"/>
      <c r="CK454" s="260"/>
      <c r="CL454" s="260"/>
      <c r="CM454" s="260"/>
      <c r="CN454" s="260"/>
      <c r="CO454" s="260"/>
      <c r="CP454" s="260"/>
      <c r="CQ454" s="260"/>
      <c r="CR454" s="260"/>
      <c r="CS454" s="260"/>
      <c r="CT454" s="260"/>
      <c r="CU454" s="260"/>
      <c r="CV454" s="260"/>
      <c r="CW454" s="260"/>
      <c r="CX454" s="260"/>
      <c r="CY454" s="260"/>
      <c r="CZ454" s="260"/>
      <c r="DA454" s="260"/>
      <c r="DB454" s="260"/>
      <c r="DC454" s="260"/>
      <c r="DD454" s="260"/>
      <c r="DE454" s="260"/>
    </row>
    <row r="455" spans="1:109" ht="11.25" customHeight="1">
      <c r="A455" s="260"/>
      <c r="B455" s="260"/>
      <c r="C455" s="210"/>
      <c r="D455" s="211"/>
      <c r="E455" s="210"/>
      <c r="F455" s="210"/>
      <c r="G455" s="261"/>
      <c r="H455" s="262"/>
      <c r="I455" s="262"/>
      <c r="J455" s="263"/>
      <c r="K455" s="263"/>
      <c r="L455" s="263"/>
      <c r="M455" s="263"/>
      <c r="N455" s="263"/>
      <c r="O455" s="263"/>
      <c r="P455" s="263"/>
      <c r="Q455" s="263"/>
      <c r="R455" s="210"/>
      <c r="S455" s="210"/>
      <c r="T455" s="210"/>
      <c r="U455" s="212"/>
      <c r="V455" s="212"/>
      <c r="W455" s="212"/>
      <c r="X455" s="212"/>
      <c r="Y455" s="212"/>
      <c r="Z455" s="212"/>
      <c r="AA455" s="212"/>
      <c r="AB455" s="212"/>
      <c r="AC455" s="212"/>
      <c r="AD455" s="212"/>
      <c r="AE455" s="212"/>
      <c r="AF455" s="212"/>
      <c r="AG455" s="212"/>
      <c r="AH455" s="212"/>
      <c r="AI455" s="212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60"/>
      <c r="BH455" s="260"/>
      <c r="BI455" s="260"/>
      <c r="BJ455" s="260"/>
      <c r="BK455" s="260"/>
      <c r="BL455" s="260"/>
      <c r="BM455" s="260"/>
      <c r="BN455" s="260"/>
      <c r="BO455" s="260"/>
      <c r="BP455" s="260"/>
      <c r="BQ455" s="260"/>
      <c r="BR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  <c r="CC455" s="260"/>
      <c r="CD455" s="260"/>
      <c r="CE455" s="260"/>
      <c r="CF455" s="260"/>
      <c r="CG455" s="260"/>
      <c r="CH455" s="260"/>
      <c r="CI455" s="260"/>
      <c r="CJ455" s="260"/>
      <c r="CK455" s="260"/>
      <c r="CL455" s="260"/>
      <c r="CM455" s="260"/>
      <c r="CN455" s="260"/>
      <c r="CO455" s="260"/>
      <c r="CP455" s="260"/>
      <c r="CQ455" s="260"/>
      <c r="CR455" s="260"/>
      <c r="CS455" s="260"/>
      <c r="CT455" s="260"/>
      <c r="CU455" s="260"/>
      <c r="CV455" s="260"/>
      <c r="CW455" s="260"/>
      <c r="CX455" s="260"/>
      <c r="CY455" s="260"/>
      <c r="CZ455" s="260"/>
      <c r="DA455" s="260"/>
      <c r="DB455" s="260"/>
      <c r="DC455" s="260"/>
      <c r="DD455" s="260"/>
      <c r="DE455" s="260"/>
    </row>
    <row r="456" spans="1:109" ht="11.25" customHeight="1">
      <c r="A456" s="260"/>
      <c r="B456" s="260"/>
      <c r="C456" s="210"/>
      <c r="D456" s="211"/>
      <c r="E456" s="210"/>
      <c r="F456" s="210"/>
      <c r="G456" s="261"/>
      <c r="H456" s="262"/>
      <c r="I456" s="262"/>
      <c r="J456" s="263"/>
      <c r="K456" s="263"/>
      <c r="L456" s="263"/>
      <c r="M456" s="263"/>
      <c r="N456" s="263"/>
      <c r="O456" s="263"/>
      <c r="P456" s="263"/>
      <c r="Q456" s="263"/>
      <c r="R456" s="210"/>
      <c r="S456" s="210"/>
      <c r="T456" s="210"/>
      <c r="U456" s="212"/>
      <c r="V456" s="212"/>
      <c r="W456" s="212"/>
      <c r="X456" s="212"/>
      <c r="Y456" s="212"/>
      <c r="Z456" s="212"/>
      <c r="AA456" s="212"/>
      <c r="AB456" s="212"/>
      <c r="AC456" s="212"/>
      <c r="AD456" s="212"/>
      <c r="AE456" s="212"/>
      <c r="AF456" s="212"/>
      <c r="AG456" s="212"/>
      <c r="AH456" s="212"/>
      <c r="AI456" s="212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60"/>
      <c r="BH456" s="260"/>
      <c r="BI456" s="260"/>
      <c r="BJ456" s="260"/>
      <c r="BK456" s="260"/>
      <c r="BL456" s="260"/>
      <c r="BM456" s="260"/>
      <c r="BN456" s="260"/>
      <c r="BO456" s="260"/>
      <c r="BP456" s="260"/>
      <c r="BQ456" s="260"/>
      <c r="BR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  <c r="CC456" s="260"/>
      <c r="CD456" s="260"/>
      <c r="CE456" s="260"/>
      <c r="CF456" s="260"/>
      <c r="CG456" s="260"/>
      <c r="CH456" s="260"/>
      <c r="CI456" s="260"/>
      <c r="CJ456" s="260"/>
      <c r="CK456" s="260"/>
      <c r="CL456" s="260"/>
      <c r="CM456" s="260"/>
      <c r="CN456" s="260"/>
      <c r="CO456" s="260"/>
      <c r="CP456" s="260"/>
      <c r="CQ456" s="260"/>
      <c r="CR456" s="260"/>
      <c r="CS456" s="260"/>
      <c r="CT456" s="260"/>
      <c r="CU456" s="260"/>
      <c r="CV456" s="260"/>
      <c r="CW456" s="260"/>
      <c r="CX456" s="260"/>
      <c r="CY456" s="260"/>
      <c r="CZ456" s="260"/>
      <c r="DA456" s="260"/>
      <c r="DB456" s="260"/>
      <c r="DC456" s="260"/>
      <c r="DD456" s="260"/>
      <c r="DE456" s="260"/>
    </row>
    <row r="457" spans="1:109" ht="11.25" customHeight="1">
      <c r="A457" s="260"/>
      <c r="B457" s="260"/>
      <c r="C457" s="210"/>
      <c r="D457" s="211"/>
      <c r="E457" s="210"/>
      <c r="F457" s="210"/>
      <c r="G457" s="261"/>
      <c r="H457" s="262"/>
      <c r="I457" s="262"/>
      <c r="J457" s="263"/>
      <c r="K457" s="263"/>
      <c r="L457" s="263"/>
      <c r="M457" s="263"/>
      <c r="N457" s="263"/>
      <c r="O457" s="263"/>
      <c r="P457" s="263"/>
      <c r="Q457" s="263"/>
      <c r="R457" s="210"/>
      <c r="S457" s="210"/>
      <c r="T457" s="210"/>
      <c r="U457" s="212"/>
      <c r="V457" s="212"/>
      <c r="W457" s="212"/>
      <c r="X457" s="212"/>
      <c r="Y457" s="212"/>
      <c r="Z457" s="212"/>
      <c r="AA457" s="212"/>
      <c r="AB457" s="212"/>
      <c r="AC457" s="212"/>
      <c r="AD457" s="212"/>
      <c r="AE457" s="212"/>
      <c r="AF457" s="212"/>
      <c r="AG457" s="212"/>
      <c r="AH457" s="212"/>
      <c r="AI457" s="212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60"/>
      <c r="BH457" s="260"/>
      <c r="BI457" s="260"/>
      <c r="BJ457" s="260"/>
      <c r="BK457" s="260"/>
      <c r="BL457" s="260"/>
      <c r="BM457" s="260"/>
      <c r="BN457" s="260"/>
      <c r="BO457" s="260"/>
      <c r="BP457" s="260"/>
      <c r="BQ457" s="260"/>
      <c r="BR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  <c r="CC457" s="260"/>
      <c r="CD457" s="260"/>
      <c r="CE457" s="260"/>
      <c r="CF457" s="260"/>
      <c r="CG457" s="260"/>
      <c r="CH457" s="260"/>
      <c r="CI457" s="260"/>
      <c r="CJ457" s="260"/>
      <c r="CK457" s="260"/>
      <c r="CL457" s="260"/>
      <c r="CM457" s="260"/>
      <c r="CN457" s="260"/>
      <c r="CO457" s="260"/>
      <c r="CP457" s="260"/>
      <c r="CQ457" s="260"/>
      <c r="CR457" s="260"/>
      <c r="CS457" s="260"/>
      <c r="CT457" s="260"/>
      <c r="CU457" s="260"/>
      <c r="CV457" s="260"/>
      <c r="CW457" s="260"/>
      <c r="CX457" s="260"/>
      <c r="CY457" s="260"/>
      <c r="CZ457" s="260"/>
      <c r="DA457" s="260"/>
      <c r="DB457" s="260"/>
      <c r="DC457" s="260"/>
      <c r="DD457" s="260"/>
      <c r="DE457" s="260"/>
    </row>
    <row r="458" spans="1:109" ht="11.25" customHeight="1">
      <c r="A458" s="260"/>
      <c r="B458" s="260"/>
      <c r="C458" s="210"/>
      <c r="D458" s="211"/>
      <c r="E458" s="210"/>
      <c r="F458" s="210"/>
      <c r="G458" s="261"/>
      <c r="H458" s="262"/>
      <c r="I458" s="262"/>
      <c r="J458" s="263"/>
      <c r="K458" s="263"/>
      <c r="L458" s="263"/>
      <c r="M458" s="263"/>
      <c r="N458" s="263"/>
      <c r="O458" s="263"/>
      <c r="P458" s="263"/>
      <c r="Q458" s="263"/>
      <c r="R458" s="210"/>
      <c r="S458" s="210"/>
      <c r="T458" s="210"/>
      <c r="U458" s="212"/>
      <c r="V458" s="212"/>
      <c r="W458" s="212"/>
      <c r="X458" s="212"/>
      <c r="Y458" s="212"/>
      <c r="Z458" s="212"/>
      <c r="AA458" s="212"/>
      <c r="AB458" s="212"/>
      <c r="AC458" s="212"/>
      <c r="AD458" s="212"/>
      <c r="AE458" s="212"/>
      <c r="AF458" s="212"/>
      <c r="AG458" s="212"/>
      <c r="AH458" s="212"/>
      <c r="AI458" s="212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60"/>
      <c r="BH458" s="260"/>
      <c r="BI458" s="260"/>
      <c r="BJ458" s="260"/>
      <c r="BK458" s="260"/>
      <c r="BL458" s="260"/>
      <c r="BM458" s="260"/>
      <c r="BN458" s="260"/>
      <c r="BO458" s="260"/>
      <c r="BP458" s="260"/>
      <c r="BQ458" s="260"/>
      <c r="BR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  <c r="CC458" s="260"/>
      <c r="CD458" s="260"/>
      <c r="CE458" s="260"/>
      <c r="CF458" s="260"/>
      <c r="CG458" s="260"/>
      <c r="CH458" s="260"/>
      <c r="CI458" s="260"/>
      <c r="CJ458" s="260"/>
      <c r="CK458" s="260"/>
      <c r="CL458" s="260"/>
      <c r="CM458" s="260"/>
      <c r="CN458" s="260"/>
      <c r="CO458" s="260"/>
      <c r="CP458" s="260"/>
      <c r="CQ458" s="260"/>
      <c r="CR458" s="260"/>
      <c r="CS458" s="260"/>
      <c r="CT458" s="260"/>
      <c r="CU458" s="260"/>
      <c r="CV458" s="260"/>
      <c r="CW458" s="260"/>
      <c r="CX458" s="260"/>
      <c r="CY458" s="260"/>
      <c r="CZ458" s="260"/>
      <c r="DA458" s="260"/>
      <c r="DB458" s="260"/>
      <c r="DC458" s="260"/>
      <c r="DD458" s="260"/>
      <c r="DE458" s="260"/>
    </row>
    <row r="459" spans="1:109" ht="11.25" customHeight="1">
      <c r="A459" s="260"/>
      <c r="B459" s="260"/>
      <c r="C459" s="210"/>
      <c r="D459" s="211"/>
      <c r="E459" s="210"/>
      <c r="F459" s="210"/>
      <c r="G459" s="261"/>
      <c r="H459" s="262"/>
      <c r="I459" s="262"/>
      <c r="J459" s="263"/>
      <c r="K459" s="263"/>
      <c r="L459" s="263"/>
      <c r="M459" s="263"/>
      <c r="N459" s="263"/>
      <c r="O459" s="263"/>
      <c r="P459" s="263"/>
      <c r="Q459" s="263"/>
      <c r="R459" s="210"/>
      <c r="S459" s="210"/>
      <c r="T459" s="210"/>
      <c r="U459" s="212"/>
      <c r="V459" s="212"/>
      <c r="W459" s="212"/>
      <c r="X459" s="212"/>
      <c r="Y459" s="212"/>
      <c r="Z459" s="212"/>
      <c r="AA459" s="212"/>
      <c r="AB459" s="212"/>
      <c r="AC459" s="212"/>
      <c r="AD459" s="212"/>
      <c r="AE459" s="212"/>
      <c r="AF459" s="212"/>
      <c r="AG459" s="212"/>
      <c r="AH459" s="212"/>
      <c r="AI459" s="212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60"/>
      <c r="BH459" s="260"/>
      <c r="BI459" s="260"/>
      <c r="BJ459" s="260"/>
      <c r="BK459" s="260"/>
      <c r="BL459" s="260"/>
      <c r="BM459" s="260"/>
      <c r="BN459" s="260"/>
      <c r="BO459" s="260"/>
      <c r="BP459" s="260"/>
      <c r="BQ459" s="260"/>
      <c r="BR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  <c r="CC459" s="260"/>
      <c r="CD459" s="260"/>
      <c r="CE459" s="260"/>
      <c r="CF459" s="260"/>
      <c r="CG459" s="260"/>
      <c r="CH459" s="260"/>
      <c r="CI459" s="260"/>
      <c r="CJ459" s="260"/>
      <c r="CK459" s="260"/>
      <c r="CL459" s="260"/>
      <c r="CM459" s="260"/>
      <c r="CN459" s="260"/>
      <c r="CO459" s="260"/>
      <c r="CP459" s="260"/>
      <c r="CQ459" s="260"/>
      <c r="CR459" s="260"/>
      <c r="CS459" s="260"/>
      <c r="CT459" s="260"/>
      <c r="CU459" s="260"/>
      <c r="CV459" s="260"/>
      <c r="CW459" s="260"/>
      <c r="CX459" s="260"/>
      <c r="CY459" s="260"/>
      <c r="CZ459" s="260"/>
      <c r="DA459" s="260"/>
      <c r="DB459" s="260"/>
      <c r="DC459" s="260"/>
      <c r="DD459" s="260"/>
      <c r="DE459" s="260"/>
    </row>
    <row r="460" spans="1:109" ht="11.25" customHeight="1">
      <c r="A460" s="260"/>
      <c r="B460" s="260"/>
      <c r="C460" s="210"/>
      <c r="D460" s="211"/>
      <c r="E460" s="210"/>
      <c r="F460" s="210"/>
      <c r="G460" s="261"/>
      <c r="H460" s="262"/>
      <c r="I460" s="262"/>
      <c r="J460" s="263"/>
      <c r="K460" s="263"/>
      <c r="L460" s="263"/>
      <c r="M460" s="263"/>
      <c r="N460" s="263"/>
      <c r="O460" s="263"/>
      <c r="P460" s="263"/>
      <c r="Q460" s="263"/>
      <c r="R460" s="210"/>
      <c r="S460" s="210"/>
      <c r="T460" s="210"/>
      <c r="U460" s="212"/>
      <c r="V460" s="212"/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2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60"/>
      <c r="BH460" s="260"/>
      <c r="BI460" s="260"/>
      <c r="BJ460" s="260"/>
      <c r="BK460" s="260"/>
      <c r="BL460" s="260"/>
      <c r="BM460" s="260"/>
      <c r="BN460" s="260"/>
      <c r="BO460" s="260"/>
      <c r="BP460" s="260"/>
      <c r="BQ460" s="260"/>
      <c r="BR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0"/>
      <c r="CF460" s="260"/>
      <c r="CG460" s="260"/>
      <c r="CH460" s="260"/>
      <c r="CI460" s="260"/>
      <c r="CJ460" s="260"/>
      <c r="CK460" s="260"/>
      <c r="CL460" s="260"/>
      <c r="CM460" s="260"/>
      <c r="CN460" s="260"/>
      <c r="CO460" s="260"/>
      <c r="CP460" s="260"/>
      <c r="CQ460" s="260"/>
      <c r="CR460" s="260"/>
      <c r="CS460" s="260"/>
      <c r="CT460" s="260"/>
      <c r="CU460" s="260"/>
      <c r="CV460" s="260"/>
      <c r="CW460" s="260"/>
      <c r="CX460" s="260"/>
      <c r="CY460" s="260"/>
      <c r="CZ460" s="260"/>
      <c r="DA460" s="260"/>
      <c r="DB460" s="260"/>
      <c r="DC460" s="260"/>
      <c r="DD460" s="260"/>
      <c r="DE460" s="260"/>
    </row>
    <row r="461" spans="1:109" ht="11.25" customHeight="1">
      <c r="A461" s="260"/>
      <c r="B461" s="260"/>
      <c r="C461" s="210"/>
      <c r="D461" s="211"/>
      <c r="E461" s="210"/>
      <c r="F461" s="210"/>
      <c r="G461" s="261"/>
      <c r="H461" s="262"/>
      <c r="I461" s="262"/>
      <c r="J461" s="263"/>
      <c r="K461" s="263"/>
      <c r="L461" s="263"/>
      <c r="M461" s="263"/>
      <c r="N461" s="263"/>
      <c r="O461" s="263"/>
      <c r="P461" s="263"/>
      <c r="Q461" s="263"/>
      <c r="R461" s="210"/>
      <c r="S461" s="210"/>
      <c r="T461" s="210"/>
      <c r="U461" s="212"/>
      <c r="V461" s="212"/>
      <c r="W461" s="212"/>
      <c r="X461" s="212"/>
      <c r="Y461" s="212"/>
      <c r="Z461" s="212"/>
      <c r="AA461" s="212"/>
      <c r="AB461" s="212"/>
      <c r="AC461" s="212"/>
      <c r="AD461" s="212"/>
      <c r="AE461" s="212"/>
      <c r="AF461" s="212"/>
      <c r="AG461" s="212"/>
      <c r="AH461" s="212"/>
      <c r="AI461" s="212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60"/>
      <c r="BH461" s="260"/>
      <c r="BI461" s="260"/>
      <c r="BJ461" s="260"/>
      <c r="BK461" s="260"/>
      <c r="BL461" s="260"/>
      <c r="BM461" s="260"/>
      <c r="BN461" s="260"/>
      <c r="BO461" s="260"/>
      <c r="BP461" s="260"/>
      <c r="BQ461" s="260"/>
      <c r="BR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  <c r="CC461" s="260"/>
      <c r="CD461" s="260"/>
      <c r="CE461" s="260"/>
      <c r="CF461" s="260"/>
      <c r="CG461" s="260"/>
      <c r="CH461" s="260"/>
      <c r="CI461" s="260"/>
      <c r="CJ461" s="260"/>
      <c r="CK461" s="260"/>
      <c r="CL461" s="260"/>
      <c r="CM461" s="260"/>
      <c r="CN461" s="260"/>
      <c r="CO461" s="260"/>
      <c r="CP461" s="260"/>
      <c r="CQ461" s="260"/>
      <c r="CR461" s="260"/>
      <c r="CS461" s="260"/>
      <c r="CT461" s="260"/>
      <c r="CU461" s="260"/>
      <c r="CV461" s="260"/>
      <c r="CW461" s="260"/>
      <c r="CX461" s="260"/>
      <c r="CY461" s="260"/>
      <c r="CZ461" s="260"/>
      <c r="DA461" s="260"/>
      <c r="DB461" s="260"/>
      <c r="DC461" s="260"/>
      <c r="DD461" s="260"/>
      <c r="DE461" s="260"/>
    </row>
    <row r="462" spans="1:109" ht="11.25" customHeight="1">
      <c r="A462" s="260"/>
      <c r="B462" s="260"/>
      <c r="C462" s="210"/>
      <c r="D462" s="211"/>
      <c r="E462" s="210"/>
      <c r="F462" s="210"/>
      <c r="G462" s="261"/>
      <c r="H462" s="262"/>
      <c r="I462" s="262"/>
      <c r="J462" s="263"/>
      <c r="K462" s="263"/>
      <c r="L462" s="263"/>
      <c r="M462" s="263"/>
      <c r="N462" s="263"/>
      <c r="O462" s="263"/>
      <c r="P462" s="263"/>
      <c r="Q462" s="263"/>
      <c r="R462" s="210"/>
      <c r="S462" s="210"/>
      <c r="T462" s="210"/>
      <c r="U462" s="212"/>
      <c r="V462" s="212"/>
      <c r="W462" s="212"/>
      <c r="X462" s="212"/>
      <c r="Y462" s="212"/>
      <c r="Z462" s="212"/>
      <c r="AA462" s="212"/>
      <c r="AB462" s="212"/>
      <c r="AC462" s="212"/>
      <c r="AD462" s="212"/>
      <c r="AE462" s="212"/>
      <c r="AF462" s="212"/>
      <c r="AG462" s="212"/>
      <c r="AH462" s="212"/>
      <c r="AI462" s="212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60"/>
      <c r="BH462" s="260"/>
      <c r="BI462" s="260"/>
      <c r="BJ462" s="260"/>
      <c r="BK462" s="260"/>
      <c r="BL462" s="260"/>
      <c r="BM462" s="260"/>
      <c r="BN462" s="260"/>
      <c r="BO462" s="260"/>
      <c r="BP462" s="260"/>
      <c r="BQ462" s="260"/>
      <c r="BR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  <c r="CC462" s="260"/>
      <c r="CD462" s="260"/>
      <c r="CE462" s="260"/>
      <c r="CF462" s="260"/>
      <c r="CG462" s="260"/>
      <c r="CH462" s="260"/>
      <c r="CI462" s="260"/>
      <c r="CJ462" s="260"/>
      <c r="CK462" s="260"/>
      <c r="CL462" s="260"/>
      <c r="CM462" s="260"/>
      <c r="CN462" s="260"/>
      <c r="CO462" s="260"/>
      <c r="CP462" s="260"/>
      <c r="CQ462" s="260"/>
      <c r="CR462" s="260"/>
      <c r="CS462" s="260"/>
      <c r="CT462" s="260"/>
      <c r="CU462" s="260"/>
      <c r="CV462" s="260"/>
      <c r="CW462" s="260"/>
      <c r="CX462" s="260"/>
      <c r="CY462" s="260"/>
      <c r="CZ462" s="260"/>
      <c r="DA462" s="260"/>
      <c r="DB462" s="260"/>
      <c r="DC462" s="260"/>
      <c r="DD462" s="260"/>
      <c r="DE462" s="260"/>
    </row>
    <row r="463" spans="1:109" ht="11.25" customHeight="1">
      <c r="A463" s="260"/>
      <c r="B463" s="260"/>
      <c r="C463" s="210"/>
      <c r="D463" s="211"/>
      <c r="E463" s="210"/>
      <c r="F463" s="210"/>
      <c r="G463" s="261"/>
      <c r="H463" s="262"/>
      <c r="I463" s="262"/>
      <c r="J463" s="263"/>
      <c r="K463" s="263"/>
      <c r="L463" s="263"/>
      <c r="M463" s="263"/>
      <c r="N463" s="263"/>
      <c r="O463" s="263"/>
      <c r="P463" s="263"/>
      <c r="Q463" s="263"/>
      <c r="R463" s="210"/>
      <c r="S463" s="210"/>
      <c r="T463" s="210"/>
      <c r="U463" s="212"/>
      <c r="V463" s="212"/>
      <c r="W463" s="212"/>
      <c r="X463" s="212"/>
      <c r="Y463" s="212"/>
      <c r="Z463" s="212"/>
      <c r="AA463" s="212"/>
      <c r="AB463" s="212"/>
      <c r="AC463" s="212"/>
      <c r="AD463" s="212"/>
      <c r="AE463" s="212"/>
      <c r="AF463" s="212"/>
      <c r="AG463" s="212"/>
      <c r="AH463" s="212"/>
      <c r="AI463" s="212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60"/>
      <c r="BH463" s="260"/>
      <c r="BI463" s="260"/>
      <c r="BJ463" s="260"/>
      <c r="BK463" s="260"/>
      <c r="BL463" s="260"/>
      <c r="BM463" s="260"/>
      <c r="BN463" s="260"/>
      <c r="BO463" s="260"/>
      <c r="BP463" s="260"/>
      <c r="BQ463" s="260"/>
      <c r="BR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  <c r="CC463" s="260"/>
      <c r="CD463" s="260"/>
      <c r="CE463" s="260"/>
      <c r="CF463" s="260"/>
      <c r="CG463" s="260"/>
      <c r="CH463" s="260"/>
      <c r="CI463" s="260"/>
      <c r="CJ463" s="260"/>
      <c r="CK463" s="260"/>
      <c r="CL463" s="260"/>
      <c r="CM463" s="260"/>
      <c r="CN463" s="260"/>
      <c r="CO463" s="260"/>
      <c r="CP463" s="260"/>
      <c r="CQ463" s="260"/>
      <c r="CR463" s="260"/>
      <c r="CS463" s="260"/>
      <c r="CT463" s="260"/>
      <c r="CU463" s="260"/>
      <c r="CV463" s="260"/>
      <c r="CW463" s="260"/>
      <c r="CX463" s="260"/>
      <c r="CY463" s="260"/>
      <c r="CZ463" s="260"/>
      <c r="DA463" s="260"/>
      <c r="DB463" s="260"/>
      <c r="DC463" s="260"/>
      <c r="DD463" s="260"/>
      <c r="DE463" s="260"/>
    </row>
    <row r="464" spans="1:109" ht="11.25" customHeight="1">
      <c r="A464" s="260"/>
      <c r="B464" s="260"/>
      <c r="C464" s="210"/>
      <c r="D464" s="211"/>
      <c r="E464" s="210"/>
      <c r="F464" s="210"/>
      <c r="G464" s="261"/>
      <c r="H464" s="262"/>
      <c r="I464" s="262"/>
      <c r="J464" s="263"/>
      <c r="K464" s="263"/>
      <c r="L464" s="263"/>
      <c r="M464" s="263"/>
      <c r="N464" s="263"/>
      <c r="O464" s="263"/>
      <c r="P464" s="263"/>
      <c r="Q464" s="263"/>
      <c r="R464" s="210"/>
      <c r="S464" s="210"/>
      <c r="T464" s="210"/>
      <c r="U464" s="212"/>
      <c r="V464" s="212"/>
      <c r="W464" s="212"/>
      <c r="X464" s="212"/>
      <c r="Y464" s="212"/>
      <c r="Z464" s="212"/>
      <c r="AA464" s="212"/>
      <c r="AB464" s="212"/>
      <c r="AC464" s="212"/>
      <c r="AD464" s="212"/>
      <c r="AE464" s="212"/>
      <c r="AF464" s="212"/>
      <c r="AG464" s="212"/>
      <c r="AH464" s="212"/>
      <c r="AI464" s="212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60"/>
      <c r="BH464" s="260"/>
      <c r="BI464" s="260"/>
      <c r="BJ464" s="260"/>
      <c r="BK464" s="260"/>
      <c r="BL464" s="260"/>
      <c r="BM464" s="260"/>
      <c r="BN464" s="260"/>
      <c r="BO464" s="260"/>
      <c r="BP464" s="260"/>
      <c r="BQ464" s="260"/>
      <c r="BR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0"/>
      <c r="CF464" s="260"/>
      <c r="CG464" s="260"/>
      <c r="CH464" s="260"/>
      <c r="CI464" s="260"/>
      <c r="CJ464" s="260"/>
      <c r="CK464" s="260"/>
      <c r="CL464" s="260"/>
      <c r="CM464" s="260"/>
      <c r="CN464" s="260"/>
      <c r="CO464" s="260"/>
      <c r="CP464" s="260"/>
      <c r="CQ464" s="260"/>
      <c r="CR464" s="260"/>
      <c r="CS464" s="260"/>
      <c r="CT464" s="260"/>
      <c r="CU464" s="260"/>
      <c r="CV464" s="260"/>
      <c r="CW464" s="260"/>
      <c r="CX464" s="260"/>
      <c r="CY464" s="260"/>
      <c r="CZ464" s="260"/>
      <c r="DA464" s="260"/>
      <c r="DB464" s="260"/>
      <c r="DC464" s="260"/>
      <c r="DD464" s="260"/>
      <c r="DE464" s="260"/>
    </row>
    <row r="465" spans="1:109" ht="11.25" customHeight="1">
      <c r="A465" s="260"/>
      <c r="B465" s="260"/>
      <c r="C465" s="210"/>
      <c r="D465" s="211"/>
      <c r="E465" s="210"/>
      <c r="F465" s="210"/>
      <c r="G465" s="261"/>
      <c r="H465" s="262"/>
      <c r="I465" s="262"/>
      <c r="J465" s="263"/>
      <c r="K465" s="263"/>
      <c r="L465" s="263"/>
      <c r="M465" s="263"/>
      <c r="N465" s="263"/>
      <c r="O465" s="263"/>
      <c r="P465" s="263"/>
      <c r="Q465" s="263"/>
      <c r="R465" s="210"/>
      <c r="S465" s="210"/>
      <c r="T465" s="210"/>
      <c r="U465" s="212"/>
      <c r="V465" s="212"/>
      <c r="W465" s="212"/>
      <c r="X465" s="212"/>
      <c r="Y465" s="212"/>
      <c r="Z465" s="212"/>
      <c r="AA465" s="212"/>
      <c r="AB465" s="212"/>
      <c r="AC465" s="212"/>
      <c r="AD465" s="212"/>
      <c r="AE465" s="212"/>
      <c r="AF465" s="212"/>
      <c r="AG465" s="212"/>
      <c r="AH465" s="212"/>
      <c r="AI465" s="212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60"/>
      <c r="BH465" s="260"/>
      <c r="BI465" s="260"/>
      <c r="BJ465" s="260"/>
      <c r="BK465" s="260"/>
      <c r="BL465" s="260"/>
      <c r="BM465" s="260"/>
      <c r="BN465" s="260"/>
      <c r="BO465" s="260"/>
      <c r="BP465" s="260"/>
      <c r="BQ465" s="260"/>
      <c r="BR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  <c r="CC465" s="260"/>
      <c r="CD465" s="260"/>
      <c r="CE465" s="260"/>
      <c r="CF465" s="260"/>
      <c r="CG465" s="260"/>
      <c r="CH465" s="260"/>
      <c r="CI465" s="260"/>
      <c r="CJ465" s="260"/>
      <c r="CK465" s="260"/>
      <c r="CL465" s="260"/>
      <c r="CM465" s="260"/>
      <c r="CN465" s="260"/>
      <c r="CO465" s="260"/>
      <c r="CP465" s="260"/>
      <c r="CQ465" s="260"/>
      <c r="CR465" s="260"/>
      <c r="CS465" s="260"/>
      <c r="CT465" s="260"/>
      <c r="CU465" s="260"/>
      <c r="CV465" s="260"/>
      <c r="CW465" s="260"/>
      <c r="CX465" s="260"/>
      <c r="CY465" s="260"/>
      <c r="CZ465" s="260"/>
      <c r="DA465" s="260"/>
      <c r="DB465" s="260"/>
      <c r="DC465" s="260"/>
      <c r="DD465" s="260"/>
      <c r="DE465" s="260"/>
    </row>
    <row r="466" spans="1:109" ht="11.25" customHeight="1">
      <c r="A466" s="260"/>
      <c r="B466" s="260"/>
      <c r="C466" s="210"/>
      <c r="D466" s="211"/>
      <c r="E466" s="210"/>
      <c r="F466" s="210"/>
      <c r="G466" s="261"/>
      <c r="H466" s="262"/>
      <c r="I466" s="262"/>
      <c r="J466" s="263"/>
      <c r="K466" s="263"/>
      <c r="L466" s="263"/>
      <c r="M466" s="263"/>
      <c r="N466" s="263"/>
      <c r="O466" s="263"/>
      <c r="P466" s="263"/>
      <c r="Q466" s="263"/>
      <c r="R466" s="210"/>
      <c r="S466" s="210"/>
      <c r="T466" s="210"/>
      <c r="U466" s="212"/>
      <c r="V466" s="212"/>
      <c r="W466" s="212"/>
      <c r="X466" s="212"/>
      <c r="Y466" s="212"/>
      <c r="Z466" s="212"/>
      <c r="AA466" s="212"/>
      <c r="AB466" s="212"/>
      <c r="AC466" s="212"/>
      <c r="AD466" s="212"/>
      <c r="AE466" s="212"/>
      <c r="AF466" s="212"/>
      <c r="AG466" s="212"/>
      <c r="AH466" s="212"/>
      <c r="AI466" s="212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60"/>
      <c r="BH466" s="260"/>
      <c r="BI466" s="260"/>
      <c r="BJ466" s="260"/>
      <c r="BK466" s="260"/>
      <c r="BL466" s="260"/>
      <c r="BM466" s="260"/>
      <c r="BN466" s="260"/>
      <c r="BO466" s="260"/>
      <c r="BP466" s="260"/>
      <c r="BQ466" s="260"/>
      <c r="BR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  <c r="CC466" s="260"/>
      <c r="CD466" s="260"/>
      <c r="CE466" s="260"/>
      <c r="CF466" s="260"/>
      <c r="CG466" s="260"/>
      <c r="CH466" s="260"/>
      <c r="CI466" s="260"/>
      <c r="CJ466" s="260"/>
      <c r="CK466" s="260"/>
      <c r="CL466" s="260"/>
      <c r="CM466" s="260"/>
      <c r="CN466" s="260"/>
      <c r="CO466" s="260"/>
      <c r="CP466" s="260"/>
      <c r="CQ466" s="260"/>
      <c r="CR466" s="260"/>
      <c r="CS466" s="260"/>
      <c r="CT466" s="260"/>
      <c r="CU466" s="260"/>
      <c r="CV466" s="260"/>
      <c r="CW466" s="260"/>
      <c r="CX466" s="260"/>
      <c r="CY466" s="260"/>
      <c r="CZ466" s="260"/>
      <c r="DA466" s="260"/>
      <c r="DB466" s="260"/>
      <c r="DC466" s="260"/>
      <c r="DD466" s="260"/>
      <c r="DE466" s="260"/>
    </row>
    <row r="467" spans="1:109" ht="11.25" customHeight="1">
      <c r="A467" s="260"/>
      <c r="B467" s="260"/>
      <c r="C467" s="210"/>
      <c r="D467" s="211"/>
      <c r="E467" s="210"/>
      <c r="F467" s="210"/>
      <c r="G467" s="261"/>
      <c r="H467" s="262"/>
      <c r="I467" s="262"/>
      <c r="J467" s="263"/>
      <c r="K467" s="263"/>
      <c r="L467" s="263"/>
      <c r="M467" s="263"/>
      <c r="N467" s="263"/>
      <c r="O467" s="263"/>
      <c r="P467" s="263"/>
      <c r="Q467" s="263"/>
      <c r="R467" s="210"/>
      <c r="S467" s="210"/>
      <c r="T467" s="210"/>
      <c r="U467" s="212"/>
      <c r="V467" s="212"/>
      <c r="W467" s="212"/>
      <c r="X467" s="212"/>
      <c r="Y467" s="212"/>
      <c r="Z467" s="212"/>
      <c r="AA467" s="212"/>
      <c r="AB467" s="212"/>
      <c r="AC467" s="212"/>
      <c r="AD467" s="212"/>
      <c r="AE467" s="212"/>
      <c r="AF467" s="212"/>
      <c r="AG467" s="212"/>
      <c r="AH467" s="212"/>
      <c r="AI467" s="212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60"/>
      <c r="BH467" s="260"/>
      <c r="BI467" s="260"/>
      <c r="BJ467" s="260"/>
      <c r="BK467" s="260"/>
      <c r="BL467" s="260"/>
      <c r="BM467" s="260"/>
      <c r="BN467" s="260"/>
      <c r="BO467" s="260"/>
      <c r="BP467" s="260"/>
      <c r="BQ467" s="260"/>
      <c r="BR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  <c r="CC467" s="260"/>
      <c r="CD467" s="260"/>
      <c r="CE467" s="260"/>
      <c r="CF467" s="260"/>
      <c r="CG467" s="260"/>
      <c r="CH467" s="260"/>
      <c r="CI467" s="260"/>
      <c r="CJ467" s="260"/>
      <c r="CK467" s="260"/>
      <c r="CL467" s="260"/>
      <c r="CM467" s="260"/>
      <c r="CN467" s="260"/>
      <c r="CO467" s="260"/>
      <c r="CP467" s="260"/>
      <c r="CQ467" s="260"/>
      <c r="CR467" s="260"/>
      <c r="CS467" s="260"/>
      <c r="CT467" s="260"/>
      <c r="CU467" s="260"/>
      <c r="CV467" s="260"/>
      <c r="CW467" s="260"/>
      <c r="CX467" s="260"/>
      <c r="CY467" s="260"/>
      <c r="CZ467" s="260"/>
      <c r="DA467" s="260"/>
      <c r="DB467" s="260"/>
      <c r="DC467" s="260"/>
      <c r="DD467" s="260"/>
      <c r="DE467" s="260"/>
    </row>
    <row r="468" spans="1:109" ht="11.25" customHeight="1">
      <c r="A468" s="260"/>
      <c r="B468" s="260"/>
      <c r="C468" s="210"/>
      <c r="D468" s="211"/>
      <c r="E468" s="210"/>
      <c r="F468" s="210"/>
      <c r="G468" s="261"/>
      <c r="H468" s="262"/>
      <c r="I468" s="262"/>
      <c r="J468" s="263"/>
      <c r="K468" s="263"/>
      <c r="L468" s="263"/>
      <c r="M468" s="263"/>
      <c r="N468" s="263"/>
      <c r="O468" s="263"/>
      <c r="P468" s="263"/>
      <c r="Q468" s="263"/>
      <c r="R468" s="210"/>
      <c r="S468" s="210"/>
      <c r="T468" s="210"/>
      <c r="U468" s="212"/>
      <c r="V468" s="212"/>
      <c r="W468" s="212"/>
      <c r="X468" s="212"/>
      <c r="Y468" s="212"/>
      <c r="Z468" s="212"/>
      <c r="AA468" s="212"/>
      <c r="AB468" s="212"/>
      <c r="AC468" s="212"/>
      <c r="AD468" s="212"/>
      <c r="AE468" s="212"/>
      <c r="AF468" s="212"/>
      <c r="AG468" s="212"/>
      <c r="AH468" s="212"/>
      <c r="AI468" s="212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60"/>
      <c r="BH468" s="260"/>
      <c r="BI468" s="260"/>
      <c r="BJ468" s="260"/>
      <c r="BK468" s="260"/>
      <c r="BL468" s="260"/>
      <c r="BM468" s="260"/>
      <c r="BN468" s="260"/>
      <c r="BO468" s="260"/>
      <c r="BP468" s="260"/>
      <c r="BQ468" s="260"/>
      <c r="BR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  <c r="CC468" s="260"/>
      <c r="CD468" s="260"/>
      <c r="CE468" s="260"/>
      <c r="CF468" s="260"/>
      <c r="CG468" s="260"/>
      <c r="CH468" s="260"/>
      <c r="CI468" s="260"/>
      <c r="CJ468" s="260"/>
      <c r="CK468" s="260"/>
      <c r="CL468" s="260"/>
      <c r="CM468" s="260"/>
      <c r="CN468" s="260"/>
      <c r="CO468" s="260"/>
      <c r="CP468" s="260"/>
      <c r="CQ468" s="260"/>
      <c r="CR468" s="260"/>
      <c r="CS468" s="260"/>
      <c r="CT468" s="260"/>
      <c r="CU468" s="260"/>
      <c r="CV468" s="260"/>
      <c r="CW468" s="260"/>
      <c r="CX468" s="260"/>
      <c r="CY468" s="260"/>
      <c r="CZ468" s="260"/>
      <c r="DA468" s="260"/>
      <c r="DB468" s="260"/>
      <c r="DC468" s="260"/>
      <c r="DD468" s="260"/>
      <c r="DE468" s="260"/>
    </row>
    <row r="469" spans="1:109" ht="11.25" customHeight="1">
      <c r="A469" s="260"/>
      <c r="B469" s="260"/>
      <c r="C469" s="210"/>
      <c r="D469" s="211"/>
      <c r="E469" s="210"/>
      <c r="F469" s="210"/>
      <c r="G469" s="261"/>
      <c r="H469" s="262"/>
      <c r="I469" s="262"/>
      <c r="J469" s="263"/>
      <c r="K469" s="263"/>
      <c r="L469" s="263"/>
      <c r="M469" s="263"/>
      <c r="N469" s="263"/>
      <c r="O469" s="263"/>
      <c r="P469" s="263"/>
      <c r="Q469" s="263"/>
      <c r="R469" s="210"/>
      <c r="S469" s="210"/>
      <c r="T469" s="210"/>
      <c r="U469" s="212"/>
      <c r="V469" s="212"/>
      <c r="W469" s="212"/>
      <c r="X469" s="212"/>
      <c r="Y469" s="212"/>
      <c r="Z469" s="212"/>
      <c r="AA469" s="212"/>
      <c r="AB469" s="212"/>
      <c r="AC469" s="212"/>
      <c r="AD469" s="212"/>
      <c r="AE469" s="212"/>
      <c r="AF469" s="212"/>
      <c r="AG469" s="212"/>
      <c r="AH469" s="212"/>
      <c r="AI469" s="212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60"/>
      <c r="BH469" s="260"/>
      <c r="BI469" s="260"/>
      <c r="BJ469" s="260"/>
      <c r="BK469" s="260"/>
      <c r="BL469" s="260"/>
      <c r="BM469" s="260"/>
      <c r="BN469" s="260"/>
      <c r="BO469" s="260"/>
      <c r="BP469" s="260"/>
      <c r="BQ469" s="260"/>
      <c r="BR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  <c r="CC469" s="260"/>
      <c r="CD469" s="260"/>
      <c r="CE469" s="260"/>
      <c r="CF469" s="260"/>
      <c r="CG469" s="260"/>
      <c r="CH469" s="260"/>
      <c r="CI469" s="260"/>
      <c r="CJ469" s="260"/>
      <c r="CK469" s="260"/>
      <c r="CL469" s="260"/>
      <c r="CM469" s="260"/>
      <c r="CN469" s="260"/>
      <c r="CO469" s="260"/>
      <c r="CP469" s="260"/>
      <c r="CQ469" s="260"/>
      <c r="CR469" s="260"/>
      <c r="CS469" s="260"/>
      <c r="CT469" s="260"/>
      <c r="CU469" s="260"/>
      <c r="CV469" s="260"/>
      <c r="CW469" s="260"/>
      <c r="CX469" s="260"/>
      <c r="CY469" s="260"/>
      <c r="CZ469" s="260"/>
      <c r="DA469" s="260"/>
      <c r="DB469" s="260"/>
      <c r="DC469" s="260"/>
      <c r="DD469" s="260"/>
      <c r="DE469" s="260"/>
    </row>
    <row r="470" spans="1:109" ht="11.25" customHeight="1">
      <c r="A470" s="260"/>
      <c r="B470" s="260"/>
      <c r="C470" s="210"/>
      <c r="D470" s="211"/>
      <c r="E470" s="210"/>
      <c r="F470" s="210"/>
      <c r="G470" s="261"/>
      <c r="H470" s="262"/>
      <c r="I470" s="262"/>
      <c r="J470" s="263"/>
      <c r="K470" s="263"/>
      <c r="L470" s="263"/>
      <c r="M470" s="263"/>
      <c r="N470" s="263"/>
      <c r="O470" s="263"/>
      <c r="P470" s="263"/>
      <c r="Q470" s="263"/>
      <c r="R470" s="210"/>
      <c r="S470" s="210"/>
      <c r="T470" s="210"/>
      <c r="U470" s="212"/>
      <c r="V470" s="212"/>
      <c r="W470" s="212"/>
      <c r="X470" s="212"/>
      <c r="Y470" s="212"/>
      <c r="Z470" s="212"/>
      <c r="AA470" s="212"/>
      <c r="AB470" s="212"/>
      <c r="AC470" s="212"/>
      <c r="AD470" s="212"/>
      <c r="AE470" s="212"/>
      <c r="AF470" s="212"/>
      <c r="AG470" s="212"/>
      <c r="AH470" s="212"/>
      <c r="AI470" s="212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60"/>
      <c r="BH470" s="260"/>
      <c r="BI470" s="260"/>
      <c r="BJ470" s="260"/>
      <c r="BK470" s="260"/>
      <c r="BL470" s="260"/>
      <c r="BM470" s="260"/>
      <c r="BN470" s="260"/>
      <c r="BO470" s="260"/>
      <c r="BP470" s="260"/>
      <c r="BQ470" s="260"/>
      <c r="BR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0"/>
      <c r="CF470" s="260"/>
      <c r="CG470" s="260"/>
      <c r="CH470" s="260"/>
      <c r="CI470" s="260"/>
      <c r="CJ470" s="260"/>
      <c r="CK470" s="260"/>
      <c r="CL470" s="260"/>
      <c r="CM470" s="260"/>
      <c r="CN470" s="260"/>
      <c r="CO470" s="260"/>
      <c r="CP470" s="260"/>
      <c r="CQ470" s="260"/>
      <c r="CR470" s="260"/>
      <c r="CS470" s="260"/>
      <c r="CT470" s="260"/>
      <c r="CU470" s="260"/>
      <c r="CV470" s="260"/>
      <c r="CW470" s="260"/>
      <c r="CX470" s="260"/>
      <c r="CY470" s="260"/>
      <c r="CZ470" s="260"/>
      <c r="DA470" s="260"/>
      <c r="DB470" s="260"/>
      <c r="DC470" s="260"/>
      <c r="DD470" s="260"/>
      <c r="DE470" s="260"/>
    </row>
    <row r="471" spans="1:109" ht="11.25" customHeight="1">
      <c r="A471" s="260"/>
      <c r="B471" s="260"/>
      <c r="C471" s="210"/>
      <c r="D471" s="211"/>
      <c r="E471" s="210"/>
      <c r="F471" s="210"/>
      <c r="G471" s="261"/>
      <c r="H471" s="262"/>
      <c r="I471" s="262"/>
      <c r="J471" s="263"/>
      <c r="K471" s="263"/>
      <c r="L471" s="263"/>
      <c r="M471" s="263"/>
      <c r="N471" s="263"/>
      <c r="O471" s="263"/>
      <c r="P471" s="263"/>
      <c r="Q471" s="263"/>
      <c r="R471" s="210"/>
      <c r="S471" s="210"/>
      <c r="T471" s="210"/>
      <c r="U471" s="212"/>
      <c r="V471" s="212"/>
      <c r="W471" s="212"/>
      <c r="X471" s="212"/>
      <c r="Y471" s="212"/>
      <c r="Z471" s="212"/>
      <c r="AA471" s="212"/>
      <c r="AB471" s="212"/>
      <c r="AC471" s="212"/>
      <c r="AD471" s="212"/>
      <c r="AE471" s="212"/>
      <c r="AF471" s="212"/>
      <c r="AG471" s="212"/>
      <c r="AH471" s="212"/>
      <c r="AI471" s="212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60"/>
      <c r="BH471" s="260"/>
      <c r="BI471" s="260"/>
      <c r="BJ471" s="260"/>
      <c r="BK471" s="260"/>
      <c r="BL471" s="260"/>
      <c r="BM471" s="260"/>
      <c r="BN471" s="260"/>
      <c r="BO471" s="260"/>
      <c r="BP471" s="260"/>
      <c r="BQ471" s="260"/>
      <c r="BR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  <c r="CC471" s="260"/>
      <c r="CD471" s="260"/>
      <c r="CE471" s="260"/>
      <c r="CF471" s="260"/>
      <c r="CG471" s="260"/>
      <c r="CH471" s="260"/>
      <c r="CI471" s="260"/>
      <c r="CJ471" s="260"/>
      <c r="CK471" s="260"/>
      <c r="CL471" s="260"/>
      <c r="CM471" s="260"/>
      <c r="CN471" s="260"/>
      <c r="CO471" s="260"/>
      <c r="CP471" s="260"/>
      <c r="CQ471" s="260"/>
      <c r="CR471" s="260"/>
      <c r="CS471" s="260"/>
      <c r="CT471" s="260"/>
      <c r="CU471" s="260"/>
      <c r="CV471" s="260"/>
      <c r="CW471" s="260"/>
      <c r="CX471" s="260"/>
      <c r="CY471" s="260"/>
      <c r="CZ471" s="260"/>
      <c r="DA471" s="260"/>
      <c r="DB471" s="260"/>
      <c r="DC471" s="260"/>
      <c r="DD471" s="260"/>
      <c r="DE471" s="260"/>
    </row>
    <row r="472" spans="1:109" ht="11.25" customHeight="1">
      <c r="A472" s="260"/>
      <c r="B472" s="260"/>
      <c r="C472" s="210"/>
      <c r="D472" s="211"/>
      <c r="E472" s="210"/>
      <c r="F472" s="210"/>
      <c r="G472" s="261"/>
      <c r="H472" s="262"/>
      <c r="I472" s="262"/>
      <c r="J472" s="263"/>
      <c r="K472" s="263"/>
      <c r="L472" s="263"/>
      <c r="M472" s="263"/>
      <c r="N472" s="263"/>
      <c r="O472" s="263"/>
      <c r="P472" s="263"/>
      <c r="Q472" s="263"/>
      <c r="R472" s="210"/>
      <c r="S472" s="210"/>
      <c r="T472" s="210"/>
      <c r="U472" s="212"/>
      <c r="V472" s="212"/>
      <c r="W472" s="212"/>
      <c r="X472" s="212"/>
      <c r="Y472" s="212"/>
      <c r="Z472" s="212"/>
      <c r="AA472" s="212"/>
      <c r="AB472" s="212"/>
      <c r="AC472" s="212"/>
      <c r="AD472" s="212"/>
      <c r="AE472" s="212"/>
      <c r="AF472" s="212"/>
      <c r="AG472" s="212"/>
      <c r="AH472" s="212"/>
      <c r="AI472" s="212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60"/>
      <c r="BH472" s="260"/>
      <c r="BI472" s="260"/>
      <c r="BJ472" s="260"/>
      <c r="BK472" s="260"/>
      <c r="BL472" s="260"/>
      <c r="BM472" s="260"/>
      <c r="BN472" s="260"/>
      <c r="BO472" s="260"/>
      <c r="BP472" s="260"/>
      <c r="BQ472" s="260"/>
      <c r="BR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  <c r="CC472" s="260"/>
      <c r="CD472" s="260"/>
      <c r="CE472" s="260"/>
      <c r="CF472" s="260"/>
      <c r="CG472" s="260"/>
      <c r="CH472" s="260"/>
      <c r="CI472" s="260"/>
      <c r="CJ472" s="260"/>
      <c r="CK472" s="260"/>
      <c r="CL472" s="260"/>
      <c r="CM472" s="260"/>
      <c r="CN472" s="260"/>
      <c r="CO472" s="260"/>
      <c r="CP472" s="260"/>
      <c r="CQ472" s="260"/>
      <c r="CR472" s="260"/>
      <c r="CS472" s="260"/>
      <c r="CT472" s="260"/>
      <c r="CU472" s="260"/>
      <c r="CV472" s="260"/>
      <c r="CW472" s="260"/>
      <c r="CX472" s="260"/>
      <c r="CY472" s="260"/>
      <c r="CZ472" s="260"/>
      <c r="DA472" s="260"/>
      <c r="DB472" s="260"/>
      <c r="DC472" s="260"/>
      <c r="DD472" s="260"/>
      <c r="DE472" s="260"/>
    </row>
    <row r="473" spans="1:109" ht="11.25" customHeight="1">
      <c r="A473" s="260"/>
      <c r="B473" s="260"/>
      <c r="C473" s="210"/>
      <c r="D473" s="211"/>
      <c r="E473" s="210"/>
      <c r="F473" s="210"/>
      <c r="G473" s="261"/>
      <c r="H473" s="262"/>
      <c r="I473" s="262"/>
      <c r="J473" s="263"/>
      <c r="K473" s="263"/>
      <c r="L473" s="263"/>
      <c r="M473" s="263"/>
      <c r="N473" s="263"/>
      <c r="O473" s="263"/>
      <c r="P473" s="263"/>
      <c r="Q473" s="263"/>
      <c r="R473" s="210"/>
      <c r="S473" s="210"/>
      <c r="T473" s="210"/>
      <c r="U473" s="212"/>
      <c r="V473" s="212"/>
      <c r="W473" s="212"/>
      <c r="X473" s="212"/>
      <c r="Y473" s="212"/>
      <c r="Z473" s="212"/>
      <c r="AA473" s="212"/>
      <c r="AB473" s="212"/>
      <c r="AC473" s="212"/>
      <c r="AD473" s="212"/>
      <c r="AE473" s="212"/>
      <c r="AF473" s="212"/>
      <c r="AG473" s="212"/>
      <c r="AH473" s="212"/>
      <c r="AI473" s="212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  <c r="CC473" s="260"/>
      <c r="CD473" s="260"/>
      <c r="CE473" s="260"/>
      <c r="CF473" s="260"/>
      <c r="CG473" s="260"/>
      <c r="CH473" s="260"/>
      <c r="CI473" s="260"/>
      <c r="CJ473" s="260"/>
      <c r="CK473" s="260"/>
      <c r="CL473" s="260"/>
      <c r="CM473" s="260"/>
      <c r="CN473" s="260"/>
      <c r="CO473" s="260"/>
      <c r="CP473" s="260"/>
      <c r="CQ473" s="260"/>
      <c r="CR473" s="260"/>
      <c r="CS473" s="260"/>
      <c r="CT473" s="260"/>
      <c r="CU473" s="260"/>
      <c r="CV473" s="260"/>
      <c r="CW473" s="260"/>
      <c r="CX473" s="260"/>
      <c r="CY473" s="260"/>
      <c r="CZ473" s="260"/>
      <c r="DA473" s="260"/>
      <c r="DB473" s="260"/>
      <c r="DC473" s="260"/>
      <c r="DD473" s="260"/>
      <c r="DE473" s="260"/>
    </row>
    <row r="474" spans="1:109" ht="11.25" customHeight="1">
      <c r="A474" s="260"/>
      <c r="B474" s="260"/>
      <c r="C474" s="210"/>
      <c r="D474" s="211"/>
      <c r="E474" s="210"/>
      <c r="F474" s="210"/>
      <c r="G474" s="261"/>
      <c r="H474" s="262"/>
      <c r="I474" s="262"/>
      <c r="J474" s="263"/>
      <c r="K474" s="263"/>
      <c r="L474" s="263"/>
      <c r="M474" s="263"/>
      <c r="N474" s="263"/>
      <c r="O474" s="263"/>
      <c r="P474" s="263"/>
      <c r="Q474" s="263"/>
      <c r="R474" s="210"/>
      <c r="S474" s="210"/>
      <c r="T474" s="210"/>
      <c r="U474" s="212"/>
      <c r="V474" s="212"/>
      <c r="W474" s="212"/>
      <c r="X474" s="212"/>
      <c r="Y474" s="212"/>
      <c r="Z474" s="212"/>
      <c r="AA474" s="212"/>
      <c r="AB474" s="212"/>
      <c r="AC474" s="212"/>
      <c r="AD474" s="212"/>
      <c r="AE474" s="212"/>
      <c r="AF474" s="212"/>
      <c r="AG474" s="212"/>
      <c r="AH474" s="212"/>
      <c r="AI474" s="212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60"/>
      <c r="BH474" s="260"/>
      <c r="BI474" s="260"/>
      <c r="BJ474" s="260"/>
      <c r="BK474" s="260"/>
      <c r="BL474" s="260"/>
      <c r="BM474" s="260"/>
      <c r="BN474" s="260"/>
      <c r="BO474" s="260"/>
      <c r="BP474" s="260"/>
      <c r="BQ474" s="260"/>
      <c r="BR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  <c r="CC474" s="260"/>
      <c r="CD474" s="260"/>
      <c r="CE474" s="260"/>
      <c r="CF474" s="260"/>
      <c r="CG474" s="260"/>
      <c r="CH474" s="260"/>
      <c r="CI474" s="260"/>
      <c r="CJ474" s="260"/>
      <c r="CK474" s="260"/>
      <c r="CL474" s="260"/>
      <c r="CM474" s="260"/>
      <c r="CN474" s="260"/>
      <c r="CO474" s="260"/>
      <c r="CP474" s="260"/>
      <c r="CQ474" s="260"/>
      <c r="CR474" s="260"/>
      <c r="CS474" s="260"/>
      <c r="CT474" s="260"/>
      <c r="CU474" s="260"/>
      <c r="CV474" s="260"/>
      <c r="CW474" s="260"/>
      <c r="CX474" s="260"/>
      <c r="CY474" s="260"/>
      <c r="CZ474" s="260"/>
      <c r="DA474" s="260"/>
      <c r="DB474" s="260"/>
      <c r="DC474" s="260"/>
      <c r="DD474" s="260"/>
      <c r="DE474" s="260"/>
    </row>
    <row r="475" spans="1:109" ht="11.25" customHeight="1">
      <c r="A475" s="260"/>
      <c r="B475" s="260"/>
      <c r="C475" s="210"/>
      <c r="D475" s="211"/>
      <c r="E475" s="210"/>
      <c r="F475" s="210"/>
      <c r="G475" s="261"/>
      <c r="H475" s="262"/>
      <c r="I475" s="262"/>
      <c r="J475" s="263"/>
      <c r="K475" s="263"/>
      <c r="L475" s="263"/>
      <c r="M475" s="263"/>
      <c r="N475" s="263"/>
      <c r="O475" s="263"/>
      <c r="P475" s="263"/>
      <c r="Q475" s="263"/>
      <c r="R475" s="210"/>
      <c r="S475" s="210"/>
      <c r="T475" s="210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60"/>
      <c r="BH475" s="260"/>
      <c r="BI475" s="260"/>
      <c r="BJ475" s="260"/>
      <c r="BK475" s="260"/>
      <c r="BL475" s="260"/>
      <c r="BM475" s="260"/>
      <c r="BN475" s="260"/>
      <c r="BO475" s="260"/>
      <c r="BP475" s="260"/>
      <c r="BQ475" s="260"/>
      <c r="BR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  <c r="CC475" s="260"/>
      <c r="CD475" s="260"/>
      <c r="CE475" s="260"/>
      <c r="CF475" s="260"/>
      <c r="CG475" s="260"/>
      <c r="CH475" s="260"/>
      <c r="CI475" s="260"/>
      <c r="CJ475" s="260"/>
      <c r="CK475" s="260"/>
      <c r="CL475" s="260"/>
      <c r="CM475" s="260"/>
      <c r="CN475" s="260"/>
      <c r="CO475" s="260"/>
      <c r="CP475" s="260"/>
      <c r="CQ475" s="260"/>
      <c r="CR475" s="260"/>
      <c r="CS475" s="260"/>
      <c r="CT475" s="260"/>
      <c r="CU475" s="260"/>
      <c r="CV475" s="260"/>
      <c r="CW475" s="260"/>
      <c r="CX475" s="260"/>
      <c r="CY475" s="260"/>
      <c r="CZ475" s="260"/>
      <c r="DA475" s="260"/>
      <c r="DB475" s="260"/>
      <c r="DC475" s="260"/>
      <c r="DD475" s="260"/>
      <c r="DE475" s="260"/>
    </row>
    <row r="476" spans="1:109" ht="11.25" customHeight="1">
      <c r="A476" s="260"/>
      <c r="B476" s="260"/>
      <c r="C476" s="210"/>
      <c r="D476" s="211"/>
      <c r="E476" s="210"/>
      <c r="F476" s="210"/>
      <c r="G476" s="261"/>
      <c r="H476" s="262"/>
      <c r="I476" s="262"/>
      <c r="J476" s="263"/>
      <c r="K476" s="263"/>
      <c r="L476" s="263"/>
      <c r="M476" s="263"/>
      <c r="N476" s="263"/>
      <c r="O476" s="263"/>
      <c r="P476" s="263"/>
      <c r="Q476" s="263"/>
      <c r="R476" s="210"/>
      <c r="S476" s="210"/>
      <c r="T476" s="210"/>
      <c r="U476" s="212"/>
      <c r="V476" s="212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  <c r="AG476" s="212"/>
      <c r="AH476" s="212"/>
      <c r="AI476" s="212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60"/>
      <c r="BH476" s="260"/>
      <c r="BI476" s="260"/>
      <c r="BJ476" s="260"/>
      <c r="BK476" s="260"/>
      <c r="BL476" s="260"/>
      <c r="BM476" s="260"/>
      <c r="BN476" s="260"/>
      <c r="BO476" s="260"/>
      <c r="BP476" s="260"/>
      <c r="BQ476" s="260"/>
      <c r="BR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  <c r="CC476" s="260"/>
      <c r="CD476" s="260"/>
      <c r="CE476" s="260"/>
      <c r="CF476" s="260"/>
      <c r="CG476" s="260"/>
      <c r="CH476" s="260"/>
      <c r="CI476" s="260"/>
      <c r="CJ476" s="260"/>
      <c r="CK476" s="260"/>
      <c r="CL476" s="260"/>
      <c r="CM476" s="260"/>
      <c r="CN476" s="260"/>
      <c r="CO476" s="260"/>
      <c r="CP476" s="260"/>
      <c r="CQ476" s="260"/>
      <c r="CR476" s="260"/>
      <c r="CS476" s="260"/>
      <c r="CT476" s="260"/>
      <c r="CU476" s="260"/>
      <c r="CV476" s="260"/>
      <c r="CW476" s="260"/>
      <c r="CX476" s="260"/>
      <c r="CY476" s="260"/>
      <c r="CZ476" s="260"/>
      <c r="DA476" s="260"/>
      <c r="DB476" s="260"/>
      <c r="DC476" s="260"/>
      <c r="DD476" s="260"/>
      <c r="DE476" s="260"/>
    </row>
    <row r="477" spans="1:109" ht="11.25" customHeight="1">
      <c r="A477" s="260"/>
      <c r="B477" s="260"/>
      <c r="C477" s="210"/>
      <c r="D477" s="211"/>
      <c r="E477" s="210"/>
      <c r="F477" s="210"/>
      <c r="G477" s="261"/>
      <c r="H477" s="262"/>
      <c r="I477" s="262"/>
      <c r="J477" s="263"/>
      <c r="K477" s="263"/>
      <c r="L477" s="263"/>
      <c r="M477" s="263"/>
      <c r="N477" s="263"/>
      <c r="O477" s="263"/>
      <c r="P477" s="263"/>
      <c r="Q477" s="263"/>
      <c r="R477" s="210"/>
      <c r="S477" s="210"/>
      <c r="T477" s="210"/>
      <c r="U477" s="212"/>
      <c r="V477" s="212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  <c r="AG477" s="212"/>
      <c r="AH477" s="212"/>
      <c r="AI477" s="212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60"/>
      <c r="BH477" s="260"/>
      <c r="BI477" s="260"/>
      <c r="BJ477" s="260"/>
      <c r="BK477" s="260"/>
      <c r="BL477" s="260"/>
      <c r="BM477" s="260"/>
      <c r="BN477" s="260"/>
      <c r="BO477" s="260"/>
      <c r="BP477" s="260"/>
      <c r="BQ477" s="260"/>
      <c r="BR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0"/>
      <c r="CF477" s="260"/>
      <c r="CG477" s="260"/>
      <c r="CH477" s="260"/>
      <c r="CI477" s="260"/>
      <c r="CJ477" s="260"/>
      <c r="CK477" s="260"/>
      <c r="CL477" s="260"/>
      <c r="CM477" s="260"/>
      <c r="CN477" s="260"/>
      <c r="CO477" s="260"/>
      <c r="CP477" s="260"/>
      <c r="CQ477" s="260"/>
      <c r="CR477" s="260"/>
      <c r="CS477" s="260"/>
      <c r="CT477" s="260"/>
      <c r="CU477" s="260"/>
      <c r="CV477" s="260"/>
      <c r="CW477" s="260"/>
      <c r="CX477" s="260"/>
      <c r="CY477" s="260"/>
      <c r="CZ477" s="260"/>
      <c r="DA477" s="260"/>
      <c r="DB477" s="260"/>
      <c r="DC477" s="260"/>
      <c r="DD477" s="260"/>
      <c r="DE477" s="260"/>
    </row>
    <row r="478" spans="1:109" ht="11.25" customHeight="1">
      <c r="A478" s="260"/>
      <c r="B478" s="260"/>
      <c r="C478" s="210"/>
      <c r="D478" s="211"/>
      <c r="E478" s="210"/>
      <c r="F478" s="210"/>
      <c r="G478" s="261"/>
      <c r="H478" s="262"/>
      <c r="I478" s="262"/>
      <c r="J478" s="263"/>
      <c r="K478" s="263"/>
      <c r="L478" s="263"/>
      <c r="M478" s="263"/>
      <c r="N478" s="263"/>
      <c r="O478" s="263"/>
      <c r="P478" s="263"/>
      <c r="Q478" s="263"/>
      <c r="R478" s="210"/>
      <c r="S478" s="210"/>
      <c r="T478" s="210"/>
      <c r="U478" s="212"/>
      <c r="V478" s="212"/>
      <c r="W478" s="212"/>
      <c r="X478" s="212"/>
      <c r="Y478" s="212"/>
      <c r="Z478" s="212"/>
      <c r="AA478" s="212"/>
      <c r="AB478" s="212"/>
      <c r="AC478" s="212"/>
      <c r="AD478" s="212"/>
      <c r="AE478" s="212"/>
      <c r="AF478" s="212"/>
      <c r="AG478" s="212"/>
      <c r="AH478" s="212"/>
      <c r="AI478" s="212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60"/>
      <c r="BH478" s="260"/>
      <c r="BI478" s="260"/>
      <c r="BJ478" s="260"/>
      <c r="BK478" s="260"/>
      <c r="BL478" s="260"/>
      <c r="BM478" s="260"/>
      <c r="BN478" s="260"/>
      <c r="BO478" s="260"/>
      <c r="BP478" s="260"/>
      <c r="BQ478" s="260"/>
      <c r="BR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  <c r="CC478" s="260"/>
      <c r="CD478" s="260"/>
      <c r="CE478" s="260"/>
      <c r="CF478" s="260"/>
      <c r="CG478" s="260"/>
      <c r="CH478" s="260"/>
      <c r="CI478" s="260"/>
      <c r="CJ478" s="260"/>
      <c r="CK478" s="260"/>
      <c r="CL478" s="260"/>
      <c r="CM478" s="260"/>
      <c r="CN478" s="260"/>
      <c r="CO478" s="260"/>
      <c r="CP478" s="260"/>
      <c r="CQ478" s="260"/>
      <c r="CR478" s="260"/>
      <c r="CS478" s="260"/>
      <c r="CT478" s="260"/>
      <c r="CU478" s="260"/>
      <c r="CV478" s="260"/>
      <c r="CW478" s="260"/>
      <c r="CX478" s="260"/>
      <c r="CY478" s="260"/>
      <c r="CZ478" s="260"/>
      <c r="DA478" s="260"/>
      <c r="DB478" s="260"/>
      <c r="DC478" s="260"/>
      <c r="DD478" s="260"/>
      <c r="DE478" s="260"/>
    </row>
    <row r="479" spans="1:109" ht="11.25" customHeight="1">
      <c r="A479" s="260"/>
      <c r="B479" s="260"/>
      <c r="C479" s="210"/>
      <c r="D479" s="211"/>
      <c r="E479" s="210"/>
      <c r="F479" s="210"/>
      <c r="G479" s="261"/>
      <c r="H479" s="262"/>
      <c r="I479" s="262"/>
      <c r="J479" s="263"/>
      <c r="K479" s="263"/>
      <c r="L479" s="263"/>
      <c r="M479" s="263"/>
      <c r="N479" s="263"/>
      <c r="O479" s="263"/>
      <c r="P479" s="263"/>
      <c r="Q479" s="263"/>
      <c r="R479" s="210"/>
      <c r="S479" s="210"/>
      <c r="T479" s="210"/>
      <c r="U479" s="212"/>
      <c r="V479" s="212"/>
      <c r="W479" s="212"/>
      <c r="X479" s="212"/>
      <c r="Y479" s="212"/>
      <c r="Z479" s="212"/>
      <c r="AA479" s="212"/>
      <c r="AB479" s="212"/>
      <c r="AC479" s="212"/>
      <c r="AD479" s="212"/>
      <c r="AE479" s="212"/>
      <c r="AF479" s="212"/>
      <c r="AG479" s="212"/>
      <c r="AH479" s="212"/>
      <c r="AI479" s="212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60"/>
      <c r="BH479" s="260"/>
      <c r="BI479" s="260"/>
      <c r="BJ479" s="260"/>
      <c r="BK479" s="260"/>
      <c r="BL479" s="260"/>
      <c r="BM479" s="260"/>
      <c r="BN479" s="260"/>
      <c r="BO479" s="260"/>
      <c r="BP479" s="260"/>
      <c r="BQ479" s="260"/>
      <c r="BR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  <c r="CC479" s="260"/>
      <c r="CD479" s="260"/>
      <c r="CE479" s="260"/>
      <c r="CF479" s="260"/>
      <c r="CG479" s="260"/>
      <c r="CH479" s="260"/>
      <c r="CI479" s="260"/>
      <c r="CJ479" s="260"/>
      <c r="CK479" s="260"/>
      <c r="CL479" s="260"/>
      <c r="CM479" s="260"/>
      <c r="CN479" s="260"/>
      <c r="CO479" s="260"/>
      <c r="CP479" s="260"/>
      <c r="CQ479" s="260"/>
      <c r="CR479" s="260"/>
      <c r="CS479" s="260"/>
      <c r="CT479" s="260"/>
      <c r="CU479" s="260"/>
      <c r="CV479" s="260"/>
      <c r="CW479" s="260"/>
      <c r="CX479" s="260"/>
      <c r="CY479" s="260"/>
      <c r="CZ479" s="260"/>
      <c r="DA479" s="260"/>
      <c r="DB479" s="260"/>
      <c r="DC479" s="260"/>
      <c r="DD479" s="260"/>
      <c r="DE479" s="260"/>
    </row>
    <row r="480" spans="1:109" ht="11.25" customHeight="1">
      <c r="A480" s="260"/>
      <c r="B480" s="260"/>
      <c r="C480" s="210"/>
      <c r="D480" s="211"/>
      <c r="E480" s="210"/>
      <c r="F480" s="210"/>
      <c r="G480" s="261"/>
      <c r="H480" s="262"/>
      <c r="I480" s="262"/>
      <c r="J480" s="263"/>
      <c r="K480" s="263"/>
      <c r="L480" s="263"/>
      <c r="M480" s="263"/>
      <c r="N480" s="263"/>
      <c r="O480" s="263"/>
      <c r="P480" s="263"/>
      <c r="Q480" s="263"/>
      <c r="R480" s="210"/>
      <c r="S480" s="210"/>
      <c r="T480" s="210"/>
      <c r="U480" s="212"/>
      <c r="V480" s="212"/>
      <c r="W480" s="212"/>
      <c r="X480" s="212"/>
      <c r="Y480" s="212"/>
      <c r="Z480" s="212"/>
      <c r="AA480" s="212"/>
      <c r="AB480" s="212"/>
      <c r="AC480" s="212"/>
      <c r="AD480" s="212"/>
      <c r="AE480" s="212"/>
      <c r="AF480" s="212"/>
      <c r="AG480" s="212"/>
      <c r="AH480" s="212"/>
      <c r="AI480" s="212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60"/>
      <c r="BH480" s="260"/>
      <c r="BI480" s="260"/>
      <c r="BJ480" s="260"/>
      <c r="BK480" s="260"/>
      <c r="BL480" s="260"/>
      <c r="BM480" s="260"/>
      <c r="BN480" s="260"/>
      <c r="BO480" s="260"/>
      <c r="BP480" s="260"/>
      <c r="BQ480" s="260"/>
      <c r="BR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  <c r="CC480" s="260"/>
      <c r="CD480" s="260"/>
      <c r="CE480" s="260"/>
      <c r="CF480" s="260"/>
      <c r="CG480" s="260"/>
      <c r="CH480" s="260"/>
      <c r="CI480" s="260"/>
      <c r="CJ480" s="260"/>
      <c r="CK480" s="260"/>
      <c r="CL480" s="260"/>
      <c r="CM480" s="260"/>
      <c r="CN480" s="260"/>
      <c r="CO480" s="260"/>
      <c r="CP480" s="260"/>
      <c r="CQ480" s="260"/>
      <c r="CR480" s="260"/>
      <c r="CS480" s="260"/>
      <c r="CT480" s="260"/>
      <c r="CU480" s="260"/>
      <c r="CV480" s="260"/>
      <c r="CW480" s="260"/>
      <c r="CX480" s="260"/>
      <c r="CY480" s="260"/>
      <c r="CZ480" s="260"/>
      <c r="DA480" s="260"/>
      <c r="DB480" s="260"/>
      <c r="DC480" s="260"/>
      <c r="DD480" s="260"/>
      <c r="DE480" s="260"/>
    </row>
    <row r="481" spans="1:109" ht="11.25" customHeight="1">
      <c r="A481" s="260"/>
      <c r="B481" s="260"/>
      <c r="C481" s="210"/>
      <c r="D481" s="211"/>
      <c r="E481" s="210"/>
      <c r="F481" s="210"/>
      <c r="G481" s="261"/>
      <c r="H481" s="262"/>
      <c r="I481" s="262"/>
      <c r="J481" s="263"/>
      <c r="K481" s="263"/>
      <c r="L481" s="263"/>
      <c r="M481" s="263"/>
      <c r="N481" s="263"/>
      <c r="O481" s="263"/>
      <c r="P481" s="263"/>
      <c r="Q481" s="263"/>
      <c r="R481" s="210"/>
      <c r="S481" s="210"/>
      <c r="T481" s="210"/>
      <c r="U481" s="212"/>
      <c r="V481" s="212"/>
      <c r="W481" s="212"/>
      <c r="X481" s="212"/>
      <c r="Y481" s="212"/>
      <c r="Z481" s="212"/>
      <c r="AA481" s="212"/>
      <c r="AB481" s="212"/>
      <c r="AC481" s="212"/>
      <c r="AD481" s="212"/>
      <c r="AE481" s="212"/>
      <c r="AF481" s="212"/>
      <c r="AG481" s="212"/>
      <c r="AH481" s="212"/>
      <c r="AI481" s="212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60"/>
      <c r="BH481" s="260"/>
      <c r="BI481" s="260"/>
      <c r="BJ481" s="260"/>
      <c r="BK481" s="260"/>
      <c r="BL481" s="260"/>
      <c r="BM481" s="260"/>
      <c r="BN481" s="260"/>
      <c r="BO481" s="260"/>
      <c r="BP481" s="260"/>
      <c r="BQ481" s="260"/>
      <c r="BR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  <c r="CC481" s="260"/>
      <c r="CD481" s="260"/>
      <c r="CE481" s="260"/>
      <c r="CF481" s="260"/>
      <c r="CG481" s="260"/>
      <c r="CH481" s="260"/>
      <c r="CI481" s="260"/>
      <c r="CJ481" s="260"/>
      <c r="CK481" s="260"/>
      <c r="CL481" s="260"/>
      <c r="CM481" s="260"/>
      <c r="CN481" s="260"/>
      <c r="CO481" s="260"/>
      <c r="CP481" s="260"/>
      <c r="CQ481" s="260"/>
      <c r="CR481" s="260"/>
      <c r="CS481" s="260"/>
      <c r="CT481" s="260"/>
      <c r="CU481" s="260"/>
      <c r="CV481" s="260"/>
      <c r="CW481" s="260"/>
      <c r="CX481" s="260"/>
      <c r="CY481" s="260"/>
      <c r="CZ481" s="260"/>
      <c r="DA481" s="260"/>
      <c r="DB481" s="260"/>
      <c r="DC481" s="260"/>
      <c r="DD481" s="260"/>
      <c r="DE481" s="260"/>
    </row>
    <row r="482" spans="1:109" ht="11.25" customHeight="1">
      <c r="A482" s="260"/>
      <c r="B482" s="260"/>
      <c r="C482" s="210"/>
      <c r="D482" s="211"/>
      <c r="E482" s="210"/>
      <c r="F482" s="210"/>
      <c r="G482" s="261"/>
      <c r="H482" s="262"/>
      <c r="I482" s="262"/>
      <c r="J482" s="263"/>
      <c r="K482" s="263"/>
      <c r="L482" s="263"/>
      <c r="M482" s="263"/>
      <c r="N482" s="263"/>
      <c r="O482" s="263"/>
      <c r="P482" s="263"/>
      <c r="Q482" s="263"/>
      <c r="R482" s="210"/>
      <c r="S482" s="210"/>
      <c r="T482" s="210"/>
      <c r="U482" s="212"/>
      <c r="V482" s="212"/>
      <c r="W482" s="212"/>
      <c r="X482" s="212"/>
      <c r="Y482" s="212"/>
      <c r="Z482" s="212"/>
      <c r="AA482" s="212"/>
      <c r="AB482" s="212"/>
      <c r="AC482" s="212"/>
      <c r="AD482" s="212"/>
      <c r="AE482" s="212"/>
      <c r="AF482" s="212"/>
      <c r="AG482" s="212"/>
      <c r="AH482" s="212"/>
      <c r="AI482" s="212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60"/>
      <c r="BH482" s="260"/>
      <c r="BI482" s="260"/>
      <c r="BJ482" s="260"/>
      <c r="BK482" s="260"/>
      <c r="BL482" s="260"/>
      <c r="BM482" s="260"/>
      <c r="BN482" s="260"/>
      <c r="BO482" s="260"/>
      <c r="BP482" s="260"/>
      <c r="BQ482" s="260"/>
      <c r="BR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  <c r="CC482" s="260"/>
      <c r="CD482" s="260"/>
      <c r="CE482" s="260"/>
      <c r="CF482" s="260"/>
      <c r="CG482" s="260"/>
      <c r="CH482" s="260"/>
      <c r="CI482" s="260"/>
      <c r="CJ482" s="260"/>
      <c r="CK482" s="260"/>
      <c r="CL482" s="260"/>
      <c r="CM482" s="260"/>
      <c r="CN482" s="260"/>
      <c r="CO482" s="260"/>
      <c r="CP482" s="260"/>
      <c r="CQ482" s="260"/>
      <c r="CR482" s="260"/>
      <c r="CS482" s="260"/>
      <c r="CT482" s="260"/>
      <c r="CU482" s="260"/>
      <c r="CV482" s="260"/>
      <c r="CW482" s="260"/>
      <c r="CX482" s="260"/>
      <c r="CY482" s="260"/>
      <c r="CZ482" s="260"/>
      <c r="DA482" s="260"/>
      <c r="DB482" s="260"/>
      <c r="DC482" s="260"/>
      <c r="DD482" s="260"/>
      <c r="DE482" s="260"/>
    </row>
    <row r="483" spans="1:109" ht="11.25" customHeight="1">
      <c r="A483" s="260"/>
      <c r="B483" s="260"/>
      <c r="C483" s="210"/>
      <c r="D483" s="211"/>
      <c r="E483" s="210"/>
      <c r="F483" s="210"/>
      <c r="G483" s="261"/>
      <c r="H483" s="262"/>
      <c r="I483" s="262"/>
      <c r="J483" s="263"/>
      <c r="K483" s="263"/>
      <c r="L483" s="263"/>
      <c r="M483" s="263"/>
      <c r="N483" s="263"/>
      <c r="O483" s="263"/>
      <c r="P483" s="263"/>
      <c r="Q483" s="263"/>
      <c r="R483" s="210"/>
      <c r="S483" s="210"/>
      <c r="T483" s="210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  <c r="AG483" s="212"/>
      <c r="AH483" s="212"/>
      <c r="AI483" s="212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60"/>
      <c r="BH483" s="260"/>
      <c r="BI483" s="260"/>
      <c r="BJ483" s="260"/>
      <c r="BK483" s="260"/>
      <c r="BL483" s="260"/>
      <c r="BM483" s="260"/>
      <c r="BN483" s="260"/>
      <c r="BO483" s="260"/>
      <c r="BP483" s="260"/>
      <c r="BQ483" s="260"/>
      <c r="BR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  <c r="CC483" s="260"/>
      <c r="CD483" s="260"/>
      <c r="CE483" s="260"/>
      <c r="CF483" s="260"/>
      <c r="CG483" s="260"/>
      <c r="CH483" s="260"/>
      <c r="CI483" s="260"/>
      <c r="CJ483" s="260"/>
      <c r="CK483" s="260"/>
      <c r="CL483" s="260"/>
      <c r="CM483" s="260"/>
      <c r="CN483" s="260"/>
      <c r="CO483" s="260"/>
      <c r="CP483" s="260"/>
      <c r="CQ483" s="260"/>
      <c r="CR483" s="260"/>
      <c r="CS483" s="260"/>
      <c r="CT483" s="260"/>
      <c r="CU483" s="260"/>
      <c r="CV483" s="260"/>
      <c r="CW483" s="260"/>
      <c r="CX483" s="260"/>
      <c r="CY483" s="260"/>
      <c r="CZ483" s="260"/>
      <c r="DA483" s="260"/>
      <c r="DB483" s="260"/>
      <c r="DC483" s="260"/>
      <c r="DD483" s="260"/>
      <c r="DE483" s="260"/>
    </row>
    <row r="484" spans="1:109" ht="11.25" customHeight="1">
      <c r="A484" s="260"/>
      <c r="B484" s="260"/>
      <c r="C484" s="210"/>
      <c r="D484" s="211"/>
      <c r="E484" s="210"/>
      <c r="F484" s="210"/>
      <c r="G484" s="261"/>
      <c r="H484" s="262"/>
      <c r="I484" s="262"/>
      <c r="J484" s="263"/>
      <c r="K484" s="263"/>
      <c r="L484" s="263"/>
      <c r="M484" s="263"/>
      <c r="N484" s="263"/>
      <c r="O484" s="263"/>
      <c r="P484" s="263"/>
      <c r="Q484" s="263"/>
      <c r="R484" s="210"/>
      <c r="S484" s="210"/>
      <c r="T484" s="210"/>
      <c r="U484" s="212"/>
      <c r="V484" s="212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  <c r="AG484" s="212"/>
      <c r="AH484" s="212"/>
      <c r="AI484" s="212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60"/>
      <c r="BH484" s="260"/>
      <c r="BI484" s="260"/>
      <c r="BJ484" s="260"/>
      <c r="BK484" s="260"/>
      <c r="BL484" s="260"/>
      <c r="BM484" s="260"/>
      <c r="BN484" s="260"/>
      <c r="BO484" s="260"/>
      <c r="BP484" s="260"/>
      <c r="BQ484" s="260"/>
      <c r="BR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  <c r="CC484" s="260"/>
      <c r="CD484" s="260"/>
      <c r="CE484" s="260"/>
      <c r="CF484" s="260"/>
      <c r="CG484" s="260"/>
      <c r="CH484" s="260"/>
      <c r="CI484" s="260"/>
      <c r="CJ484" s="260"/>
      <c r="CK484" s="260"/>
      <c r="CL484" s="260"/>
      <c r="CM484" s="260"/>
      <c r="CN484" s="260"/>
      <c r="CO484" s="260"/>
      <c r="CP484" s="260"/>
      <c r="CQ484" s="260"/>
      <c r="CR484" s="260"/>
      <c r="CS484" s="260"/>
      <c r="CT484" s="260"/>
      <c r="CU484" s="260"/>
      <c r="CV484" s="260"/>
      <c r="CW484" s="260"/>
      <c r="CX484" s="260"/>
      <c r="CY484" s="260"/>
      <c r="CZ484" s="260"/>
      <c r="DA484" s="260"/>
      <c r="DB484" s="260"/>
      <c r="DC484" s="260"/>
      <c r="DD484" s="260"/>
      <c r="DE484" s="260"/>
    </row>
    <row r="485" spans="1:109" ht="11.25" customHeight="1">
      <c r="A485" s="260"/>
      <c r="B485" s="260"/>
      <c r="C485" s="210"/>
      <c r="D485" s="211"/>
      <c r="E485" s="210"/>
      <c r="F485" s="210"/>
      <c r="G485" s="261"/>
      <c r="H485" s="262"/>
      <c r="I485" s="262"/>
      <c r="J485" s="263"/>
      <c r="K485" s="263"/>
      <c r="L485" s="263"/>
      <c r="M485" s="263"/>
      <c r="N485" s="263"/>
      <c r="O485" s="263"/>
      <c r="P485" s="263"/>
      <c r="Q485" s="263"/>
      <c r="R485" s="210"/>
      <c r="S485" s="210"/>
      <c r="T485" s="210"/>
      <c r="U485" s="212"/>
      <c r="V485" s="212"/>
      <c r="W485" s="212"/>
      <c r="X485" s="212"/>
      <c r="Y485" s="212"/>
      <c r="Z485" s="212"/>
      <c r="AA485" s="212"/>
      <c r="AB485" s="212"/>
      <c r="AC485" s="212"/>
      <c r="AD485" s="212"/>
      <c r="AE485" s="212"/>
      <c r="AF485" s="212"/>
      <c r="AG485" s="212"/>
      <c r="AH485" s="212"/>
      <c r="AI485" s="212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60"/>
      <c r="BH485" s="260"/>
      <c r="BI485" s="260"/>
      <c r="BJ485" s="260"/>
      <c r="BK485" s="260"/>
      <c r="BL485" s="260"/>
      <c r="BM485" s="260"/>
      <c r="BN485" s="260"/>
      <c r="BO485" s="260"/>
      <c r="BP485" s="260"/>
      <c r="BQ485" s="260"/>
      <c r="BR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  <c r="CC485" s="260"/>
      <c r="CD485" s="260"/>
      <c r="CE485" s="260"/>
      <c r="CF485" s="260"/>
      <c r="CG485" s="260"/>
      <c r="CH485" s="260"/>
      <c r="CI485" s="260"/>
      <c r="CJ485" s="260"/>
      <c r="CK485" s="260"/>
      <c r="CL485" s="260"/>
      <c r="CM485" s="260"/>
      <c r="CN485" s="260"/>
      <c r="CO485" s="260"/>
      <c r="CP485" s="260"/>
      <c r="CQ485" s="260"/>
      <c r="CR485" s="260"/>
      <c r="CS485" s="260"/>
      <c r="CT485" s="260"/>
      <c r="CU485" s="260"/>
      <c r="CV485" s="260"/>
      <c r="CW485" s="260"/>
      <c r="CX485" s="260"/>
      <c r="CY485" s="260"/>
      <c r="CZ485" s="260"/>
      <c r="DA485" s="260"/>
      <c r="DB485" s="260"/>
      <c r="DC485" s="260"/>
      <c r="DD485" s="260"/>
      <c r="DE485" s="260"/>
    </row>
    <row r="486" spans="1:109" ht="11.25" customHeight="1">
      <c r="A486" s="260"/>
      <c r="B486" s="260"/>
      <c r="C486" s="210"/>
      <c r="D486" s="211"/>
      <c r="E486" s="210"/>
      <c r="F486" s="210"/>
      <c r="G486" s="261"/>
      <c r="H486" s="262"/>
      <c r="I486" s="262"/>
      <c r="J486" s="263"/>
      <c r="K486" s="263"/>
      <c r="L486" s="263"/>
      <c r="M486" s="263"/>
      <c r="N486" s="263"/>
      <c r="O486" s="263"/>
      <c r="P486" s="263"/>
      <c r="Q486" s="263"/>
      <c r="R486" s="210"/>
      <c r="S486" s="210"/>
      <c r="T486" s="210"/>
      <c r="U486" s="212"/>
      <c r="V486" s="212"/>
      <c r="W486" s="212"/>
      <c r="X486" s="212"/>
      <c r="Y486" s="212"/>
      <c r="Z486" s="212"/>
      <c r="AA486" s="212"/>
      <c r="AB486" s="212"/>
      <c r="AC486" s="212"/>
      <c r="AD486" s="212"/>
      <c r="AE486" s="212"/>
      <c r="AF486" s="212"/>
      <c r="AG486" s="212"/>
      <c r="AH486" s="212"/>
      <c r="AI486" s="212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60"/>
      <c r="BH486" s="260"/>
      <c r="BI486" s="260"/>
      <c r="BJ486" s="260"/>
      <c r="BK486" s="260"/>
      <c r="BL486" s="260"/>
      <c r="BM486" s="260"/>
      <c r="BN486" s="260"/>
      <c r="BO486" s="260"/>
      <c r="BP486" s="260"/>
      <c r="BQ486" s="260"/>
      <c r="BR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  <c r="CC486" s="260"/>
      <c r="CD486" s="260"/>
      <c r="CE486" s="260"/>
      <c r="CF486" s="260"/>
      <c r="CG486" s="260"/>
      <c r="CH486" s="260"/>
      <c r="CI486" s="260"/>
      <c r="CJ486" s="260"/>
      <c r="CK486" s="260"/>
      <c r="CL486" s="260"/>
      <c r="CM486" s="260"/>
      <c r="CN486" s="260"/>
      <c r="CO486" s="260"/>
      <c r="CP486" s="260"/>
      <c r="CQ486" s="260"/>
      <c r="CR486" s="260"/>
      <c r="CS486" s="260"/>
      <c r="CT486" s="260"/>
      <c r="CU486" s="260"/>
      <c r="CV486" s="260"/>
      <c r="CW486" s="260"/>
      <c r="CX486" s="260"/>
      <c r="CY486" s="260"/>
      <c r="CZ486" s="260"/>
      <c r="DA486" s="260"/>
      <c r="DB486" s="260"/>
      <c r="DC486" s="260"/>
      <c r="DD486" s="260"/>
      <c r="DE486" s="260"/>
    </row>
    <row r="487" spans="1:109" ht="11.25" customHeight="1">
      <c r="A487" s="260"/>
      <c r="B487" s="260"/>
      <c r="C487" s="210"/>
      <c r="D487" s="211"/>
      <c r="E487" s="210"/>
      <c r="F487" s="210"/>
      <c r="G487" s="261"/>
      <c r="H487" s="262"/>
      <c r="I487" s="262"/>
      <c r="J487" s="263"/>
      <c r="K487" s="263"/>
      <c r="L487" s="263"/>
      <c r="M487" s="263"/>
      <c r="N487" s="263"/>
      <c r="O487" s="263"/>
      <c r="P487" s="263"/>
      <c r="Q487" s="263"/>
      <c r="R487" s="210"/>
      <c r="S487" s="210"/>
      <c r="T487" s="210"/>
      <c r="U487" s="212"/>
      <c r="V487" s="212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2"/>
      <c r="AG487" s="212"/>
      <c r="AH487" s="212"/>
      <c r="AI487" s="212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60"/>
      <c r="BH487" s="260"/>
      <c r="BI487" s="260"/>
      <c r="BJ487" s="260"/>
      <c r="BK487" s="260"/>
      <c r="BL487" s="260"/>
      <c r="BM487" s="260"/>
      <c r="BN487" s="260"/>
      <c r="BO487" s="260"/>
      <c r="BP487" s="260"/>
      <c r="BQ487" s="260"/>
      <c r="BR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  <c r="CC487" s="260"/>
      <c r="CD487" s="260"/>
      <c r="CE487" s="260"/>
      <c r="CF487" s="260"/>
      <c r="CG487" s="260"/>
      <c r="CH487" s="260"/>
      <c r="CI487" s="260"/>
      <c r="CJ487" s="260"/>
      <c r="CK487" s="260"/>
      <c r="CL487" s="260"/>
      <c r="CM487" s="260"/>
      <c r="CN487" s="260"/>
      <c r="CO487" s="260"/>
      <c r="CP487" s="260"/>
      <c r="CQ487" s="260"/>
      <c r="CR487" s="260"/>
      <c r="CS487" s="260"/>
      <c r="CT487" s="260"/>
      <c r="CU487" s="260"/>
      <c r="CV487" s="260"/>
      <c r="CW487" s="260"/>
      <c r="CX487" s="260"/>
      <c r="CY487" s="260"/>
      <c r="CZ487" s="260"/>
      <c r="DA487" s="260"/>
      <c r="DB487" s="260"/>
      <c r="DC487" s="260"/>
      <c r="DD487" s="260"/>
      <c r="DE487" s="260"/>
    </row>
    <row r="488" spans="1:109" ht="11.25" customHeight="1">
      <c r="A488" s="260"/>
      <c r="B488" s="260"/>
      <c r="C488" s="210"/>
      <c r="D488" s="211"/>
      <c r="E488" s="210"/>
      <c r="F488" s="210"/>
      <c r="G488" s="261"/>
      <c r="H488" s="262"/>
      <c r="I488" s="262"/>
      <c r="J488" s="263"/>
      <c r="K488" s="263"/>
      <c r="L488" s="263"/>
      <c r="M488" s="263"/>
      <c r="N488" s="263"/>
      <c r="O488" s="263"/>
      <c r="P488" s="263"/>
      <c r="Q488" s="263"/>
      <c r="R488" s="210"/>
      <c r="S488" s="210"/>
      <c r="T488" s="210"/>
      <c r="U488" s="212"/>
      <c r="V488" s="212"/>
      <c r="W488" s="212"/>
      <c r="X488" s="212"/>
      <c r="Y488" s="212"/>
      <c r="Z488" s="212"/>
      <c r="AA488" s="212"/>
      <c r="AB488" s="212"/>
      <c r="AC488" s="212"/>
      <c r="AD488" s="212"/>
      <c r="AE488" s="212"/>
      <c r="AF488" s="212"/>
      <c r="AG488" s="212"/>
      <c r="AH488" s="212"/>
      <c r="AI488" s="212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60"/>
      <c r="BH488" s="260"/>
      <c r="BI488" s="260"/>
      <c r="BJ488" s="260"/>
      <c r="BK488" s="260"/>
      <c r="BL488" s="260"/>
      <c r="BM488" s="260"/>
      <c r="BN488" s="260"/>
      <c r="BO488" s="260"/>
      <c r="BP488" s="260"/>
      <c r="BQ488" s="260"/>
      <c r="BR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  <c r="CC488" s="260"/>
      <c r="CD488" s="260"/>
      <c r="CE488" s="260"/>
      <c r="CF488" s="260"/>
      <c r="CG488" s="260"/>
      <c r="CH488" s="260"/>
      <c r="CI488" s="260"/>
      <c r="CJ488" s="260"/>
      <c r="CK488" s="260"/>
      <c r="CL488" s="260"/>
      <c r="CM488" s="260"/>
      <c r="CN488" s="260"/>
      <c r="CO488" s="260"/>
      <c r="CP488" s="260"/>
      <c r="CQ488" s="260"/>
      <c r="CR488" s="260"/>
      <c r="CS488" s="260"/>
      <c r="CT488" s="260"/>
      <c r="CU488" s="260"/>
      <c r="CV488" s="260"/>
      <c r="CW488" s="260"/>
      <c r="CX488" s="260"/>
      <c r="CY488" s="260"/>
      <c r="CZ488" s="260"/>
      <c r="DA488" s="260"/>
      <c r="DB488" s="260"/>
      <c r="DC488" s="260"/>
      <c r="DD488" s="260"/>
      <c r="DE488" s="260"/>
    </row>
    <row r="489" spans="1:109" ht="11.25" customHeight="1">
      <c r="A489" s="260"/>
      <c r="B489" s="260"/>
      <c r="C489" s="210"/>
      <c r="D489" s="211"/>
      <c r="E489" s="210"/>
      <c r="F489" s="210"/>
      <c r="G489" s="261"/>
      <c r="H489" s="262"/>
      <c r="I489" s="262"/>
      <c r="J489" s="263"/>
      <c r="K489" s="263"/>
      <c r="L489" s="263"/>
      <c r="M489" s="263"/>
      <c r="N489" s="263"/>
      <c r="O489" s="263"/>
      <c r="P489" s="263"/>
      <c r="Q489" s="263"/>
      <c r="R489" s="210"/>
      <c r="S489" s="210"/>
      <c r="T489" s="210"/>
      <c r="U489" s="212"/>
      <c r="V489" s="212"/>
      <c r="W489" s="212"/>
      <c r="X489" s="212"/>
      <c r="Y489" s="212"/>
      <c r="Z489" s="212"/>
      <c r="AA489" s="212"/>
      <c r="AB489" s="212"/>
      <c r="AC489" s="212"/>
      <c r="AD489" s="212"/>
      <c r="AE489" s="212"/>
      <c r="AF489" s="212"/>
      <c r="AG489" s="212"/>
      <c r="AH489" s="212"/>
      <c r="AI489" s="212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60"/>
      <c r="BH489" s="260"/>
      <c r="BI489" s="260"/>
      <c r="BJ489" s="260"/>
      <c r="BK489" s="260"/>
      <c r="BL489" s="260"/>
      <c r="BM489" s="260"/>
      <c r="BN489" s="260"/>
      <c r="BO489" s="260"/>
      <c r="BP489" s="260"/>
      <c r="BQ489" s="260"/>
      <c r="BR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  <c r="CC489" s="260"/>
      <c r="CD489" s="260"/>
      <c r="CE489" s="260"/>
      <c r="CF489" s="260"/>
      <c r="CG489" s="260"/>
      <c r="CH489" s="260"/>
      <c r="CI489" s="260"/>
      <c r="CJ489" s="260"/>
      <c r="CK489" s="260"/>
      <c r="CL489" s="260"/>
      <c r="CM489" s="260"/>
      <c r="CN489" s="260"/>
      <c r="CO489" s="260"/>
      <c r="CP489" s="260"/>
      <c r="CQ489" s="260"/>
      <c r="CR489" s="260"/>
      <c r="CS489" s="260"/>
      <c r="CT489" s="260"/>
      <c r="CU489" s="260"/>
      <c r="CV489" s="260"/>
      <c r="CW489" s="260"/>
      <c r="CX489" s="260"/>
      <c r="CY489" s="260"/>
      <c r="CZ489" s="260"/>
      <c r="DA489" s="260"/>
      <c r="DB489" s="260"/>
      <c r="DC489" s="260"/>
      <c r="DD489" s="260"/>
      <c r="DE489" s="260"/>
    </row>
    <row r="490" spans="1:109" ht="11.25" customHeight="1">
      <c r="A490" s="260"/>
      <c r="B490" s="260"/>
      <c r="C490" s="210"/>
      <c r="D490" s="211"/>
      <c r="E490" s="210"/>
      <c r="F490" s="210"/>
      <c r="G490" s="261"/>
      <c r="H490" s="262"/>
      <c r="I490" s="262"/>
      <c r="J490" s="263"/>
      <c r="K490" s="263"/>
      <c r="L490" s="263"/>
      <c r="M490" s="263"/>
      <c r="N490" s="263"/>
      <c r="O490" s="263"/>
      <c r="P490" s="263"/>
      <c r="Q490" s="263"/>
      <c r="R490" s="210"/>
      <c r="S490" s="210"/>
      <c r="T490" s="210"/>
      <c r="U490" s="212"/>
      <c r="V490" s="212"/>
      <c r="W490" s="212"/>
      <c r="X490" s="212"/>
      <c r="Y490" s="212"/>
      <c r="Z490" s="212"/>
      <c r="AA490" s="212"/>
      <c r="AB490" s="212"/>
      <c r="AC490" s="212"/>
      <c r="AD490" s="212"/>
      <c r="AE490" s="212"/>
      <c r="AF490" s="212"/>
      <c r="AG490" s="212"/>
      <c r="AH490" s="212"/>
      <c r="AI490" s="212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60"/>
      <c r="BH490" s="260"/>
      <c r="BI490" s="260"/>
      <c r="BJ490" s="260"/>
      <c r="BK490" s="260"/>
      <c r="BL490" s="260"/>
      <c r="BM490" s="260"/>
      <c r="BN490" s="260"/>
      <c r="BO490" s="260"/>
      <c r="BP490" s="260"/>
      <c r="BQ490" s="260"/>
      <c r="BR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  <c r="CC490" s="260"/>
      <c r="CD490" s="260"/>
      <c r="CE490" s="260"/>
      <c r="CF490" s="260"/>
      <c r="CG490" s="260"/>
      <c r="CH490" s="260"/>
      <c r="CI490" s="260"/>
      <c r="CJ490" s="260"/>
      <c r="CK490" s="260"/>
      <c r="CL490" s="260"/>
      <c r="CM490" s="260"/>
      <c r="CN490" s="260"/>
      <c r="CO490" s="260"/>
      <c r="CP490" s="260"/>
      <c r="CQ490" s="260"/>
      <c r="CR490" s="260"/>
      <c r="CS490" s="260"/>
      <c r="CT490" s="260"/>
      <c r="CU490" s="260"/>
      <c r="CV490" s="260"/>
      <c r="CW490" s="260"/>
      <c r="CX490" s="260"/>
      <c r="CY490" s="260"/>
      <c r="CZ490" s="260"/>
      <c r="DA490" s="260"/>
      <c r="DB490" s="260"/>
      <c r="DC490" s="260"/>
      <c r="DD490" s="260"/>
      <c r="DE490" s="260"/>
    </row>
    <row r="491" spans="1:109" ht="11.25" customHeight="1">
      <c r="A491" s="260"/>
      <c r="B491" s="260"/>
      <c r="C491" s="210"/>
      <c r="D491" s="211"/>
      <c r="E491" s="210"/>
      <c r="F491" s="210"/>
      <c r="G491" s="261"/>
      <c r="H491" s="262"/>
      <c r="I491" s="262"/>
      <c r="J491" s="263"/>
      <c r="K491" s="263"/>
      <c r="L491" s="263"/>
      <c r="M491" s="263"/>
      <c r="N491" s="263"/>
      <c r="O491" s="263"/>
      <c r="P491" s="263"/>
      <c r="Q491" s="263"/>
      <c r="R491" s="210"/>
      <c r="S491" s="210"/>
      <c r="T491" s="210"/>
      <c r="U491" s="212"/>
      <c r="V491" s="212"/>
      <c r="W491" s="212"/>
      <c r="X491" s="212"/>
      <c r="Y491" s="212"/>
      <c r="Z491" s="212"/>
      <c r="AA491" s="212"/>
      <c r="AB491" s="212"/>
      <c r="AC491" s="212"/>
      <c r="AD491" s="212"/>
      <c r="AE491" s="212"/>
      <c r="AF491" s="212"/>
      <c r="AG491" s="212"/>
      <c r="AH491" s="212"/>
      <c r="AI491" s="212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60"/>
      <c r="BH491" s="260"/>
      <c r="BI491" s="260"/>
      <c r="BJ491" s="260"/>
      <c r="BK491" s="260"/>
      <c r="BL491" s="260"/>
      <c r="BM491" s="260"/>
      <c r="BN491" s="260"/>
      <c r="BO491" s="260"/>
      <c r="BP491" s="260"/>
      <c r="BQ491" s="260"/>
      <c r="BR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  <c r="CN491" s="260"/>
      <c r="CO491" s="260"/>
      <c r="CP491" s="260"/>
      <c r="CQ491" s="260"/>
      <c r="CR491" s="260"/>
      <c r="CS491" s="260"/>
      <c r="CT491" s="260"/>
      <c r="CU491" s="260"/>
      <c r="CV491" s="260"/>
      <c r="CW491" s="260"/>
      <c r="CX491" s="260"/>
      <c r="CY491" s="260"/>
      <c r="CZ491" s="260"/>
      <c r="DA491" s="260"/>
      <c r="DB491" s="260"/>
      <c r="DC491" s="260"/>
      <c r="DD491" s="260"/>
      <c r="DE491" s="260"/>
    </row>
    <row r="492" spans="1:109" ht="11.25" customHeight="1">
      <c r="A492" s="260"/>
      <c r="B492" s="260"/>
      <c r="C492" s="210"/>
      <c r="D492" s="211"/>
      <c r="E492" s="210"/>
      <c r="F492" s="210"/>
      <c r="G492" s="261"/>
      <c r="H492" s="262"/>
      <c r="I492" s="262"/>
      <c r="J492" s="263"/>
      <c r="K492" s="263"/>
      <c r="L492" s="263"/>
      <c r="M492" s="263"/>
      <c r="N492" s="263"/>
      <c r="O492" s="263"/>
      <c r="P492" s="263"/>
      <c r="Q492" s="263"/>
      <c r="R492" s="210"/>
      <c r="S492" s="210"/>
      <c r="T492" s="210"/>
      <c r="U492" s="212"/>
      <c r="V492" s="212"/>
      <c r="W492" s="212"/>
      <c r="X492" s="212"/>
      <c r="Y492" s="212"/>
      <c r="Z492" s="212"/>
      <c r="AA492" s="212"/>
      <c r="AB492" s="212"/>
      <c r="AC492" s="212"/>
      <c r="AD492" s="212"/>
      <c r="AE492" s="212"/>
      <c r="AF492" s="212"/>
      <c r="AG492" s="212"/>
      <c r="AH492" s="212"/>
      <c r="AI492" s="212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60"/>
      <c r="BH492" s="260"/>
      <c r="BI492" s="260"/>
      <c r="BJ492" s="260"/>
      <c r="BK492" s="260"/>
      <c r="BL492" s="260"/>
      <c r="BM492" s="260"/>
      <c r="BN492" s="260"/>
      <c r="BO492" s="260"/>
      <c r="BP492" s="260"/>
      <c r="BQ492" s="260"/>
      <c r="BR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  <c r="CN492" s="260"/>
      <c r="CO492" s="260"/>
      <c r="CP492" s="260"/>
      <c r="CQ492" s="260"/>
      <c r="CR492" s="260"/>
      <c r="CS492" s="260"/>
      <c r="CT492" s="260"/>
      <c r="CU492" s="260"/>
      <c r="CV492" s="260"/>
      <c r="CW492" s="260"/>
      <c r="CX492" s="260"/>
      <c r="CY492" s="260"/>
      <c r="CZ492" s="260"/>
      <c r="DA492" s="260"/>
      <c r="DB492" s="260"/>
      <c r="DC492" s="260"/>
      <c r="DD492" s="260"/>
      <c r="DE492" s="260"/>
    </row>
    <row r="493" spans="1:109" ht="11.25" customHeight="1">
      <c r="A493" s="260"/>
      <c r="B493" s="260"/>
      <c r="C493" s="210"/>
      <c r="D493" s="211"/>
      <c r="E493" s="210"/>
      <c r="F493" s="210"/>
      <c r="G493" s="261"/>
      <c r="H493" s="262"/>
      <c r="I493" s="262"/>
      <c r="J493" s="263"/>
      <c r="K493" s="263"/>
      <c r="L493" s="263"/>
      <c r="M493" s="263"/>
      <c r="N493" s="263"/>
      <c r="O493" s="263"/>
      <c r="P493" s="263"/>
      <c r="Q493" s="263"/>
      <c r="R493" s="210"/>
      <c r="S493" s="210"/>
      <c r="T493" s="210"/>
      <c r="U493" s="212"/>
      <c r="V493" s="212"/>
      <c r="W493" s="212"/>
      <c r="X493" s="212"/>
      <c r="Y493" s="212"/>
      <c r="Z493" s="212"/>
      <c r="AA493" s="212"/>
      <c r="AB493" s="212"/>
      <c r="AC493" s="212"/>
      <c r="AD493" s="212"/>
      <c r="AE493" s="212"/>
      <c r="AF493" s="212"/>
      <c r="AG493" s="212"/>
      <c r="AH493" s="212"/>
      <c r="AI493" s="212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60"/>
      <c r="BH493" s="260"/>
      <c r="BI493" s="260"/>
      <c r="BJ493" s="260"/>
      <c r="BK493" s="260"/>
      <c r="BL493" s="260"/>
      <c r="BM493" s="260"/>
      <c r="BN493" s="260"/>
      <c r="BO493" s="260"/>
      <c r="BP493" s="260"/>
      <c r="BQ493" s="260"/>
      <c r="BR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  <c r="CN493" s="260"/>
      <c r="CO493" s="260"/>
      <c r="CP493" s="260"/>
      <c r="CQ493" s="260"/>
      <c r="CR493" s="260"/>
      <c r="CS493" s="260"/>
      <c r="CT493" s="260"/>
      <c r="CU493" s="260"/>
      <c r="CV493" s="260"/>
      <c r="CW493" s="260"/>
      <c r="CX493" s="260"/>
      <c r="CY493" s="260"/>
      <c r="CZ493" s="260"/>
      <c r="DA493" s="260"/>
      <c r="DB493" s="260"/>
      <c r="DC493" s="260"/>
      <c r="DD493" s="260"/>
      <c r="DE493" s="260"/>
    </row>
    <row r="494" spans="1:109" ht="11.25" customHeight="1">
      <c r="A494" s="260"/>
      <c r="B494" s="260"/>
      <c r="C494" s="210"/>
      <c r="D494" s="211"/>
      <c r="E494" s="210"/>
      <c r="F494" s="210"/>
      <c r="G494" s="261"/>
      <c r="H494" s="262"/>
      <c r="I494" s="262"/>
      <c r="J494" s="263"/>
      <c r="K494" s="263"/>
      <c r="L494" s="263"/>
      <c r="M494" s="263"/>
      <c r="N494" s="263"/>
      <c r="O494" s="263"/>
      <c r="P494" s="263"/>
      <c r="Q494" s="263"/>
      <c r="R494" s="210"/>
      <c r="S494" s="210"/>
      <c r="T494" s="210"/>
      <c r="U494" s="212"/>
      <c r="V494" s="212"/>
      <c r="W494" s="212"/>
      <c r="X494" s="212"/>
      <c r="Y494" s="212"/>
      <c r="Z494" s="212"/>
      <c r="AA494" s="212"/>
      <c r="AB494" s="212"/>
      <c r="AC494" s="212"/>
      <c r="AD494" s="212"/>
      <c r="AE494" s="212"/>
      <c r="AF494" s="212"/>
      <c r="AG494" s="212"/>
      <c r="AH494" s="212"/>
      <c r="AI494" s="212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60"/>
      <c r="BH494" s="260"/>
      <c r="BI494" s="260"/>
      <c r="BJ494" s="260"/>
      <c r="BK494" s="260"/>
      <c r="BL494" s="260"/>
      <c r="BM494" s="260"/>
      <c r="BN494" s="260"/>
      <c r="BO494" s="260"/>
      <c r="BP494" s="260"/>
      <c r="BQ494" s="260"/>
      <c r="BR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  <c r="CN494" s="260"/>
      <c r="CO494" s="260"/>
      <c r="CP494" s="260"/>
      <c r="CQ494" s="260"/>
      <c r="CR494" s="260"/>
      <c r="CS494" s="260"/>
      <c r="CT494" s="260"/>
      <c r="CU494" s="260"/>
      <c r="CV494" s="260"/>
      <c r="CW494" s="260"/>
      <c r="CX494" s="260"/>
      <c r="CY494" s="260"/>
      <c r="CZ494" s="260"/>
      <c r="DA494" s="260"/>
      <c r="DB494" s="260"/>
      <c r="DC494" s="260"/>
      <c r="DD494" s="260"/>
      <c r="DE494" s="260"/>
    </row>
    <row r="495" spans="1:109" ht="11.25" customHeight="1">
      <c r="A495" s="260"/>
      <c r="B495" s="260"/>
      <c r="C495" s="210"/>
      <c r="D495" s="211"/>
      <c r="E495" s="210"/>
      <c r="F495" s="210"/>
      <c r="G495" s="261"/>
      <c r="H495" s="262"/>
      <c r="I495" s="262"/>
      <c r="J495" s="263"/>
      <c r="K495" s="263"/>
      <c r="L495" s="263"/>
      <c r="M495" s="263"/>
      <c r="N495" s="263"/>
      <c r="O495" s="263"/>
      <c r="P495" s="263"/>
      <c r="Q495" s="263"/>
      <c r="R495" s="210"/>
      <c r="S495" s="210"/>
      <c r="T495" s="210"/>
      <c r="U495" s="212"/>
      <c r="V495" s="212"/>
      <c r="W495" s="212"/>
      <c r="X495" s="212"/>
      <c r="Y495" s="212"/>
      <c r="Z495" s="212"/>
      <c r="AA495" s="212"/>
      <c r="AB495" s="212"/>
      <c r="AC495" s="212"/>
      <c r="AD495" s="212"/>
      <c r="AE495" s="212"/>
      <c r="AF495" s="212"/>
      <c r="AG495" s="212"/>
      <c r="AH495" s="212"/>
      <c r="AI495" s="212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60"/>
      <c r="BH495" s="260"/>
      <c r="BI495" s="260"/>
      <c r="BJ495" s="260"/>
      <c r="BK495" s="260"/>
      <c r="BL495" s="260"/>
      <c r="BM495" s="260"/>
      <c r="BN495" s="260"/>
      <c r="BO495" s="260"/>
      <c r="BP495" s="260"/>
      <c r="BQ495" s="260"/>
      <c r="BR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  <c r="CN495" s="260"/>
      <c r="CO495" s="260"/>
      <c r="CP495" s="260"/>
      <c r="CQ495" s="260"/>
      <c r="CR495" s="260"/>
      <c r="CS495" s="260"/>
      <c r="CT495" s="260"/>
      <c r="CU495" s="260"/>
      <c r="CV495" s="260"/>
      <c r="CW495" s="260"/>
      <c r="CX495" s="260"/>
      <c r="CY495" s="260"/>
      <c r="CZ495" s="260"/>
      <c r="DA495" s="260"/>
      <c r="DB495" s="260"/>
      <c r="DC495" s="260"/>
      <c r="DD495" s="260"/>
      <c r="DE495" s="260"/>
    </row>
    <row r="496" spans="1:109" ht="11.25" customHeight="1">
      <c r="A496" s="260"/>
      <c r="B496" s="260"/>
      <c r="C496" s="210"/>
      <c r="D496" s="211"/>
      <c r="E496" s="210"/>
      <c r="F496" s="210"/>
      <c r="G496" s="261"/>
      <c r="H496" s="262"/>
      <c r="I496" s="262"/>
      <c r="J496" s="263"/>
      <c r="K496" s="263"/>
      <c r="L496" s="263"/>
      <c r="M496" s="263"/>
      <c r="N496" s="263"/>
      <c r="O496" s="263"/>
      <c r="P496" s="263"/>
      <c r="Q496" s="263"/>
      <c r="R496" s="210"/>
      <c r="S496" s="210"/>
      <c r="T496" s="210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60"/>
      <c r="BH496" s="260"/>
      <c r="BI496" s="260"/>
      <c r="BJ496" s="260"/>
      <c r="BK496" s="260"/>
      <c r="BL496" s="260"/>
      <c r="BM496" s="260"/>
      <c r="BN496" s="260"/>
      <c r="BO496" s="260"/>
      <c r="BP496" s="260"/>
      <c r="BQ496" s="260"/>
      <c r="BR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  <c r="CN496" s="260"/>
      <c r="CO496" s="260"/>
      <c r="CP496" s="260"/>
      <c r="CQ496" s="260"/>
      <c r="CR496" s="260"/>
      <c r="CS496" s="260"/>
      <c r="CT496" s="260"/>
      <c r="CU496" s="260"/>
      <c r="CV496" s="260"/>
      <c r="CW496" s="260"/>
      <c r="CX496" s="260"/>
      <c r="CY496" s="260"/>
      <c r="CZ496" s="260"/>
      <c r="DA496" s="260"/>
      <c r="DB496" s="260"/>
      <c r="DC496" s="260"/>
      <c r="DD496" s="260"/>
      <c r="DE496" s="260"/>
    </row>
    <row r="497" spans="1:109" ht="11.25" customHeight="1">
      <c r="A497" s="260"/>
      <c r="B497" s="260"/>
      <c r="C497" s="210"/>
      <c r="D497" s="211"/>
      <c r="E497" s="210"/>
      <c r="F497" s="210"/>
      <c r="G497" s="261"/>
      <c r="H497" s="262"/>
      <c r="I497" s="262"/>
      <c r="J497" s="263"/>
      <c r="K497" s="263"/>
      <c r="L497" s="263"/>
      <c r="M497" s="263"/>
      <c r="N497" s="263"/>
      <c r="O497" s="263"/>
      <c r="P497" s="263"/>
      <c r="Q497" s="263"/>
      <c r="R497" s="210"/>
      <c r="S497" s="210"/>
      <c r="T497" s="210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  <c r="AG497" s="212"/>
      <c r="AH497" s="212"/>
      <c r="AI497" s="212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60"/>
      <c r="BH497" s="260"/>
      <c r="BI497" s="260"/>
      <c r="BJ497" s="260"/>
      <c r="BK497" s="260"/>
      <c r="BL497" s="260"/>
      <c r="BM497" s="260"/>
      <c r="BN497" s="260"/>
      <c r="BO497" s="260"/>
      <c r="BP497" s="260"/>
      <c r="BQ497" s="260"/>
      <c r="BR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  <c r="CN497" s="260"/>
      <c r="CO497" s="260"/>
      <c r="CP497" s="260"/>
      <c r="CQ497" s="260"/>
      <c r="CR497" s="260"/>
      <c r="CS497" s="260"/>
      <c r="CT497" s="260"/>
      <c r="CU497" s="260"/>
      <c r="CV497" s="260"/>
      <c r="CW497" s="260"/>
      <c r="CX497" s="260"/>
      <c r="CY497" s="260"/>
      <c r="CZ497" s="260"/>
      <c r="DA497" s="260"/>
      <c r="DB497" s="260"/>
      <c r="DC497" s="260"/>
      <c r="DD497" s="260"/>
      <c r="DE497" s="260"/>
    </row>
    <row r="498" spans="1:109" ht="11.25" customHeight="1">
      <c r="A498" s="260"/>
      <c r="B498" s="260"/>
      <c r="C498" s="210"/>
      <c r="D498" s="211"/>
      <c r="E498" s="210"/>
      <c r="F498" s="210"/>
      <c r="G498" s="261"/>
      <c r="H498" s="262"/>
      <c r="I498" s="262"/>
      <c r="J498" s="263"/>
      <c r="K498" s="263"/>
      <c r="L498" s="263"/>
      <c r="M498" s="263"/>
      <c r="N498" s="263"/>
      <c r="O498" s="263"/>
      <c r="P498" s="263"/>
      <c r="Q498" s="263"/>
      <c r="R498" s="210"/>
      <c r="S498" s="210"/>
      <c r="T498" s="210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2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60"/>
      <c r="BH498" s="260"/>
      <c r="BI498" s="260"/>
      <c r="BJ498" s="260"/>
      <c r="BK498" s="260"/>
      <c r="BL498" s="260"/>
      <c r="BM498" s="260"/>
      <c r="BN498" s="260"/>
      <c r="BO498" s="260"/>
      <c r="BP498" s="260"/>
      <c r="BQ498" s="260"/>
      <c r="BR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  <c r="CN498" s="260"/>
      <c r="CO498" s="260"/>
      <c r="CP498" s="260"/>
      <c r="CQ498" s="260"/>
      <c r="CR498" s="260"/>
      <c r="CS498" s="260"/>
      <c r="CT498" s="260"/>
      <c r="CU498" s="260"/>
      <c r="CV498" s="260"/>
      <c r="CW498" s="260"/>
      <c r="CX498" s="260"/>
      <c r="CY498" s="260"/>
      <c r="CZ498" s="260"/>
      <c r="DA498" s="260"/>
      <c r="DB498" s="260"/>
      <c r="DC498" s="260"/>
      <c r="DD498" s="260"/>
      <c r="DE498" s="260"/>
    </row>
    <row r="499" spans="1:109" ht="11.25" customHeight="1">
      <c r="A499" s="260"/>
      <c r="B499" s="260"/>
      <c r="C499" s="210"/>
      <c r="D499" s="211"/>
      <c r="E499" s="210"/>
      <c r="F499" s="210"/>
      <c r="G499" s="261"/>
      <c r="H499" s="262"/>
      <c r="I499" s="262"/>
      <c r="J499" s="263"/>
      <c r="K499" s="263"/>
      <c r="L499" s="263"/>
      <c r="M499" s="263"/>
      <c r="N499" s="263"/>
      <c r="O499" s="263"/>
      <c r="P499" s="263"/>
      <c r="Q499" s="263"/>
      <c r="R499" s="210"/>
      <c r="S499" s="210"/>
      <c r="T499" s="210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60"/>
      <c r="BH499" s="260"/>
      <c r="BI499" s="260"/>
      <c r="BJ499" s="260"/>
      <c r="BK499" s="260"/>
      <c r="BL499" s="260"/>
      <c r="BM499" s="260"/>
      <c r="BN499" s="260"/>
      <c r="BO499" s="260"/>
      <c r="BP499" s="260"/>
      <c r="BQ499" s="260"/>
      <c r="BR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  <c r="CN499" s="260"/>
      <c r="CO499" s="260"/>
      <c r="CP499" s="260"/>
      <c r="CQ499" s="260"/>
      <c r="CR499" s="260"/>
      <c r="CS499" s="260"/>
      <c r="CT499" s="260"/>
      <c r="CU499" s="260"/>
      <c r="CV499" s="260"/>
      <c r="CW499" s="260"/>
      <c r="CX499" s="260"/>
      <c r="CY499" s="260"/>
      <c r="CZ499" s="260"/>
      <c r="DA499" s="260"/>
      <c r="DB499" s="260"/>
      <c r="DC499" s="260"/>
      <c r="DD499" s="260"/>
      <c r="DE499" s="260"/>
    </row>
    <row r="500" spans="1:109" ht="11.25" customHeight="1">
      <c r="A500" s="260"/>
      <c r="B500" s="260"/>
      <c r="C500" s="210"/>
      <c r="D500" s="211"/>
      <c r="E500" s="210"/>
      <c r="F500" s="210"/>
      <c r="G500" s="261"/>
      <c r="H500" s="262"/>
      <c r="I500" s="262"/>
      <c r="J500" s="263"/>
      <c r="K500" s="263"/>
      <c r="L500" s="263"/>
      <c r="M500" s="263"/>
      <c r="N500" s="263"/>
      <c r="O500" s="263"/>
      <c r="P500" s="263"/>
      <c r="Q500" s="263"/>
      <c r="R500" s="210"/>
      <c r="S500" s="210"/>
      <c r="T500" s="210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60"/>
      <c r="BH500" s="260"/>
      <c r="BI500" s="260"/>
      <c r="BJ500" s="260"/>
      <c r="BK500" s="260"/>
      <c r="BL500" s="260"/>
      <c r="BM500" s="260"/>
      <c r="BN500" s="260"/>
      <c r="BO500" s="260"/>
      <c r="BP500" s="260"/>
      <c r="BQ500" s="260"/>
      <c r="BR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  <c r="CN500" s="260"/>
      <c r="CO500" s="260"/>
      <c r="CP500" s="260"/>
      <c r="CQ500" s="260"/>
      <c r="CR500" s="260"/>
      <c r="CS500" s="260"/>
      <c r="CT500" s="260"/>
      <c r="CU500" s="260"/>
      <c r="CV500" s="260"/>
      <c r="CW500" s="260"/>
      <c r="CX500" s="260"/>
      <c r="CY500" s="260"/>
      <c r="CZ500" s="260"/>
      <c r="DA500" s="260"/>
      <c r="DB500" s="260"/>
      <c r="DC500" s="260"/>
      <c r="DD500" s="260"/>
      <c r="DE500" s="260"/>
    </row>
    <row r="501" spans="1:109" ht="11.25" customHeight="1">
      <c r="A501" s="260"/>
      <c r="B501" s="260"/>
      <c r="C501" s="210"/>
      <c r="D501" s="211"/>
      <c r="E501" s="210"/>
      <c r="F501" s="210"/>
      <c r="G501" s="261"/>
      <c r="H501" s="262"/>
      <c r="I501" s="262"/>
      <c r="J501" s="263"/>
      <c r="K501" s="263"/>
      <c r="L501" s="263"/>
      <c r="M501" s="263"/>
      <c r="N501" s="263"/>
      <c r="O501" s="263"/>
      <c r="P501" s="263"/>
      <c r="Q501" s="263"/>
      <c r="R501" s="210"/>
      <c r="S501" s="210"/>
      <c r="T501" s="210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  <c r="AG501" s="212"/>
      <c r="AH501" s="212"/>
      <c r="AI501" s="212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60"/>
      <c r="BH501" s="260"/>
      <c r="BI501" s="260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  <c r="CN501" s="260"/>
      <c r="CO501" s="260"/>
      <c r="CP501" s="260"/>
      <c r="CQ501" s="260"/>
      <c r="CR501" s="260"/>
      <c r="CS501" s="260"/>
      <c r="CT501" s="260"/>
      <c r="CU501" s="260"/>
      <c r="CV501" s="260"/>
      <c r="CW501" s="260"/>
      <c r="CX501" s="260"/>
      <c r="CY501" s="260"/>
      <c r="CZ501" s="260"/>
      <c r="DA501" s="260"/>
      <c r="DB501" s="260"/>
      <c r="DC501" s="260"/>
      <c r="DD501" s="260"/>
      <c r="DE501" s="260"/>
    </row>
    <row r="502" spans="1:109" ht="11.25" customHeight="1">
      <c r="A502" s="260"/>
      <c r="B502" s="260"/>
      <c r="C502" s="210"/>
      <c r="D502" s="211"/>
      <c r="E502" s="210"/>
      <c r="F502" s="210"/>
      <c r="G502" s="261"/>
      <c r="H502" s="262"/>
      <c r="I502" s="262"/>
      <c r="J502" s="263"/>
      <c r="K502" s="263"/>
      <c r="L502" s="263"/>
      <c r="M502" s="263"/>
      <c r="N502" s="263"/>
      <c r="O502" s="263"/>
      <c r="P502" s="263"/>
      <c r="Q502" s="263"/>
      <c r="R502" s="210"/>
      <c r="S502" s="210"/>
      <c r="T502" s="210"/>
      <c r="U502" s="212"/>
      <c r="V502" s="212"/>
      <c r="W502" s="212"/>
      <c r="X502" s="212"/>
      <c r="Y502" s="212"/>
      <c r="Z502" s="212"/>
      <c r="AA502" s="212"/>
      <c r="AB502" s="212"/>
      <c r="AC502" s="212"/>
      <c r="AD502" s="212"/>
      <c r="AE502" s="212"/>
      <c r="AF502" s="212"/>
      <c r="AG502" s="212"/>
      <c r="AH502" s="212"/>
      <c r="AI502" s="212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60"/>
      <c r="BH502" s="260"/>
      <c r="BI502" s="260"/>
      <c r="BJ502" s="260"/>
      <c r="BK502" s="260"/>
      <c r="BL502" s="260"/>
      <c r="BM502" s="260"/>
      <c r="BN502" s="260"/>
      <c r="BO502" s="260"/>
      <c r="BP502" s="260"/>
      <c r="BQ502" s="260"/>
      <c r="BR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  <c r="CN502" s="260"/>
      <c r="CO502" s="260"/>
      <c r="CP502" s="260"/>
      <c r="CQ502" s="260"/>
      <c r="CR502" s="260"/>
      <c r="CS502" s="260"/>
      <c r="CT502" s="260"/>
      <c r="CU502" s="260"/>
      <c r="CV502" s="260"/>
      <c r="CW502" s="260"/>
      <c r="CX502" s="260"/>
      <c r="CY502" s="260"/>
      <c r="CZ502" s="260"/>
      <c r="DA502" s="260"/>
      <c r="DB502" s="260"/>
      <c r="DC502" s="260"/>
      <c r="DD502" s="260"/>
      <c r="DE502" s="260"/>
    </row>
    <row r="503" spans="1:109" ht="11.25" customHeight="1">
      <c r="A503" s="260"/>
      <c r="B503" s="260"/>
      <c r="C503" s="210"/>
      <c r="D503" s="211"/>
      <c r="E503" s="210"/>
      <c r="F503" s="210"/>
      <c r="G503" s="261"/>
      <c r="H503" s="262"/>
      <c r="I503" s="262"/>
      <c r="J503" s="263"/>
      <c r="K503" s="263"/>
      <c r="L503" s="263"/>
      <c r="M503" s="263"/>
      <c r="N503" s="263"/>
      <c r="O503" s="263"/>
      <c r="P503" s="263"/>
      <c r="Q503" s="263"/>
      <c r="R503" s="210"/>
      <c r="S503" s="210"/>
      <c r="T503" s="210"/>
      <c r="U503" s="212"/>
      <c r="V503" s="212"/>
      <c r="W503" s="212"/>
      <c r="X503" s="212"/>
      <c r="Y503" s="212"/>
      <c r="Z503" s="212"/>
      <c r="AA503" s="212"/>
      <c r="AB503" s="212"/>
      <c r="AC503" s="212"/>
      <c r="AD503" s="212"/>
      <c r="AE503" s="212"/>
      <c r="AF503" s="212"/>
      <c r="AG503" s="212"/>
      <c r="AH503" s="212"/>
      <c r="AI503" s="212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60"/>
      <c r="BH503" s="260"/>
      <c r="BI503" s="260"/>
      <c r="BJ503" s="260"/>
      <c r="BK503" s="260"/>
      <c r="BL503" s="260"/>
      <c r="BM503" s="260"/>
      <c r="BN503" s="260"/>
      <c r="BO503" s="260"/>
      <c r="BP503" s="260"/>
      <c r="BQ503" s="260"/>
      <c r="BR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  <c r="CN503" s="260"/>
      <c r="CO503" s="260"/>
      <c r="CP503" s="260"/>
      <c r="CQ503" s="260"/>
      <c r="CR503" s="260"/>
      <c r="CS503" s="260"/>
      <c r="CT503" s="260"/>
      <c r="CU503" s="260"/>
      <c r="CV503" s="260"/>
      <c r="CW503" s="260"/>
      <c r="CX503" s="260"/>
      <c r="CY503" s="260"/>
      <c r="CZ503" s="260"/>
      <c r="DA503" s="260"/>
      <c r="DB503" s="260"/>
      <c r="DC503" s="260"/>
      <c r="DD503" s="260"/>
      <c r="DE503" s="260"/>
    </row>
    <row r="504" spans="1:109" ht="11.25" customHeight="1">
      <c r="A504" s="260"/>
      <c r="B504" s="260"/>
      <c r="C504" s="210"/>
      <c r="D504" s="211"/>
      <c r="E504" s="210"/>
      <c r="F504" s="210"/>
      <c r="G504" s="261"/>
      <c r="H504" s="262"/>
      <c r="I504" s="262"/>
      <c r="J504" s="263"/>
      <c r="K504" s="263"/>
      <c r="L504" s="263"/>
      <c r="M504" s="263"/>
      <c r="N504" s="263"/>
      <c r="O504" s="263"/>
      <c r="P504" s="263"/>
      <c r="Q504" s="263"/>
      <c r="R504" s="210"/>
      <c r="S504" s="210"/>
      <c r="T504" s="210"/>
      <c r="U504" s="212"/>
      <c r="V504" s="212"/>
      <c r="W504" s="212"/>
      <c r="X504" s="212"/>
      <c r="Y504" s="212"/>
      <c r="Z504" s="212"/>
      <c r="AA504" s="212"/>
      <c r="AB504" s="212"/>
      <c r="AC504" s="212"/>
      <c r="AD504" s="212"/>
      <c r="AE504" s="212"/>
      <c r="AF504" s="212"/>
      <c r="AG504" s="212"/>
      <c r="AH504" s="212"/>
      <c r="AI504" s="212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60"/>
      <c r="BH504" s="260"/>
      <c r="BI504" s="260"/>
      <c r="BJ504" s="260"/>
      <c r="BK504" s="260"/>
      <c r="BL504" s="260"/>
      <c r="BM504" s="260"/>
      <c r="BN504" s="260"/>
      <c r="BO504" s="260"/>
      <c r="BP504" s="260"/>
      <c r="BQ504" s="260"/>
      <c r="BR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  <c r="CN504" s="260"/>
      <c r="CO504" s="260"/>
      <c r="CP504" s="260"/>
      <c r="CQ504" s="260"/>
      <c r="CR504" s="260"/>
      <c r="CS504" s="260"/>
      <c r="CT504" s="260"/>
      <c r="CU504" s="260"/>
      <c r="CV504" s="260"/>
      <c r="CW504" s="260"/>
      <c r="CX504" s="260"/>
      <c r="CY504" s="260"/>
      <c r="CZ504" s="260"/>
      <c r="DA504" s="260"/>
      <c r="DB504" s="260"/>
      <c r="DC504" s="260"/>
      <c r="DD504" s="260"/>
      <c r="DE504" s="260"/>
    </row>
    <row r="505" spans="1:109" ht="11.25" customHeight="1">
      <c r="A505" s="260"/>
      <c r="B505" s="260"/>
      <c r="C505" s="210"/>
      <c r="D505" s="211"/>
      <c r="E505" s="210"/>
      <c r="F505" s="210"/>
      <c r="G505" s="261"/>
      <c r="H505" s="262"/>
      <c r="I505" s="262"/>
      <c r="J505" s="263"/>
      <c r="K505" s="263"/>
      <c r="L505" s="263"/>
      <c r="M505" s="263"/>
      <c r="N505" s="263"/>
      <c r="O505" s="263"/>
      <c r="P505" s="263"/>
      <c r="Q505" s="263"/>
      <c r="R505" s="210"/>
      <c r="S505" s="210"/>
      <c r="T505" s="210"/>
      <c r="U505" s="212"/>
      <c r="V505" s="212"/>
      <c r="W505" s="212"/>
      <c r="X505" s="212"/>
      <c r="Y505" s="212"/>
      <c r="Z505" s="212"/>
      <c r="AA505" s="212"/>
      <c r="AB505" s="212"/>
      <c r="AC505" s="212"/>
      <c r="AD505" s="212"/>
      <c r="AE505" s="212"/>
      <c r="AF505" s="212"/>
      <c r="AG505" s="212"/>
      <c r="AH505" s="212"/>
      <c r="AI505" s="212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60"/>
      <c r="BH505" s="260"/>
      <c r="BI505" s="260"/>
      <c r="BJ505" s="260"/>
      <c r="BK505" s="260"/>
      <c r="BL505" s="260"/>
      <c r="BM505" s="260"/>
      <c r="BN505" s="260"/>
      <c r="BO505" s="260"/>
      <c r="BP505" s="260"/>
      <c r="BQ505" s="260"/>
      <c r="BR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  <c r="CN505" s="260"/>
      <c r="CO505" s="260"/>
      <c r="CP505" s="260"/>
      <c r="CQ505" s="260"/>
      <c r="CR505" s="260"/>
      <c r="CS505" s="260"/>
      <c r="CT505" s="260"/>
      <c r="CU505" s="260"/>
      <c r="CV505" s="260"/>
      <c r="CW505" s="260"/>
      <c r="CX505" s="260"/>
      <c r="CY505" s="260"/>
      <c r="CZ505" s="260"/>
      <c r="DA505" s="260"/>
      <c r="DB505" s="260"/>
      <c r="DC505" s="260"/>
      <c r="DD505" s="260"/>
      <c r="DE505" s="260"/>
    </row>
    <row r="506" spans="1:109" ht="11.25" customHeight="1">
      <c r="A506" s="260"/>
      <c r="B506" s="260"/>
      <c r="C506" s="210"/>
      <c r="D506" s="211"/>
      <c r="E506" s="210"/>
      <c r="F506" s="210"/>
      <c r="G506" s="261"/>
      <c r="H506" s="262"/>
      <c r="I506" s="262"/>
      <c r="J506" s="263"/>
      <c r="K506" s="263"/>
      <c r="L506" s="263"/>
      <c r="M506" s="263"/>
      <c r="N506" s="263"/>
      <c r="O506" s="263"/>
      <c r="P506" s="263"/>
      <c r="Q506" s="263"/>
      <c r="R506" s="210"/>
      <c r="S506" s="210"/>
      <c r="T506" s="210"/>
      <c r="U506" s="212"/>
      <c r="V506" s="212"/>
      <c r="W506" s="212"/>
      <c r="X506" s="212"/>
      <c r="Y506" s="212"/>
      <c r="Z506" s="212"/>
      <c r="AA506" s="212"/>
      <c r="AB506" s="212"/>
      <c r="AC506" s="212"/>
      <c r="AD506" s="212"/>
      <c r="AE506" s="212"/>
      <c r="AF506" s="212"/>
      <c r="AG506" s="212"/>
      <c r="AH506" s="212"/>
      <c r="AI506" s="212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60"/>
      <c r="BH506" s="260"/>
      <c r="BI506" s="260"/>
      <c r="BJ506" s="260"/>
      <c r="BK506" s="260"/>
      <c r="BL506" s="260"/>
      <c r="BM506" s="260"/>
      <c r="BN506" s="260"/>
      <c r="BO506" s="260"/>
      <c r="BP506" s="260"/>
      <c r="BQ506" s="260"/>
      <c r="BR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  <c r="CN506" s="260"/>
      <c r="CO506" s="260"/>
      <c r="CP506" s="260"/>
      <c r="CQ506" s="260"/>
      <c r="CR506" s="260"/>
      <c r="CS506" s="260"/>
      <c r="CT506" s="260"/>
      <c r="CU506" s="260"/>
      <c r="CV506" s="260"/>
      <c r="CW506" s="260"/>
      <c r="CX506" s="260"/>
      <c r="CY506" s="260"/>
      <c r="CZ506" s="260"/>
      <c r="DA506" s="260"/>
      <c r="DB506" s="260"/>
      <c r="DC506" s="260"/>
      <c r="DD506" s="260"/>
      <c r="DE506" s="260"/>
    </row>
    <row r="507" spans="1:109" ht="11.25" customHeight="1">
      <c r="A507" s="260"/>
      <c r="B507" s="260"/>
      <c r="C507" s="210"/>
      <c r="D507" s="211"/>
      <c r="E507" s="210"/>
      <c r="F507" s="210"/>
      <c r="G507" s="261"/>
      <c r="H507" s="262"/>
      <c r="I507" s="262"/>
      <c r="J507" s="263"/>
      <c r="K507" s="263"/>
      <c r="L507" s="263"/>
      <c r="M507" s="263"/>
      <c r="N507" s="263"/>
      <c r="O507" s="263"/>
      <c r="P507" s="263"/>
      <c r="Q507" s="263"/>
      <c r="R507" s="210"/>
      <c r="S507" s="210"/>
      <c r="T507" s="210"/>
      <c r="U507" s="212"/>
      <c r="V507" s="212"/>
      <c r="W507" s="212"/>
      <c r="X507" s="212"/>
      <c r="Y507" s="212"/>
      <c r="Z507" s="212"/>
      <c r="AA507" s="212"/>
      <c r="AB507" s="212"/>
      <c r="AC507" s="212"/>
      <c r="AD507" s="212"/>
      <c r="AE507" s="212"/>
      <c r="AF507" s="212"/>
      <c r="AG507" s="212"/>
      <c r="AH507" s="212"/>
      <c r="AI507" s="212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60"/>
      <c r="BH507" s="260"/>
      <c r="BI507" s="260"/>
      <c r="BJ507" s="260"/>
      <c r="BK507" s="260"/>
      <c r="BL507" s="260"/>
      <c r="BM507" s="260"/>
      <c r="BN507" s="260"/>
      <c r="BO507" s="260"/>
      <c r="BP507" s="260"/>
      <c r="BQ507" s="260"/>
      <c r="BR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  <c r="CN507" s="260"/>
      <c r="CO507" s="260"/>
      <c r="CP507" s="260"/>
      <c r="CQ507" s="260"/>
      <c r="CR507" s="260"/>
      <c r="CS507" s="260"/>
      <c r="CT507" s="260"/>
      <c r="CU507" s="260"/>
      <c r="CV507" s="260"/>
      <c r="CW507" s="260"/>
      <c r="CX507" s="260"/>
      <c r="CY507" s="260"/>
      <c r="CZ507" s="260"/>
      <c r="DA507" s="260"/>
      <c r="DB507" s="260"/>
      <c r="DC507" s="260"/>
      <c r="DD507" s="260"/>
      <c r="DE507" s="260"/>
    </row>
    <row r="508" spans="1:109" ht="11.25" customHeight="1">
      <c r="A508" s="260"/>
      <c r="B508" s="260"/>
      <c r="C508" s="210"/>
      <c r="D508" s="211"/>
      <c r="E508" s="210"/>
      <c r="F508" s="210"/>
      <c r="G508" s="261"/>
      <c r="H508" s="262"/>
      <c r="I508" s="262"/>
      <c r="J508" s="263"/>
      <c r="K508" s="263"/>
      <c r="L508" s="263"/>
      <c r="M508" s="263"/>
      <c r="N508" s="263"/>
      <c r="O508" s="263"/>
      <c r="P508" s="263"/>
      <c r="Q508" s="263"/>
      <c r="R508" s="210"/>
      <c r="S508" s="210"/>
      <c r="T508" s="210"/>
      <c r="U508" s="212"/>
      <c r="V508" s="212"/>
      <c r="W508" s="212"/>
      <c r="X508" s="212"/>
      <c r="Y508" s="212"/>
      <c r="Z508" s="212"/>
      <c r="AA508" s="212"/>
      <c r="AB508" s="212"/>
      <c r="AC508" s="212"/>
      <c r="AD508" s="212"/>
      <c r="AE508" s="212"/>
      <c r="AF508" s="212"/>
      <c r="AG508" s="212"/>
      <c r="AH508" s="212"/>
      <c r="AI508" s="212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60"/>
      <c r="BH508" s="260"/>
      <c r="BI508" s="260"/>
      <c r="BJ508" s="260"/>
      <c r="BK508" s="260"/>
      <c r="BL508" s="260"/>
      <c r="BM508" s="260"/>
      <c r="BN508" s="260"/>
      <c r="BO508" s="260"/>
      <c r="BP508" s="260"/>
      <c r="BQ508" s="260"/>
      <c r="BR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  <c r="CN508" s="260"/>
      <c r="CO508" s="260"/>
      <c r="CP508" s="260"/>
      <c r="CQ508" s="260"/>
      <c r="CR508" s="260"/>
      <c r="CS508" s="260"/>
      <c r="CT508" s="260"/>
      <c r="CU508" s="260"/>
      <c r="CV508" s="260"/>
      <c r="CW508" s="260"/>
      <c r="CX508" s="260"/>
      <c r="CY508" s="260"/>
      <c r="CZ508" s="260"/>
      <c r="DA508" s="260"/>
      <c r="DB508" s="260"/>
      <c r="DC508" s="260"/>
      <c r="DD508" s="260"/>
      <c r="DE508" s="260"/>
    </row>
    <row r="509" spans="1:109" ht="11.25" customHeight="1">
      <c r="A509" s="260"/>
      <c r="B509" s="260"/>
      <c r="C509" s="210"/>
      <c r="D509" s="211"/>
      <c r="E509" s="210"/>
      <c r="F509" s="210"/>
      <c r="G509" s="261"/>
      <c r="H509" s="262"/>
      <c r="I509" s="262"/>
      <c r="J509" s="263"/>
      <c r="K509" s="263"/>
      <c r="L509" s="263"/>
      <c r="M509" s="263"/>
      <c r="N509" s="263"/>
      <c r="O509" s="263"/>
      <c r="P509" s="263"/>
      <c r="Q509" s="263"/>
      <c r="R509" s="210"/>
      <c r="S509" s="210"/>
      <c r="T509" s="210"/>
      <c r="U509" s="212"/>
      <c r="V509" s="212"/>
      <c r="W509" s="212"/>
      <c r="X509" s="212"/>
      <c r="Y509" s="212"/>
      <c r="Z509" s="212"/>
      <c r="AA509" s="212"/>
      <c r="AB509" s="212"/>
      <c r="AC509" s="212"/>
      <c r="AD509" s="212"/>
      <c r="AE509" s="212"/>
      <c r="AF509" s="212"/>
      <c r="AG509" s="212"/>
      <c r="AH509" s="212"/>
      <c r="AI509" s="212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60"/>
      <c r="BH509" s="260"/>
      <c r="BI509" s="260"/>
      <c r="BJ509" s="260"/>
      <c r="BK509" s="260"/>
      <c r="BL509" s="260"/>
      <c r="BM509" s="260"/>
      <c r="BN509" s="260"/>
      <c r="BO509" s="260"/>
      <c r="BP509" s="260"/>
      <c r="BQ509" s="260"/>
      <c r="BR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  <c r="CN509" s="260"/>
      <c r="CO509" s="260"/>
      <c r="CP509" s="260"/>
      <c r="CQ509" s="260"/>
      <c r="CR509" s="260"/>
      <c r="CS509" s="260"/>
      <c r="CT509" s="260"/>
      <c r="CU509" s="260"/>
      <c r="CV509" s="260"/>
      <c r="CW509" s="260"/>
      <c r="CX509" s="260"/>
      <c r="CY509" s="260"/>
      <c r="CZ509" s="260"/>
      <c r="DA509" s="260"/>
      <c r="DB509" s="260"/>
      <c r="DC509" s="260"/>
      <c r="DD509" s="260"/>
      <c r="DE509" s="260"/>
    </row>
    <row r="510" spans="1:109" ht="11.25" customHeight="1">
      <c r="A510" s="260"/>
      <c r="B510" s="260"/>
      <c r="C510" s="210"/>
      <c r="D510" s="211"/>
      <c r="E510" s="210"/>
      <c r="F510" s="210"/>
      <c r="G510" s="261"/>
      <c r="H510" s="262"/>
      <c r="I510" s="262"/>
      <c r="J510" s="263"/>
      <c r="K510" s="263"/>
      <c r="L510" s="263"/>
      <c r="M510" s="263"/>
      <c r="N510" s="263"/>
      <c r="O510" s="263"/>
      <c r="P510" s="263"/>
      <c r="Q510" s="263"/>
      <c r="R510" s="210"/>
      <c r="S510" s="210"/>
      <c r="T510" s="210"/>
      <c r="U510" s="212"/>
      <c r="V510" s="212"/>
      <c r="W510" s="212"/>
      <c r="X510" s="212"/>
      <c r="Y510" s="212"/>
      <c r="Z510" s="212"/>
      <c r="AA510" s="212"/>
      <c r="AB510" s="212"/>
      <c r="AC510" s="212"/>
      <c r="AD510" s="212"/>
      <c r="AE510" s="212"/>
      <c r="AF510" s="212"/>
      <c r="AG510" s="212"/>
      <c r="AH510" s="212"/>
      <c r="AI510" s="212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60"/>
      <c r="BH510" s="260"/>
      <c r="BI510" s="260"/>
      <c r="BJ510" s="260"/>
      <c r="BK510" s="260"/>
      <c r="BL510" s="260"/>
      <c r="BM510" s="260"/>
      <c r="BN510" s="260"/>
      <c r="BO510" s="260"/>
      <c r="BP510" s="260"/>
      <c r="BQ510" s="260"/>
      <c r="BR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  <c r="CN510" s="260"/>
      <c r="CO510" s="260"/>
      <c r="CP510" s="260"/>
      <c r="CQ510" s="260"/>
      <c r="CR510" s="260"/>
      <c r="CS510" s="260"/>
      <c r="CT510" s="260"/>
      <c r="CU510" s="260"/>
      <c r="CV510" s="260"/>
      <c r="CW510" s="260"/>
      <c r="CX510" s="260"/>
      <c r="CY510" s="260"/>
      <c r="CZ510" s="260"/>
      <c r="DA510" s="260"/>
      <c r="DB510" s="260"/>
      <c r="DC510" s="260"/>
      <c r="DD510" s="260"/>
      <c r="DE510" s="260"/>
    </row>
    <row r="511" spans="1:109" ht="11.25" customHeight="1">
      <c r="A511" s="260"/>
      <c r="B511" s="260"/>
      <c r="C511" s="210"/>
      <c r="D511" s="211"/>
      <c r="E511" s="210"/>
      <c r="F511" s="210"/>
      <c r="G511" s="261"/>
      <c r="H511" s="262"/>
      <c r="I511" s="262"/>
      <c r="J511" s="263"/>
      <c r="K511" s="263"/>
      <c r="L511" s="263"/>
      <c r="M511" s="263"/>
      <c r="N511" s="263"/>
      <c r="O511" s="263"/>
      <c r="P511" s="263"/>
      <c r="Q511" s="263"/>
      <c r="R511" s="210"/>
      <c r="S511" s="210"/>
      <c r="T511" s="210"/>
      <c r="U511" s="212"/>
      <c r="V511" s="212"/>
      <c r="W511" s="212"/>
      <c r="X511" s="212"/>
      <c r="Y511" s="212"/>
      <c r="Z511" s="212"/>
      <c r="AA511" s="212"/>
      <c r="AB511" s="212"/>
      <c r="AC511" s="212"/>
      <c r="AD511" s="212"/>
      <c r="AE511" s="212"/>
      <c r="AF511" s="212"/>
      <c r="AG511" s="212"/>
      <c r="AH511" s="212"/>
      <c r="AI511" s="212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60"/>
      <c r="BH511" s="260"/>
      <c r="BI511" s="260"/>
      <c r="BJ511" s="260"/>
      <c r="BK511" s="260"/>
      <c r="BL511" s="260"/>
      <c r="BM511" s="260"/>
      <c r="BN511" s="260"/>
      <c r="BO511" s="260"/>
      <c r="BP511" s="260"/>
      <c r="BQ511" s="260"/>
      <c r="BR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  <c r="CN511" s="260"/>
      <c r="CO511" s="260"/>
      <c r="CP511" s="260"/>
      <c r="CQ511" s="260"/>
      <c r="CR511" s="260"/>
      <c r="CS511" s="260"/>
      <c r="CT511" s="260"/>
      <c r="CU511" s="260"/>
      <c r="CV511" s="260"/>
      <c r="CW511" s="260"/>
      <c r="CX511" s="260"/>
      <c r="CY511" s="260"/>
      <c r="CZ511" s="260"/>
      <c r="DA511" s="260"/>
      <c r="DB511" s="260"/>
      <c r="DC511" s="260"/>
      <c r="DD511" s="260"/>
      <c r="DE511" s="260"/>
    </row>
    <row r="512" spans="1:109" ht="11.25" customHeight="1">
      <c r="A512" s="260"/>
      <c r="B512" s="260"/>
      <c r="C512" s="210"/>
      <c r="D512" s="211"/>
      <c r="E512" s="210"/>
      <c r="F512" s="210"/>
      <c r="G512" s="261"/>
      <c r="H512" s="262"/>
      <c r="I512" s="262"/>
      <c r="J512" s="263"/>
      <c r="K512" s="263"/>
      <c r="L512" s="263"/>
      <c r="M512" s="263"/>
      <c r="N512" s="263"/>
      <c r="O512" s="263"/>
      <c r="P512" s="263"/>
      <c r="Q512" s="263"/>
      <c r="R512" s="210"/>
      <c r="S512" s="210"/>
      <c r="T512" s="210"/>
      <c r="U512" s="212"/>
      <c r="V512" s="212"/>
      <c r="W512" s="212"/>
      <c r="X512" s="212"/>
      <c r="Y512" s="212"/>
      <c r="Z512" s="212"/>
      <c r="AA512" s="212"/>
      <c r="AB512" s="212"/>
      <c r="AC512" s="212"/>
      <c r="AD512" s="212"/>
      <c r="AE512" s="212"/>
      <c r="AF512" s="212"/>
      <c r="AG512" s="212"/>
      <c r="AH512" s="212"/>
      <c r="AI512" s="212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F512" s="260"/>
      <c r="BG512" s="260"/>
      <c r="BH512" s="260"/>
      <c r="BI512" s="260"/>
      <c r="BJ512" s="260"/>
      <c r="BK512" s="260"/>
      <c r="BL512" s="260"/>
      <c r="BM512" s="260"/>
      <c r="BN512" s="260"/>
      <c r="BO512" s="260"/>
      <c r="BP512" s="260"/>
      <c r="BQ512" s="260"/>
      <c r="BR512" s="260"/>
      <c r="BS512" s="260"/>
      <c r="BT512" s="260"/>
      <c r="BU512" s="260"/>
      <c r="BV512" s="260"/>
      <c r="BW512" s="260"/>
      <c r="BX512" s="260"/>
      <c r="BY512" s="260"/>
      <c r="BZ512" s="260"/>
      <c r="CA512" s="260"/>
      <c r="CB512" s="260"/>
      <c r="CC512" s="260"/>
      <c r="CD512" s="260"/>
      <c r="CE512" s="260"/>
      <c r="CF512" s="260"/>
      <c r="CG512" s="260"/>
      <c r="CH512" s="260"/>
      <c r="CI512" s="260"/>
      <c r="CJ512" s="260"/>
      <c r="CK512" s="260"/>
      <c r="CL512" s="260"/>
      <c r="CM512" s="260"/>
      <c r="CN512" s="260"/>
      <c r="CO512" s="260"/>
      <c r="CP512" s="260"/>
      <c r="CQ512" s="260"/>
      <c r="CR512" s="260"/>
      <c r="CS512" s="260"/>
      <c r="CT512" s="260"/>
      <c r="CU512" s="260"/>
      <c r="CV512" s="260"/>
      <c r="CW512" s="260"/>
      <c r="CX512" s="260"/>
      <c r="CY512" s="260"/>
      <c r="CZ512" s="260"/>
      <c r="DA512" s="260"/>
      <c r="DB512" s="260"/>
      <c r="DC512" s="260"/>
      <c r="DD512" s="260"/>
      <c r="DE512" s="260"/>
    </row>
    <row r="513" spans="1:109" ht="11.25" customHeight="1">
      <c r="A513" s="260"/>
      <c r="B513" s="260"/>
      <c r="C513" s="210"/>
      <c r="D513" s="211"/>
      <c r="E513" s="210"/>
      <c r="F513" s="210"/>
      <c r="G513" s="261"/>
      <c r="H513" s="262"/>
      <c r="I513" s="262"/>
      <c r="J513" s="263"/>
      <c r="K513" s="263"/>
      <c r="L513" s="263"/>
      <c r="M513" s="263"/>
      <c r="N513" s="263"/>
      <c r="O513" s="263"/>
      <c r="P513" s="263"/>
      <c r="Q513" s="263"/>
      <c r="R513" s="210"/>
      <c r="S513" s="210"/>
      <c r="T513" s="210"/>
      <c r="U513" s="212"/>
      <c r="V513" s="212"/>
      <c r="W513" s="212"/>
      <c r="X513" s="212"/>
      <c r="Y513" s="212"/>
      <c r="Z513" s="212"/>
      <c r="AA513" s="212"/>
      <c r="AB513" s="212"/>
      <c r="AC513" s="212"/>
      <c r="AD513" s="212"/>
      <c r="AE513" s="212"/>
      <c r="AF513" s="212"/>
      <c r="AG513" s="212"/>
      <c r="AH513" s="212"/>
      <c r="AI513" s="212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F513" s="260"/>
      <c r="BG513" s="260"/>
      <c r="BH513" s="260"/>
      <c r="BI513" s="260"/>
      <c r="BJ513" s="260"/>
      <c r="BK513" s="260"/>
      <c r="BL513" s="260"/>
      <c r="BM513" s="260"/>
      <c r="BN513" s="260"/>
      <c r="BO513" s="260"/>
      <c r="BP513" s="260"/>
      <c r="BQ513" s="260"/>
      <c r="BR513" s="260"/>
      <c r="BS513" s="260"/>
      <c r="BT513" s="260"/>
      <c r="BU513" s="260"/>
      <c r="BV513" s="260"/>
      <c r="BW513" s="260"/>
      <c r="BX513" s="260"/>
      <c r="BY513" s="260"/>
      <c r="BZ513" s="260"/>
      <c r="CA513" s="260"/>
      <c r="CB513" s="260"/>
      <c r="CC513" s="260"/>
      <c r="CD513" s="260"/>
      <c r="CE513" s="260"/>
      <c r="CF513" s="260"/>
      <c r="CG513" s="260"/>
      <c r="CH513" s="260"/>
      <c r="CI513" s="260"/>
      <c r="CJ513" s="260"/>
      <c r="CK513" s="260"/>
      <c r="CL513" s="260"/>
      <c r="CM513" s="260"/>
      <c r="CN513" s="260"/>
      <c r="CO513" s="260"/>
      <c r="CP513" s="260"/>
      <c r="CQ513" s="260"/>
      <c r="CR513" s="260"/>
      <c r="CS513" s="260"/>
      <c r="CT513" s="260"/>
      <c r="CU513" s="260"/>
      <c r="CV513" s="260"/>
      <c r="CW513" s="260"/>
      <c r="CX513" s="260"/>
      <c r="CY513" s="260"/>
      <c r="CZ513" s="260"/>
      <c r="DA513" s="260"/>
      <c r="DB513" s="260"/>
      <c r="DC513" s="260"/>
      <c r="DD513" s="260"/>
      <c r="DE513" s="260"/>
    </row>
    <row r="514" spans="1:109" ht="11.25" customHeight="1">
      <c r="A514" s="260"/>
      <c r="B514" s="260"/>
      <c r="C514" s="210"/>
      <c r="D514" s="211"/>
      <c r="E514" s="210"/>
      <c r="F514" s="210"/>
      <c r="G514" s="261"/>
      <c r="H514" s="262"/>
      <c r="I514" s="262"/>
      <c r="J514" s="263"/>
      <c r="K514" s="263"/>
      <c r="L514" s="263"/>
      <c r="M514" s="263"/>
      <c r="N514" s="263"/>
      <c r="O514" s="263"/>
      <c r="P514" s="263"/>
      <c r="Q514" s="263"/>
      <c r="R514" s="210"/>
      <c r="S514" s="210"/>
      <c r="T514" s="210"/>
      <c r="U514" s="212"/>
      <c r="V514" s="212"/>
      <c r="W514" s="212"/>
      <c r="X514" s="212"/>
      <c r="Y514" s="212"/>
      <c r="Z514" s="212"/>
      <c r="AA514" s="212"/>
      <c r="AB514" s="212"/>
      <c r="AC514" s="212"/>
      <c r="AD514" s="212"/>
      <c r="AE514" s="212"/>
      <c r="AF514" s="212"/>
      <c r="AG514" s="212"/>
      <c r="AH514" s="212"/>
      <c r="AI514" s="212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F514" s="260"/>
      <c r="BG514" s="260"/>
      <c r="BH514" s="260"/>
      <c r="BI514" s="260"/>
      <c r="BJ514" s="260"/>
      <c r="BK514" s="260"/>
      <c r="BL514" s="260"/>
      <c r="BM514" s="260"/>
      <c r="BN514" s="260"/>
      <c r="BO514" s="260"/>
      <c r="BP514" s="260"/>
      <c r="BQ514" s="260"/>
      <c r="BR514" s="260"/>
      <c r="BS514" s="260"/>
      <c r="BT514" s="260"/>
      <c r="BU514" s="260"/>
      <c r="BV514" s="260"/>
      <c r="BW514" s="260"/>
      <c r="BX514" s="260"/>
      <c r="BY514" s="260"/>
      <c r="BZ514" s="260"/>
      <c r="CA514" s="260"/>
      <c r="CB514" s="260"/>
      <c r="CC514" s="260"/>
      <c r="CD514" s="260"/>
      <c r="CE514" s="260"/>
      <c r="CF514" s="260"/>
      <c r="CG514" s="260"/>
      <c r="CH514" s="260"/>
      <c r="CI514" s="260"/>
      <c r="CJ514" s="260"/>
      <c r="CK514" s="260"/>
      <c r="CL514" s="260"/>
      <c r="CM514" s="260"/>
      <c r="CN514" s="260"/>
      <c r="CO514" s="260"/>
      <c r="CP514" s="260"/>
      <c r="CQ514" s="260"/>
      <c r="CR514" s="260"/>
      <c r="CS514" s="260"/>
      <c r="CT514" s="260"/>
      <c r="CU514" s="260"/>
      <c r="CV514" s="260"/>
      <c r="CW514" s="260"/>
      <c r="CX514" s="260"/>
      <c r="CY514" s="260"/>
      <c r="CZ514" s="260"/>
      <c r="DA514" s="260"/>
      <c r="DB514" s="260"/>
      <c r="DC514" s="260"/>
      <c r="DD514" s="260"/>
      <c r="DE514" s="260"/>
    </row>
    <row r="515" spans="1:109" ht="11.25" customHeight="1">
      <c r="A515" s="260"/>
      <c r="B515" s="260"/>
      <c r="C515" s="210"/>
      <c r="D515" s="211"/>
      <c r="E515" s="210"/>
      <c r="F515" s="210"/>
      <c r="G515" s="261"/>
      <c r="H515" s="262"/>
      <c r="I515" s="262"/>
      <c r="J515" s="263"/>
      <c r="K515" s="263"/>
      <c r="L515" s="263"/>
      <c r="M515" s="263"/>
      <c r="N515" s="263"/>
      <c r="O515" s="263"/>
      <c r="P515" s="263"/>
      <c r="Q515" s="263"/>
      <c r="R515" s="210"/>
      <c r="S515" s="210"/>
      <c r="T515" s="210"/>
      <c r="U515" s="212"/>
      <c r="V515" s="212"/>
      <c r="W515" s="212"/>
      <c r="X515" s="212"/>
      <c r="Y515" s="212"/>
      <c r="Z515" s="212"/>
      <c r="AA515" s="212"/>
      <c r="AB515" s="212"/>
      <c r="AC515" s="212"/>
      <c r="AD515" s="212"/>
      <c r="AE515" s="212"/>
      <c r="AF515" s="212"/>
      <c r="AG515" s="212"/>
      <c r="AH515" s="212"/>
      <c r="AI515" s="212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F515" s="260"/>
      <c r="BG515" s="260"/>
      <c r="BH515" s="260"/>
      <c r="BI515" s="260"/>
      <c r="BJ515" s="260"/>
      <c r="BK515" s="260"/>
      <c r="BL515" s="260"/>
      <c r="BM515" s="260"/>
      <c r="BN515" s="260"/>
      <c r="BO515" s="260"/>
      <c r="BP515" s="260"/>
      <c r="BQ515" s="260"/>
      <c r="BR515" s="260"/>
      <c r="BS515" s="260"/>
      <c r="BT515" s="260"/>
      <c r="BU515" s="260"/>
      <c r="BV515" s="260"/>
      <c r="BW515" s="260"/>
      <c r="BX515" s="260"/>
      <c r="BY515" s="260"/>
      <c r="BZ515" s="260"/>
      <c r="CA515" s="260"/>
      <c r="CB515" s="260"/>
      <c r="CC515" s="260"/>
      <c r="CD515" s="260"/>
      <c r="CE515" s="260"/>
      <c r="CF515" s="260"/>
      <c r="CG515" s="260"/>
      <c r="CH515" s="260"/>
      <c r="CI515" s="260"/>
      <c r="CJ515" s="260"/>
      <c r="CK515" s="260"/>
      <c r="CL515" s="260"/>
      <c r="CM515" s="260"/>
      <c r="CN515" s="260"/>
      <c r="CO515" s="260"/>
      <c r="CP515" s="260"/>
      <c r="CQ515" s="260"/>
      <c r="CR515" s="260"/>
      <c r="CS515" s="260"/>
      <c r="CT515" s="260"/>
      <c r="CU515" s="260"/>
      <c r="CV515" s="260"/>
      <c r="CW515" s="260"/>
      <c r="CX515" s="260"/>
      <c r="CY515" s="260"/>
      <c r="CZ515" s="260"/>
      <c r="DA515" s="260"/>
      <c r="DB515" s="260"/>
      <c r="DC515" s="260"/>
      <c r="DD515" s="260"/>
      <c r="DE515" s="260"/>
    </row>
    <row r="516" spans="1:109" ht="11.25" customHeight="1">
      <c r="A516" s="260"/>
      <c r="B516" s="260"/>
      <c r="C516" s="210"/>
      <c r="D516" s="211"/>
      <c r="E516" s="210"/>
      <c r="F516" s="210"/>
      <c r="G516" s="261"/>
      <c r="H516" s="262"/>
      <c r="I516" s="262"/>
      <c r="J516" s="263"/>
      <c r="K516" s="263"/>
      <c r="L516" s="263"/>
      <c r="M516" s="263"/>
      <c r="N516" s="263"/>
      <c r="O516" s="263"/>
      <c r="P516" s="263"/>
      <c r="Q516" s="263"/>
      <c r="R516" s="210"/>
      <c r="S516" s="210"/>
      <c r="T516" s="210"/>
      <c r="U516" s="212"/>
      <c r="V516" s="212"/>
      <c r="W516" s="212"/>
      <c r="X516" s="212"/>
      <c r="Y516" s="212"/>
      <c r="Z516" s="212"/>
      <c r="AA516" s="212"/>
      <c r="AB516" s="212"/>
      <c r="AC516" s="212"/>
      <c r="AD516" s="212"/>
      <c r="AE516" s="212"/>
      <c r="AF516" s="212"/>
      <c r="AG516" s="212"/>
      <c r="AH516" s="212"/>
      <c r="AI516" s="212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F516" s="260"/>
      <c r="BG516" s="260"/>
      <c r="BH516" s="260"/>
      <c r="BI516" s="260"/>
      <c r="BJ516" s="260"/>
      <c r="BK516" s="260"/>
      <c r="BL516" s="260"/>
      <c r="BM516" s="260"/>
      <c r="BN516" s="260"/>
      <c r="BO516" s="260"/>
      <c r="BP516" s="260"/>
      <c r="BQ516" s="260"/>
      <c r="BR516" s="260"/>
      <c r="BS516" s="260"/>
      <c r="BT516" s="260"/>
      <c r="BU516" s="260"/>
      <c r="BV516" s="260"/>
      <c r="BW516" s="260"/>
      <c r="BX516" s="260"/>
      <c r="BY516" s="260"/>
      <c r="BZ516" s="260"/>
      <c r="CA516" s="260"/>
      <c r="CB516" s="260"/>
      <c r="CC516" s="260"/>
      <c r="CD516" s="260"/>
      <c r="CE516" s="260"/>
      <c r="CF516" s="260"/>
      <c r="CG516" s="260"/>
      <c r="CH516" s="260"/>
      <c r="CI516" s="260"/>
      <c r="CJ516" s="260"/>
      <c r="CK516" s="260"/>
      <c r="CL516" s="260"/>
      <c r="CM516" s="260"/>
      <c r="CN516" s="260"/>
      <c r="CO516" s="260"/>
      <c r="CP516" s="260"/>
      <c r="CQ516" s="260"/>
      <c r="CR516" s="260"/>
      <c r="CS516" s="260"/>
      <c r="CT516" s="260"/>
      <c r="CU516" s="260"/>
      <c r="CV516" s="260"/>
      <c r="CW516" s="260"/>
      <c r="CX516" s="260"/>
      <c r="CY516" s="260"/>
      <c r="CZ516" s="260"/>
      <c r="DA516" s="260"/>
      <c r="DB516" s="260"/>
      <c r="DC516" s="260"/>
      <c r="DD516" s="260"/>
      <c r="DE516" s="260"/>
    </row>
    <row r="517" spans="1:109" ht="11.25" customHeight="1">
      <c r="A517" s="260"/>
      <c r="B517" s="260"/>
      <c r="C517" s="210"/>
      <c r="D517" s="211"/>
      <c r="E517" s="210"/>
      <c r="F517" s="210"/>
      <c r="G517" s="261"/>
      <c r="H517" s="262"/>
      <c r="I517" s="262"/>
      <c r="J517" s="263"/>
      <c r="K517" s="263"/>
      <c r="L517" s="263"/>
      <c r="M517" s="263"/>
      <c r="N517" s="263"/>
      <c r="O517" s="263"/>
      <c r="P517" s="263"/>
      <c r="Q517" s="263"/>
      <c r="R517" s="210"/>
      <c r="S517" s="210"/>
      <c r="T517" s="210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F517" s="260"/>
      <c r="BG517" s="260"/>
      <c r="BH517" s="260"/>
      <c r="BI517" s="260"/>
      <c r="BJ517" s="260"/>
      <c r="BK517" s="260"/>
      <c r="BL517" s="260"/>
      <c r="BM517" s="260"/>
      <c r="BN517" s="260"/>
      <c r="BO517" s="260"/>
      <c r="BP517" s="260"/>
      <c r="BQ517" s="260"/>
      <c r="BR517" s="260"/>
      <c r="BS517" s="260"/>
      <c r="BT517" s="260"/>
      <c r="BU517" s="260"/>
      <c r="BV517" s="260"/>
      <c r="BW517" s="260"/>
      <c r="BX517" s="260"/>
      <c r="BY517" s="260"/>
      <c r="BZ517" s="260"/>
      <c r="CA517" s="260"/>
      <c r="CB517" s="260"/>
      <c r="CC517" s="260"/>
      <c r="CD517" s="260"/>
      <c r="CE517" s="260"/>
      <c r="CF517" s="260"/>
      <c r="CG517" s="260"/>
      <c r="CH517" s="260"/>
      <c r="CI517" s="260"/>
      <c r="CJ517" s="260"/>
      <c r="CK517" s="260"/>
      <c r="CL517" s="260"/>
      <c r="CM517" s="260"/>
      <c r="CN517" s="260"/>
      <c r="CO517" s="260"/>
      <c r="CP517" s="260"/>
      <c r="CQ517" s="260"/>
      <c r="CR517" s="260"/>
      <c r="CS517" s="260"/>
      <c r="CT517" s="260"/>
      <c r="CU517" s="260"/>
      <c r="CV517" s="260"/>
      <c r="CW517" s="260"/>
      <c r="CX517" s="260"/>
      <c r="CY517" s="260"/>
      <c r="CZ517" s="260"/>
      <c r="DA517" s="260"/>
      <c r="DB517" s="260"/>
      <c r="DC517" s="260"/>
      <c r="DD517" s="260"/>
      <c r="DE517" s="260"/>
    </row>
    <row r="518" spans="1:109" ht="11.25" customHeight="1">
      <c r="A518" s="260"/>
      <c r="B518" s="260"/>
      <c r="C518" s="210"/>
      <c r="D518" s="211"/>
      <c r="E518" s="210"/>
      <c r="F518" s="210"/>
      <c r="G518" s="261"/>
      <c r="H518" s="262"/>
      <c r="I518" s="262"/>
      <c r="J518" s="263"/>
      <c r="K518" s="263"/>
      <c r="L518" s="263"/>
      <c r="M518" s="263"/>
      <c r="N518" s="263"/>
      <c r="O518" s="263"/>
      <c r="P518" s="263"/>
      <c r="Q518" s="263"/>
      <c r="R518" s="210"/>
      <c r="S518" s="210"/>
      <c r="T518" s="210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F518" s="260"/>
      <c r="BG518" s="260"/>
      <c r="BH518" s="260"/>
      <c r="BI518" s="260"/>
      <c r="BJ518" s="260"/>
      <c r="BK518" s="260"/>
      <c r="BL518" s="260"/>
      <c r="BM518" s="260"/>
      <c r="BN518" s="260"/>
      <c r="BO518" s="260"/>
      <c r="BP518" s="260"/>
      <c r="BQ518" s="260"/>
      <c r="BR518" s="260"/>
      <c r="BS518" s="260"/>
      <c r="BT518" s="260"/>
      <c r="BU518" s="260"/>
      <c r="BV518" s="260"/>
      <c r="BW518" s="260"/>
      <c r="BX518" s="260"/>
      <c r="BY518" s="260"/>
      <c r="BZ518" s="260"/>
      <c r="CA518" s="260"/>
      <c r="CB518" s="260"/>
      <c r="CC518" s="260"/>
      <c r="CD518" s="260"/>
      <c r="CE518" s="260"/>
      <c r="CF518" s="260"/>
      <c r="CG518" s="260"/>
      <c r="CH518" s="260"/>
      <c r="CI518" s="260"/>
      <c r="CJ518" s="260"/>
      <c r="CK518" s="260"/>
      <c r="CL518" s="260"/>
      <c r="CM518" s="260"/>
      <c r="CN518" s="260"/>
      <c r="CO518" s="260"/>
      <c r="CP518" s="260"/>
      <c r="CQ518" s="260"/>
      <c r="CR518" s="260"/>
      <c r="CS518" s="260"/>
      <c r="CT518" s="260"/>
      <c r="CU518" s="260"/>
      <c r="CV518" s="260"/>
      <c r="CW518" s="260"/>
      <c r="CX518" s="260"/>
      <c r="CY518" s="260"/>
      <c r="CZ518" s="260"/>
      <c r="DA518" s="260"/>
      <c r="DB518" s="260"/>
      <c r="DC518" s="260"/>
      <c r="DD518" s="260"/>
      <c r="DE518" s="260"/>
    </row>
    <row r="519" spans="1:109" ht="11.25" customHeight="1">
      <c r="A519" s="260"/>
      <c r="B519" s="260"/>
      <c r="C519" s="210"/>
      <c r="D519" s="211"/>
      <c r="E519" s="210"/>
      <c r="F519" s="210"/>
      <c r="G519" s="261"/>
      <c r="H519" s="262"/>
      <c r="I519" s="262"/>
      <c r="J519" s="263"/>
      <c r="K519" s="263"/>
      <c r="L519" s="263"/>
      <c r="M519" s="263"/>
      <c r="N519" s="263"/>
      <c r="O519" s="263"/>
      <c r="P519" s="263"/>
      <c r="Q519" s="263"/>
      <c r="R519" s="210"/>
      <c r="S519" s="210"/>
      <c r="T519" s="210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F519" s="260"/>
      <c r="BG519" s="260"/>
      <c r="BH519" s="260"/>
      <c r="BI519" s="260"/>
      <c r="BJ519" s="260"/>
      <c r="BK519" s="260"/>
      <c r="BL519" s="260"/>
      <c r="BM519" s="260"/>
      <c r="BN519" s="260"/>
      <c r="BO519" s="260"/>
      <c r="BP519" s="260"/>
      <c r="BQ519" s="260"/>
      <c r="BR519" s="260"/>
      <c r="BS519" s="260"/>
      <c r="BT519" s="260"/>
      <c r="BU519" s="260"/>
      <c r="BV519" s="260"/>
      <c r="BW519" s="260"/>
      <c r="BX519" s="260"/>
      <c r="BY519" s="260"/>
      <c r="BZ519" s="260"/>
      <c r="CA519" s="260"/>
      <c r="CB519" s="260"/>
      <c r="CC519" s="260"/>
      <c r="CD519" s="260"/>
      <c r="CE519" s="260"/>
      <c r="CF519" s="260"/>
      <c r="CG519" s="260"/>
      <c r="CH519" s="260"/>
      <c r="CI519" s="260"/>
      <c r="CJ519" s="260"/>
      <c r="CK519" s="260"/>
      <c r="CL519" s="260"/>
      <c r="CM519" s="260"/>
      <c r="CN519" s="260"/>
      <c r="CO519" s="260"/>
      <c r="CP519" s="260"/>
      <c r="CQ519" s="260"/>
      <c r="CR519" s="260"/>
      <c r="CS519" s="260"/>
      <c r="CT519" s="260"/>
      <c r="CU519" s="260"/>
      <c r="CV519" s="260"/>
      <c r="CW519" s="260"/>
      <c r="CX519" s="260"/>
      <c r="CY519" s="260"/>
      <c r="CZ519" s="260"/>
      <c r="DA519" s="260"/>
      <c r="DB519" s="260"/>
      <c r="DC519" s="260"/>
      <c r="DD519" s="260"/>
      <c r="DE519" s="260"/>
    </row>
    <row r="520" spans="1:109" ht="11.25" customHeight="1">
      <c r="A520" s="260"/>
      <c r="B520" s="260"/>
      <c r="C520" s="210"/>
      <c r="D520" s="211"/>
      <c r="E520" s="210"/>
      <c r="F520" s="210"/>
      <c r="G520" s="261"/>
      <c r="H520" s="262"/>
      <c r="I520" s="262"/>
      <c r="J520" s="263"/>
      <c r="K520" s="263"/>
      <c r="L520" s="263"/>
      <c r="M520" s="263"/>
      <c r="N520" s="263"/>
      <c r="O520" s="263"/>
      <c r="P520" s="263"/>
      <c r="Q520" s="263"/>
      <c r="R520" s="210"/>
      <c r="S520" s="210"/>
      <c r="T520" s="210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F520" s="260"/>
      <c r="BG520" s="260"/>
      <c r="BH520" s="260"/>
      <c r="BI520" s="260"/>
      <c r="BJ520" s="260"/>
      <c r="BK520" s="260"/>
      <c r="BL520" s="260"/>
      <c r="BM520" s="260"/>
      <c r="BN520" s="260"/>
      <c r="BO520" s="260"/>
      <c r="BP520" s="260"/>
      <c r="BQ520" s="260"/>
      <c r="BR520" s="260"/>
      <c r="BS520" s="260"/>
      <c r="BT520" s="260"/>
      <c r="BU520" s="260"/>
      <c r="BV520" s="260"/>
      <c r="BW520" s="260"/>
      <c r="BX520" s="260"/>
      <c r="BY520" s="260"/>
      <c r="BZ520" s="260"/>
      <c r="CA520" s="260"/>
      <c r="CB520" s="260"/>
      <c r="CC520" s="260"/>
      <c r="CD520" s="260"/>
      <c r="CE520" s="260"/>
      <c r="CF520" s="260"/>
      <c r="CG520" s="260"/>
      <c r="CH520" s="260"/>
      <c r="CI520" s="260"/>
      <c r="CJ520" s="260"/>
      <c r="CK520" s="260"/>
      <c r="CL520" s="260"/>
      <c r="CM520" s="260"/>
      <c r="CN520" s="260"/>
      <c r="CO520" s="260"/>
      <c r="CP520" s="260"/>
      <c r="CQ520" s="260"/>
      <c r="CR520" s="260"/>
      <c r="CS520" s="260"/>
      <c r="CT520" s="260"/>
      <c r="CU520" s="260"/>
      <c r="CV520" s="260"/>
      <c r="CW520" s="260"/>
      <c r="CX520" s="260"/>
      <c r="CY520" s="260"/>
      <c r="CZ520" s="260"/>
      <c r="DA520" s="260"/>
      <c r="DB520" s="260"/>
      <c r="DC520" s="260"/>
      <c r="DD520" s="260"/>
      <c r="DE520" s="260"/>
    </row>
    <row r="521" spans="1:109" ht="11.25" customHeight="1">
      <c r="A521" s="260"/>
      <c r="B521" s="260"/>
      <c r="C521" s="210"/>
      <c r="D521" s="211"/>
      <c r="E521" s="210"/>
      <c r="F521" s="210"/>
      <c r="G521" s="261"/>
      <c r="H521" s="262"/>
      <c r="I521" s="262"/>
      <c r="J521" s="263"/>
      <c r="K521" s="263"/>
      <c r="L521" s="263"/>
      <c r="M521" s="263"/>
      <c r="N521" s="263"/>
      <c r="O521" s="263"/>
      <c r="P521" s="263"/>
      <c r="Q521" s="263"/>
      <c r="R521" s="210"/>
      <c r="S521" s="210"/>
      <c r="T521" s="210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F521" s="260"/>
      <c r="BG521" s="260"/>
      <c r="BH521" s="260"/>
      <c r="BI521" s="260"/>
      <c r="BJ521" s="260"/>
      <c r="BK521" s="260"/>
      <c r="BL521" s="260"/>
      <c r="BM521" s="260"/>
      <c r="BN521" s="260"/>
      <c r="BO521" s="260"/>
      <c r="BP521" s="260"/>
      <c r="BQ521" s="260"/>
      <c r="BR521" s="260"/>
      <c r="BS521" s="260"/>
      <c r="BT521" s="260"/>
      <c r="BU521" s="260"/>
      <c r="BV521" s="260"/>
      <c r="BW521" s="260"/>
      <c r="BX521" s="260"/>
      <c r="BY521" s="260"/>
      <c r="BZ521" s="260"/>
      <c r="CA521" s="260"/>
      <c r="CB521" s="260"/>
      <c r="CC521" s="260"/>
      <c r="CD521" s="260"/>
      <c r="CE521" s="260"/>
      <c r="CF521" s="260"/>
      <c r="CG521" s="260"/>
      <c r="CH521" s="260"/>
      <c r="CI521" s="260"/>
      <c r="CJ521" s="260"/>
      <c r="CK521" s="260"/>
      <c r="CL521" s="260"/>
      <c r="CM521" s="260"/>
      <c r="CN521" s="260"/>
      <c r="CO521" s="260"/>
      <c r="CP521" s="260"/>
      <c r="CQ521" s="260"/>
      <c r="CR521" s="260"/>
      <c r="CS521" s="260"/>
      <c r="CT521" s="260"/>
      <c r="CU521" s="260"/>
      <c r="CV521" s="260"/>
      <c r="CW521" s="260"/>
      <c r="CX521" s="260"/>
      <c r="CY521" s="260"/>
      <c r="CZ521" s="260"/>
      <c r="DA521" s="260"/>
      <c r="DB521" s="260"/>
      <c r="DC521" s="260"/>
      <c r="DD521" s="260"/>
      <c r="DE521" s="260"/>
    </row>
    <row r="522" spans="1:109" ht="11.25" customHeight="1">
      <c r="A522" s="260"/>
      <c r="B522" s="260"/>
      <c r="C522" s="210"/>
      <c r="D522" s="211"/>
      <c r="E522" s="210"/>
      <c r="F522" s="210"/>
      <c r="G522" s="261"/>
      <c r="H522" s="262"/>
      <c r="I522" s="262"/>
      <c r="J522" s="263"/>
      <c r="K522" s="263"/>
      <c r="L522" s="263"/>
      <c r="M522" s="263"/>
      <c r="N522" s="263"/>
      <c r="O522" s="263"/>
      <c r="P522" s="263"/>
      <c r="Q522" s="263"/>
      <c r="R522" s="210"/>
      <c r="S522" s="210"/>
      <c r="T522" s="210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F522" s="260"/>
      <c r="BG522" s="260"/>
      <c r="BH522" s="260"/>
      <c r="BI522" s="260"/>
      <c r="BJ522" s="260"/>
      <c r="BK522" s="260"/>
      <c r="BL522" s="260"/>
      <c r="BM522" s="260"/>
      <c r="BN522" s="260"/>
      <c r="BO522" s="260"/>
      <c r="BP522" s="260"/>
      <c r="BQ522" s="260"/>
      <c r="BR522" s="260"/>
      <c r="BS522" s="260"/>
      <c r="BT522" s="260"/>
      <c r="BU522" s="260"/>
      <c r="BV522" s="260"/>
      <c r="BW522" s="260"/>
      <c r="BX522" s="260"/>
      <c r="BY522" s="260"/>
      <c r="BZ522" s="260"/>
      <c r="CA522" s="260"/>
      <c r="CB522" s="260"/>
      <c r="CC522" s="260"/>
      <c r="CD522" s="260"/>
      <c r="CE522" s="260"/>
      <c r="CF522" s="260"/>
      <c r="CG522" s="260"/>
      <c r="CH522" s="260"/>
      <c r="CI522" s="260"/>
      <c r="CJ522" s="260"/>
      <c r="CK522" s="260"/>
      <c r="CL522" s="260"/>
      <c r="CM522" s="260"/>
      <c r="CN522" s="260"/>
      <c r="CO522" s="260"/>
      <c r="CP522" s="260"/>
      <c r="CQ522" s="260"/>
      <c r="CR522" s="260"/>
      <c r="CS522" s="260"/>
      <c r="CT522" s="260"/>
      <c r="CU522" s="260"/>
      <c r="CV522" s="260"/>
      <c r="CW522" s="260"/>
      <c r="CX522" s="260"/>
      <c r="CY522" s="260"/>
      <c r="CZ522" s="260"/>
      <c r="DA522" s="260"/>
      <c r="DB522" s="260"/>
      <c r="DC522" s="260"/>
      <c r="DD522" s="260"/>
      <c r="DE522" s="260"/>
    </row>
    <row r="523" spans="1:109" ht="11.25" customHeight="1">
      <c r="A523" s="260"/>
      <c r="B523" s="260"/>
      <c r="C523" s="210"/>
      <c r="D523" s="211"/>
      <c r="E523" s="210"/>
      <c r="F523" s="210"/>
      <c r="G523" s="261"/>
      <c r="H523" s="262"/>
      <c r="I523" s="262"/>
      <c r="J523" s="263"/>
      <c r="K523" s="263"/>
      <c r="L523" s="263"/>
      <c r="M523" s="263"/>
      <c r="N523" s="263"/>
      <c r="O523" s="263"/>
      <c r="P523" s="263"/>
      <c r="Q523" s="263"/>
      <c r="R523" s="210"/>
      <c r="S523" s="210"/>
      <c r="T523" s="210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F523" s="260"/>
      <c r="BG523" s="260"/>
      <c r="BH523" s="260"/>
      <c r="BI523" s="260"/>
      <c r="BJ523" s="260"/>
      <c r="BK523" s="260"/>
      <c r="BL523" s="260"/>
      <c r="BM523" s="260"/>
      <c r="BN523" s="260"/>
      <c r="BO523" s="260"/>
      <c r="BP523" s="260"/>
      <c r="BQ523" s="260"/>
      <c r="BR523" s="260"/>
      <c r="BS523" s="260"/>
      <c r="BT523" s="260"/>
      <c r="BU523" s="260"/>
      <c r="BV523" s="260"/>
      <c r="BW523" s="260"/>
      <c r="BX523" s="260"/>
      <c r="BY523" s="260"/>
      <c r="BZ523" s="260"/>
      <c r="CA523" s="260"/>
      <c r="CB523" s="260"/>
      <c r="CC523" s="260"/>
      <c r="CD523" s="260"/>
      <c r="CE523" s="260"/>
      <c r="CF523" s="260"/>
      <c r="CG523" s="260"/>
      <c r="CH523" s="260"/>
      <c r="CI523" s="260"/>
      <c r="CJ523" s="260"/>
      <c r="CK523" s="260"/>
      <c r="CL523" s="260"/>
      <c r="CM523" s="260"/>
      <c r="CN523" s="260"/>
      <c r="CO523" s="260"/>
      <c r="CP523" s="260"/>
      <c r="CQ523" s="260"/>
      <c r="CR523" s="260"/>
      <c r="CS523" s="260"/>
      <c r="CT523" s="260"/>
      <c r="CU523" s="260"/>
      <c r="CV523" s="260"/>
      <c r="CW523" s="260"/>
      <c r="CX523" s="260"/>
      <c r="CY523" s="260"/>
      <c r="CZ523" s="260"/>
      <c r="DA523" s="260"/>
      <c r="DB523" s="260"/>
      <c r="DC523" s="260"/>
      <c r="DD523" s="260"/>
      <c r="DE523" s="260"/>
    </row>
    <row r="524" spans="1:109" ht="11.25" customHeight="1">
      <c r="A524" s="260"/>
      <c r="B524" s="260"/>
      <c r="C524" s="210"/>
      <c r="D524" s="211"/>
      <c r="E524" s="210"/>
      <c r="F524" s="210"/>
      <c r="G524" s="261"/>
      <c r="H524" s="262"/>
      <c r="I524" s="262"/>
      <c r="J524" s="263"/>
      <c r="K524" s="263"/>
      <c r="L524" s="263"/>
      <c r="M524" s="263"/>
      <c r="N524" s="263"/>
      <c r="O524" s="263"/>
      <c r="P524" s="263"/>
      <c r="Q524" s="263"/>
      <c r="R524" s="210"/>
      <c r="S524" s="210"/>
      <c r="T524" s="210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F524" s="260"/>
      <c r="BG524" s="260"/>
      <c r="BH524" s="260"/>
      <c r="BI524" s="260"/>
      <c r="BJ524" s="260"/>
      <c r="BK524" s="260"/>
      <c r="BL524" s="260"/>
      <c r="BM524" s="260"/>
      <c r="BN524" s="260"/>
      <c r="BO524" s="260"/>
      <c r="BP524" s="260"/>
      <c r="BQ524" s="260"/>
      <c r="BR524" s="260"/>
      <c r="BS524" s="260"/>
      <c r="BT524" s="260"/>
      <c r="BU524" s="260"/>
      <c r="BV524" s="260"/>
      <c r="BW524" s="260"/>
      <c r="BX524" s="260"/>
      <c r="BY524" s="260"/>
      <c r="BZ524" s="260"/>
      <c r="CA524" s="260"/>
      <c r="CB524" s="260"/>
      <c r="CC524" s="260"/>
      <c r="CD524" s="260"/>
      <c r="CE524" s="260"/>
      <c r="CF524" s="260"/>
      <c r="CG524" s="260"/>
      <c r="CH524" s="260"/>
      <c r="CI524" s="260"/>
      <c r="CJ524" s="260"/>
      <c r="CK524" s="260"/>
      <c r="CL524" s="260"/>
      <c r="CM524" s="260"/>
      <c r="CN524" s="260"/>
      <c r="CO524" s="260"/>
      <c r="CP524" s="260"/>
      <c r="CQ524" s="260"/>
      <c r="CR524" s="260"/>
      <c r="CS524" s="260"/>
      <c r="CT524" s="260"/>
      <c r="CU524" s="260"/>
      <c r="CV524" s="260"/>
      <c r="CW524" s="260"/>
      <c r="CX524" s="260"/>
      <c r="CY524" s="260"/>
      <c r="CZ524" s="260"/>
      <c r="DA524" s="260"/>
      <c r="DB524" s="260"/>
      <c r="DC524" s="260"/>
      <c r="DD524" s="260"/>
      <c r="DE524" s="260"/>
    </row>
    <row r="525" spans="1:109" ht="11.25" customHeight="1">
      <c r="A525" s="260"/>
      <c r="B525" s="260"/>
      <c r="C525" s="210"/>
      <c r="D525" s="211"/>
      <c r="E525" s="210"/>
      <c r="F525" s="210"/>
      <c r="G525" s="261"/>
      <c r="H525" s="262"/>
      <c r="I525" s="262"/>
      <c r="J525" s="263"/>
      <c r="K525" s="263"/>
      <c r="L525" s="263"/>
      <c r="M525" s="263"/>
      <c r="N525" s="263"/>
      <c r="O525" s="263"/>
      <c r="P525" s="263"/>
      <c r="Q525" s="263"/>
      <c r="R525" s="210"/>
      <c r="S525" s="210"/>
      <c r="T525" s="210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60"/>
      <c r="AK525" s="260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60"/>
      <c r="AW525" s="260"/>
      <c r="AX525" s="260"/>
      <c r="AY525" s="260"/>
      <c r="AZ525" s="260"/>
      <c r="BA525" s="260"/>
      <c r="BB525" s="260"/>
      <c r="BC525" s="260"/>
      <c r="BD525" s="260"/>
      <c r="BE525" s="260"/>
      <c r="BF525" s="260"/>
      <c r="BG525" s="260"/>
      <c r="BH525" s="260"/>
      <c r="BI525" s="260"/>
      <c r="BJ525" s="260"/>
      <c r="BK525" s="260"/>
      <c r="BL525" s="260"/>
      <c r="BM525" s="260"/>
      <c r="BN525" s="260"/>
      <c r="BO525" s="260"/>
      <c r="BP525" s="260"/>
      <c r="BQ525" s="260"/>
      <c r="BR525" s="260"/>
      <c r="BS525" s="260"/>
      <c r="BT525" s="260"/>
      <c r="BU525" s="260"/>
      <c r="BV525" s="260"/>
      <c r="BW525" s="260"/>
      <c r="BX525" s="260"/>
      <c r="BY525" s="260"/>
      <c r="BZ525" s="260"/>
      <c r="CA525" s="260"/>
      <c r="CB525" s="260"/>
      <c r="CC525" s="260"/>
      <c r="CD525" s="260"/>
      <c r="CE525" s="260"/>
      <c r="CF525" s="260"/>
      <c r="CG525" s="260"/>
      <c r="CH525" s="260"/>
      <c r="CI525" s="260"/>
      <c r="CJ525" s="260"/>
      <c r="CK525" s="260"/>
      <c r="CL525" s="260"/>
      <c r="CM525" s="260"/>
      <c r="CN525" s="260"/>
      <c r="CO525" s="260"/>
      <c r="CP525" s="260"/>
      <c r="CQ525" s="260"/>
      <c r="CR525" s="260"/>
      <c r="CS525" s="260"/>
      <c r="CT525" s="260"/>
      <c r="CU525" s="260"/>
      <c r="CV525" s="260"/>
      <c r="CW525" s="260"/>
      <c r="CX525" s="260"/>
      <c r="CY525" s="260"/>
      <c r="CZ525" s="260"/>
      <c r="DA525" s="260"/>
      <c r="DB525" s="260"/>
      <c r="DC525" s="260"/>
      <c r="DD525" s="260"/>
      <c r="DE525" s="260"/>
    </row>
    <row r="526" spans="1:109" ht="11.25" customHeight="1">
      <c r="A526" s="260"/>
      <c r="B526" s="260"/>
      <c r="C526" s="210"/>
      <c r="D526" s="211"/>
      <c r="E526" s="210"/>
      <c r="F526" s="210"/>
      <c r="G526" s="261"/>
      <c r="H526" s="262"/>
      <c r="I526" s="262"/>
      <c r="J526" s="263"/>
      <c r="K526" s="263"/>
      <c r="L526" s="263"/>
      <c r="M526" s="263"/>
      <c r="N526" s="263"/>
      <c r="O526" s="263"/>
      <c r="P526" s="263"/>
      <c r="Q526" s="263"/>
      <c r="R526" s="210"/>
      <c r="S526" s="210"/>
      <c r="T526" s="210"/>
      <c r="U526" s="212"/>
      <c r="V526" s="212"/>
      <c r="W526" s="212"/>
      <c r="X526" s="212"/>
      <c r="Y526" s="212"/>
      <c r="Z526" s="212"/>
      <c r="AA526" s="212"/>
      <c r="AB526" s="212"/>
      <c r="AC526" s="212"/>
      <c r="AD526" s="212"/>
      <c r="AE526" s="212"/>
      <c r="AF526" s="212"/>
      <c r="AG526" s="212"/>
      <c r="AH526" s="212"/>
      <c r="AI526" s="212"/>
      <c r="AJ526" s="260"/>
      <c r="AK526" s="260"/>
      <c r="AL526" s="260"/>
      <c r="AM526" s="260"/>
      <c r="AN526" s="260"/>
      <c r="AO526" s="260"/>
      <c r="AP526" s="260"/>
      <c r="AQ526" s="260"/>
      <c r="AR526" s="260"/>
      <c r="AS526" s="260"/>
      <c r="AT526" s="260"/>
      <c r="AU526" s="260"/>
      <c r="AV526" s="260"/>
      <c r="AW526" s="260"/>
      <c r="AX526" s="260"/>
      <c r="AY526" s="260"/>
      <c r="AZ526" s="260"/>
      <c r="BA526" s="260"/>
      <c r="BB526" s="260"/>
      <c r="BC526" s="260"/>
      <c r="BD526" s="260"/>
      <c r="BE526" s="260"/>
      <c r="BF526" s="260"/>
      <c r="BG526" s="260"/>
      <c r="BH526" s="260"/>
      <c r="BI526" s="260"/>
      <c r="BJ526" s="260"/>
      <c r="BK526" s="260"/>
      <c r="BL526" s="260"/>
      <c r="BM526" s="260"/>
      <c r="BN526" s="260"/>
      <c r="BO526" s="260"/>
      <c r="BP526" s="260"/>
      <c r="BQ526" s="260"/>
      <c r="BR526" s="260"/>
      <c r="BS526" s="260"/>
      <c r="BT526" s="260"/>
      <c r="BU526" s="260"/>
      <c r="BV526" s="260"/>
      <c r="BW526" s="260"/>
      <c r="BX526" s="260"/>
      <c r="BY526" s="260"/>
      <c r="BZ526" s="260"/>
      <c r="CA526" s="260"/>
      <c r="CB526" s="260"/>
      <c r="CC526" s="260"/>
      <c r="CD526" s="260"/>
      <c r="CE526" s="260"/>
      <c r="CF526" s="260"/>
      <c r="CG526" s="260"/>
      <c r="CH526" s="260"/>
      <c r="CI526" s="260"/>
      <c r="CJ526" s="260"/>
      <c r="CK526" s="260"/>
      <c r="CL526" s="260"/>
      <c r="CM526" s="260"/>
      <c r="CN526" s="260"/>
      <c r="CO526" s="260"/>
      <c r="CP526" s="260"/>
      <c r="CQ526" s="260"/>
      <c r="CR526" s="260"/>
      <c r="CS526" s="260"/>
      <c r="CT526" s="260"/>
      <c r="CU526" s="260"/>
      <c r="CV526" s="260"/>
      <c r="CW526" s="260"/>
      <c r="CX526" s="260"/>
      <c r="CY526" s="260"/>
      <c r="CZ526" s="260"/>
      <c r="DA526" s="260"/>
      <c r="DB526" s="260"/>
      <c r="DC526" s="260"/>
      <c r="DD526" s="260"/>
      <c r="DE526" s="260"/>
    </row>
    <row r="527" spans="1:109" ht="11.25" customHeight="1">
      <c r="A527" s="260"/>
      <c r="B527" s="260"/>
      <c r="C527" s="210"/>
      <c r="D527" s="211"/>
      <c r="E527" s="210"/>
      <c r="F527" s="210"/>
      <c r="G527" s="261"/>
      <c r="H527" s="262"/>
      <c r="I527" s="262"/>
      <c r="J527" s="263"/>
      <c r="K527" s="263"/>
      <c r="L527" s="263"/>
      <c r="M527" s="263"/>
      <c r="N527" s="263"/>
      <c r="O527" s="263"/>
      <c r="P527" s="263"/>
      <c r="Q527" s="263"/>
      <c r="R527" s="210"/>
      <c r="S527" s="210"/>
      <c r="T527" s="210"/>
      <c r="U527" s="212"/>
      <c r="V527" s="212"/>
      <c r="W527" s="212"/>
      <c r="X527" s="212"/>
      <c r="Y527" s="212"/>
      <c r="Z527" s="212"/>
      <c r="AA527" s="212"/>
      <c r="AB527" s="212"/>
      <c r="AC527" s="212"/>
      <c r="AD527" s="212"/>
      <c r="AE527" s="212"/>
      <c r="AF527" s="212"/>
      <c r="AG527" s="212"/>
      <c r="AH527" s="212"/>
      <c r="AI527" s="212"/>
      <c r="AJ527" s="260"/>
      <c r="AK527" s="260"/>
      <c r="AL527" s="260"/>
      <c r="AM527" s="260"/>
      <c r="AN527" s="260"/>
      <c r="AO527" s="260"/>
      <c r="AP527" s="260"/>
      <c r="AQ527" s="260"/>
      <c r="AR527" s="260"/>
      <c r="AS527" s="260"/>
      <c r="AT527" s="260"/>
      <c r="AU527" s="260"/>
      <c r="AV527" s="260"/>
      <c r="AW527" s="260"/>
      <c r="AX527" s="260"/>
      <c r="AY527" s="260"/>
      <c r="AZ527" s="260"/>
      <c r="BA527" s="260"/>
      <c r="BB527" s="260"/>
      <c r="BC527" s="260"/>
      <c r="BD527" s="260"/>
      <c r="BE527" s="260"/>
      <c r="BF527" s="260"/>
      <c r="BG527" s="260"/>
      <c r="BH527" s="260"/>
      <c r="BI527" s="260"/>
      <c r="BJ527" s="260"/>
      <c r="BK527" s="260"/>
      <c r="BL527" s="260"/>
      <c r="BM527" s="260"/>
      <c r="BN527" s="260"/>
      <c r="BO527" s="260"/>
      <c r="BP527" s="260"/>
      <c r="BQ527" s="260"/>
      <c r="BR527" s="260"/>
      <c r="BS527" s="260"/>
      <c r="BT527" s="260"/>
      <c r="BU527" s="260"/>
      <c r="BV527" s="260"/>
      <c r="BW527" s="260"/>
      <c r="BX527" s="260"/>
      <c r="BY527" s="260"/>
      <c r="BZ527" s="260"/>
      <c r="CA527" s="260"/>
      <c r="CB527" s="260"/>
      <c r="CC527" s="260"/>
      <c r="CD527" s="260"/>
      <c r="CE527" s="260"/>
      <c r="CF527" s="260"/>
      <c r="CG527" s="260"/>
      <c r="CH527" s="260"/>
      <c r="CI527" s="260"/>
      <c r="CJ527" s="260"/>
      <c r="CK527" s="260"/>
      <c r="CL527" s="260"/>
      <c r="CM527" s="260"/>
      <c r="CN527" s="260"/>
      <c r="CO527" s="260"/>
      <c r="CP527" s="260"/>
      <c r="CQ527" s="260"/>
      <c r="CR527" s="260"/>
      <c r="CS527" s="260"/>
      <c r="CT527" s="260"/>
      <c r="CU527" s="260"/>
      <c r="CV527" s="260"/>
      <c r="CW527" s="260"/>
      <c r="CX527" s="260"/>
      <c r="CY527" s="260"/>
      <c r="CZ527" s="260"/>
      <c r="DA527" s="260"/>
      <c r="DB527" s="260"/>
      <c r="DC527" s="260"/>
      <c r="DD527" s="260"/>
      <c r="DE527" s="260"/>
    </row>
    <row r="528" spans="1:109" ht="11.25" customHeight="1">
      <c r="A528" s="260"/>
      <c r="B528" s="260"/>
      <c r="C528" s="210"/>
      <c r="D528" s="211"/>
      <c r="E528" s="210"/>
      <c r="F528" s="210"/>
      <c r="G528" s="261"/>
      <c r="H528" s="262"/>
      <c r="I528" s="262"/>
      <c r="J528" s="263"/>
      <c r="K528" s="263"/>
      <c r="L528" s="263"/>
      <c r="M528" s="263"/>
      <c r="N528" s="263"/>
      <c r="O528" s="263"/>
      <c r="P528" s="263"/>
      <c r="Q528" s="263"/>
      <c r="R528" s="210"/>
      <c r="S528" s="210"/>
      <c r="T528" s="210"/>
      <c r="U528" s="212"/>
      <c r="V528" s="212"/>
      <c r="W528" s="212"/>
      <c r="X528" s="212"/>
      <c r="Y528" s="212"/>
      <c r="Z528" s="212"/>
      <c r="AA528" s="212"/>
      <c r="AB528" s="212"/>
      <c r="AC528" s="212"/>
      <c r="AD528" s="212"/>
      <c r="AE528" s="212"/>
      <c r="AF528" s="212"/>
      <c r="AG528" s="212"/>
      <c r="AH528" s="212"/>
      <c r="AI528" s="212"/>
      <c r="AJ528" s="260"/>
      <c r="AK528" s="260"/>
      <c r="AL528" s="260"/>
      <c r="AM528" s="260"/>
      <c r="AN528" s="260"/>
      <c r="AO528" s="260"/>
      <c r="AP528" s="260"/>
      <c r="AQ528" s="260"/>
      <c r="AR528" s="260"/>
      <c r="AS528" s="260"/>
      <c r="AT528" s="260"/>
      <c r="AU528" s="260"/>
      <c r="AV528" s="260"/>
      <c r="AW528" s="260"/>
      <c r="AX528" s="260"/>
      <c r="AY528" s="260"/>
      <c r="AZ528" s="260"/>
      <c r="BA528" s="260"/>
      <c r="BB528" s="260"/>
      <c r="BC528" s="260"/>
      <c r="BD528" s="260"/>
      <c r="BE528" s="260"/>
      <c r="BF528" s="260"/>
      <c r="BG528" s="260"/>
      <c r="BH528" s="260"/>
      <c r="BI528" s="260"/>
      <c r="BJ528" s="260"/>
      <c r="BK528" s="260"/>
      <c r="BL528" s="260"/>
      <c r="BM528" s="260"/>
      <c r="BN528" s="260"/>
      <c r="BO528" s="260"/>
      <c r="BP528" s="260"/>
      <c r="BQ528" s="260"/>
      <c r="BR528" s="260"/>
      <c r="BS528" s="260"/>
      <c r="BT528" s="260"/>
      <c r="BU528" s="260"/>
      <c r="BV528" s="260"/>
      <c r="BW528" s="260"/>
      <c r="BX528" s="260"/>
      <c r="BY528" s="260"/>
      <c r="BZ528" s="260"/>
      <c r="CA528" s="260"/>
      <c r="CB528" s="260"/>
      <c r="CC528" s="260"/>
      <c r="CD528" s="260"/>
      <c r="CE528" s="260"/>
      <c r="CF528" s="260"/>
      <c r="CG528" s="260"/>
      <c r="CH528" s="260"/>
      <c r="CI528" s="260"/>
      <c r="CJ528" s="260"/>
      <c r="CK528" s="260"/>
      <c r="CL528" s="260"/>
      <c r="CM528" s="260"/>
      <c r="CN528" s="260"/>
      <c r="CO528" s="260"/>
      <c r="CP528" s="260"/>
      <c r="CQ528" s="260"/>
      <c r="CR528" s="260"/>
      <c r="CS528" s="260"/>
      <c r="CT528" s="260"/>
      <c r="CU528" s="260"/>
      <c r="CV528" s="260"/>
      <c r="CW528" s="260"/>
      <c r="CX528" s="260"/>
      <c r="CY528" s="260"/>
      <c r="CZ528" s="260"/>
      <c r="DA528" s="260"/>
      <c r="DB528" s="260"/>
      <c r="DC528" s="260"/>
      <c r="DD528" s="260"/>
      <c r="DE528" s="260"/>
    </row>
    <row r="529" spans="1:109" ht="11.25" customHeight="1">
      <c r="A529" s="260"/>
      <c r="B529" s="260"/>
      <c r="C529" s="210"/>
      <c r="D529" s="211"/>
      <c r="E529" s="210"/>
      <c r="F529" s="210"/>
      <c r="G529" s="261"/>
      <c r="H529" s="262"/>
      <c r="I529" s="262"/>
      <c r="J529" s="263"/>
      <c r="K529" s="263"/>
      <c r="L529" s="263"/>
      <c r="M529" s="263"/>
      <c r="N529" s="263"/>
      <c r="O529" s="263"/>
      <c r="P529" s="263"/>
      <c r="Q529" s="263"/>
      <c r="R529" s="210"/>
      <c r="S529" s="210"/>
      <c r="T529" s="210"/>
      <c r="U529" s="212"/>
      <c r="V529" s="212"/>
      <c r="W529" s="212"/>
      <c r="X529" s="212"/>
      <c r="Y529" s="212"/>
      <c r="Z529" s="212"/>
      <c r="AA529" s="212"/>
      <c r="AB529" s="212"/>
      <c r="AC529" s="212"/>
      <c r="AD529" s="212"/>
      <c r="AE529" s="212"/>
      <c r="AF529" s="212"/>
      <c r="AG529" s="212"/>
      <c r="AH529" s="212"/>
      <c r="AI529" s="212"/>
      <c r="AJ529" s="260"/>
      <c r="AK529" s="260"/>
      <c r="AL529" s="260"/>
      <c r="AM529" s="260"/>
      <c r="AN529" s="260"/>
      <c r="AO529" s="260"/>
      <c r="AP529" s="260"/>
      <c r="AQ529" s="260"/>
      <c r="AR529" s="260"/>
      <c r="AS529" s="260"/>
      <c r="AT529" s="260"/>
      <c r="AU529" s="260"/>
      <c r="AV529" s="260"/>
      <c r="AW529" s="260"/>
      <c r="AX529" s="260"/>
      <c r="AY529" s="260"/>
      <c r="AZ529" s="260"/>
      <c r="BA529" s="260"/>
      <c r="BB529" s="260"/>
      <c r="BC529" s="260"/>
      <c r="BD529" s="260"/>
      <c r="BE529" s="260"/>
      <c r="BF529" s="260"/>
      <c r="BG529" s="260"/>
      <c r="BH529" s="260"/>
      <c r="BI529" s="260"/>
      <c r="BJ529" s="260"/>
      <c r="BK529" s="260"/>
      <c r="BL529" s="260"/>
      <c r="BM529" s="260"/>
      <c r="BN529" s="260"/>
      <c r="BO529" s="260"/>
      <c r="BP529" s="260"/>
      <c r="BQ529" s="260"/>
      <c r="BR529" s="260"/>
      <c r="BS529" s="260"/>
      <c r="BT529" s="260"/>
      <c r="BU529" s="260"/>
      <c r="BV529" s="260"/>
      <c r="BW529" s="260"/>
      <c r="BX529" s="260"/>
      <c r="BY529" s="260"/>
      <c r="BZ529" s="260"/>
      <c r="CA529" s="260"/>
      <c r="CB529" s="260"/>
      <c r="CC529" s="260"/>
      <c r="CD529" s="260"/>
      <c r="CE529" s="260"/>
      <c r="CF529" s="260"/>
      <c r="CG529" s="260"/>
      <c r="CH529" s="260"/>
      <c r="CI529" s="260"/>
      <c r="CJ529" s="260"/>
      <c r="CK529" s="260"/>
      <c r="CL529" s="260"/>
      <c r="CM529" s="260"/>
      <c r="CN529" s="260"/>
      <c r="CO529" s="260"/>
      <c r="CP529" s="260"/>
      <c r="CQ529" s="260"/>
      <c r="CR529" s="260"/>
      <c r="CS529" s="260"/>
      <c r="CT529" s="260"/>
      <c r="CU529" s="260"/>
      <c r="CV529" s="260"/>
      <c r="CW529" s="260"/>
      <c r="CX529" s="260"/>
      <c r="CY529" s="260"/>
      <c r="CZ529" s="260"/>
      <c r="DA529" s="260"/>
      <c r="DB529" s="260"/>
      <c r="DC529" s="260"/>
      <c r="DD529" s="260"/>
      <c r="DE529" s="260"/>
    </row>
    <row r="530" spans="1:109" ht="11.25" customHeight="1">
      <c r="A530" s="260"/>
      <c r="B530" s="260"/>
      <c r="C530" s="210"/>
      <c r="D530" s="211"/>
      <c r="E530" s="210"/>
      <c r="F530" s="210"/>
      <c r="G530" s="261"/>
      <c r="H530" s="262"/>
      <c r="I530" s="262"/>
      <c r="J530" s="263"/>
      <c r="K530" s="263"/>
      <c r="L530" s="263"/>
      <c r="M530" s="263"/>
      <c r="N530" s="263"/>
      <c r="O530" s="263"/>
      <c r="P530" s="263"/>
      <c r="Q530" s="263"/>
      <c r="R530" s="210"/>
      <c r="S530" s="210"/>
      <c r="T530" s="210"/>
      <c r="U530" s="212"/>
      <c r="V530" s="212"/>
      <c r="W530" s="212"/>
      <c r="X530" s="212"/>
      <c r="Y530" s="212"/>
      <c r="Z530" s="212"/>
      <c r="AA530" s="212"/>
      <c r="AB530" s="212"/>
      <c r="AC530" s="212"/>
      <c r="AD530" s="212"/>
      <c r="AE530" s="212"/>
      <c r="AF530" s="212"/>
      <c r="AG530" s="212"/>
      <c r="AH530" s="212"/>
      <c r="AI530" s="212"/>
      <c r="AJ530" s="260"/>
      <c r="AK530" s="260"/>
      <c r="AL530" s="260"/>
      <c r="AM530" s="260"/>
      <c r="AN530" s="260"/>
      <c r="AO530" s="260"/>
      <c r="AP530" s="260"/>
      <c r="AQ530" s="260"/>
      <c r="AR530" s="260"/>
      <c r="AS530" s="260"/>
      <c r="AT530" s="260"/>
      <c r="AU530" s="260"/>
      <c r="AV530" s="260"/>
      <c r="AW530" s="260"/>
      <c r="AX530" s="260"/>
      <c r="AY530" s="260"/>
      <c r="AZ530" s="260"/>
      <c r="BA530" s="260"/>
      <c r="BB530" s="260"/>
      <c r="BC530" s="260"/>
      <c r="BD530" s="260"/>
      <c r="BE530" s="260"/>
      <c r="BF530" s="260"/>
      <c r="BG530" s="260"/>
      <c r="BH530" s="260"/>
      <c r="BI530" s="260"/>
      <c r="BJ530" s="260"/>
      <c r="BK530" s="260"/>
      <c r="BL530" s="260"/>
      <c r="BM530" s="260"/>
      <c r="BN530" s="260"/>
      <c r="BO530" s="260"/>
      <c r="BP530" s="260"/>
      <c r="BQ530" s="260"/>
      <c r="BR530" s="260"/>
      <c r="BS530" s="260"/>
      <c r="BT530" s="260"/>
      <c r="BU530" s="260"/>
      <c r="BV530" s="260"/>
      <c r="BW530" s="260"/>
      <c r="BX530" s="260"/>
      <c r="BY530" s="260"/>
      <c r="BZ530" s="260"/>
      <c r="CA530" s="260"/>
      <c r="CB530" s="260"/>
      <c r="CC530" s="260"/>
      <c r="CD530" s="260"/>
      <c r="CE530" s="260"/>
      <c r="CF530" s="260"/>
      <c r="CG530" s="260"/>
      <c r="CH530" s="260"/>
      <c r="CI530" s="260"/>
      <c r="CJ530" s="260"/>
      <c r="CK530" s="260"/>
      <c r="CL530" s="260"/>
      <c r="CM530" s="260"/>
      <c r="CN530" s="260"/>
      <c r="CO530" s="260"/>
      <c r="CP530" s="260"/>
      <c r="CQ530" s="260"/>
      <c r="CR530" s="260"/>
      <c r="CS530" s="260"/>
      <c r="CT530" s="260"/>
      <c r="CU530" s="260"/>
      <c r="CV530" s="260"/>
      <c r="CW530" s="260"/>
      <c r="CX530" s="260"/>
      <c r="CY530" s="260"/>
      <c r="CZ530" s="260"/>
      <c r="DA530" s="260"/>
      <c r="DB530" s="260"/>
      <c r="DC530" s="260"/>
      <c r="DD530" s="260"/>
      <c r="DE530" s="260"/>
    </row>
    <row r="531" spans="1:109" ht="11.25" customHeight="1">
      <c r="A531" s="260"/>
      <c r="B531" s="260"/>
      <c r="C531" s="210"/>
      <c r="D531" s="211"/>
      <c r="E531" s="210"/>
      <c r="F531" s="210"/>
      <c r="G531" s="261"/>
      <c r="H531" s="262"/>
      <c r="I531" s="262"/>
      <c r="J531" s="263"/>
      <c r="K531" s="263"/>
      <c r="L531" s="263"/>
      <c r="M531" s="263"/>
      <c r="N531" s="263"/>
      <c r="O531" s="263"/>
      <c r="P531" s="263"/>
      <c r="Q531" s="263"/>
      <c r="R531" s="210"/>
      <c r="S531" s="210"/>
      <c r="T531" s="210"/>
      <c r="U531" s="212"/>
      <c r="V531" s="212"/>
      <c r="W531" s="212"/>
      <c r="X531" s="212"/>
      <c r="Y531" s="212"/>
      <c r="Z531" s="212"/>
      <c r="AA531" s="212"/>
      <c r="AB531" s="212"/>
      <c r="AC531" s="212"/>
      <c r="AD531" s="212"/>
      <c r="AE531" s="212"/>
      <c r="AF531" s="212"/>
      <c r="AG531" s="212"/>
      <c r="AH531" s="212"/>
      <c r="AI531" s="212"/>
      <c r="AJ531" s="260"/>
      <c r="AK531" s="260"/>
      <c r="AL531" s="260"/>
      <c r="AM531" s="260"/>
      <c r="AN531" s="260"/>
      <c r="AO531" s="260"/>
      <c r="AP531" s="260"/>
      <c r="AQ531" s="260"/>
      <c r="AR531" s="260"/>
      <c r="AS531" s="260"/>
      <c r="AT531" s="260"/>
      <c r="AU531" s="260"/>
      <c r="AV531" s="260"/>
      <c r="AW531" s="260"/>
      <c r="AX531" s="260"/>
      <c r="AY531" s="260"/>
      <c r="AZ531" s="260"/>
      <c r="BA531" s="260"/>
      <c r="BB531" s="260"/>
      <c r="BC531" s="260"/>
      <c r="BD531" s="260"/>
      <c r="BE531" s="260"/>
      <c r="BF531" s="260"/>
      <c r="BG531" s="260"/>
      <c r="BH531" s="260"/>
      <c r="BI531" s="260"/>
      <c r="BJ531" s="260"/>
      <c r="BK531" s="260"/>
      <c r="BL531" s="260"/>
      <c r="BM531" s="260"/>
      <c r="BN531" s="260"/>
      <c r="BO531" s="260"/>
      <c r="BP531" s="260"/>
      <c r="BQ531" s="260"/>
      <c r="BR531" s="260"/>
      <c r="BS531" s="260"/>
      <c r="BT531" s="260"/>
      <c r="BU531" s="260"/>
      <c r="BV531" s="260"/>
      <c r="BW531" s="260"/>
      <c r="BX531" s="260"/>
      <c r="BY531" s="260"/>
      <c r="BZ531" s="260"/>
      <c r="CA531" s="260"/>
      <c r="CB531" s="260"/>
      <c r="CC531" s="260"/>
      <c r="CD531" s="260"/>
      <c r="CE531" s="260"/>
      <c r="CF531" s="260"/>
      <c r="CG531" s="260"/>
      <c r="CH531" s="260"/>
      <c r="CI531" s="260"/>
      <c r="CJ531" s="260"/>
      <c r="CK531" s="260"/>
      <c r="CL531" s="260"/>
      <c r="CM531" s="260"/>
      <c r="CN531" s="260"/>
      <c r="CO531" s="260"/>
      <c r="CP531" s="260"/>
      <c r="CQ531" s="260"/>
      <c r="CR531" s="260"/>
      <c r="CS531" s="260"/>
      <c r="CT531" s="260"/>
      <c r="CU531" s="260"/>
      <c r="CV531" s="260"/>
      <c r="CW531" s="260"/>
      <c r="CX531" s="260"/>
      <c r="CY531" s="260"/>
      <c r="CZ531" s="260"/>
      <c r="DA531" s="260"/>
      <c r="DB531" s="260"/>
      <c r="DC531" s="260"/>
      <c r="DD531" s="260"/>
      <c r="DE531" s="260"/>
    </row>
    <row r="532" spans="1:109" ht="11.25" customHeight="1">
      <c r="A532" s="260"/>
      <c r="B532" s="260"/>
      <c r="C532" s="210"/>
      <c r="D532" s="211"/>
      <c r="E532" s="210"/>
      <c r="F532" s="210"/>
      <c r="G532" s="261"/>
      <c r="H532" s="262"/>
      <c r="I532" s="262"/>
      <c r="J532" s="263"/>
      <c r="K532" s="263"/>
      <c r="L532" s="263"/>
      <c r="M532" s="263"/>
      <c r="N532" s="263"/>
      <c r="O532" s="263"/>
      <c r="P532" s="263"/>
      <c r="Q532" s="263"/>
      <c r="R532" s="210"/>
      <c r="S532" s="210"/>
      <c r="T532" s="210"/>
      <c r="U532" s="212"/>
      <c r="V532" s="212"/>
      <c r="W532" s="212"/>
      <c r="X532" s="212"/>
      <c r="Y532" s="212"/>
      <c r="Z532" s="212"/>
      <c r="AA532" s="212"/>
      <c r="AB532" s="212"/>
      <c r="AC532" s="212"/>
      <c r="AD532" s="212"/>
      <c r="AE532" s="212"/>
      <c r="AF532" s="212"/>
      <c r="AG532" s="212"/>
      <c r="AH532" s="212"/>
      <c r="AI532" s="212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60"/>
      <c r="AW532" s="260"/>
      <c r="AX532" s="260"/>
      <c r="AY532" s="260"/>
      <c r="AZ532" s="260"/>
      <c r="BA532" s="260"/>
      <c r="BB532" s="260"/>
      <c r="BC532" s="260"/>
      <c r="BD532" s="260"/>
      <c r="BE532" s="260"/>
      <c r="BF532" s="260"/>
      <c r="BG532" s="260"/>
      <c r="BH532" s="260"/>
      <c r="BI532" s="260"/>
      <c r="BJ532" s="260"/>
      <c r="BK532" s="260"/>
      <c r="BL532" s="260"/>
      <c r="BM532" s="260"/>
      <c r="BN532" s="260"/>
      <c r="BO532" s="260"/>
      <c r="BP532" s="260"/>
      <c r="BQ532" s="260"/>
      <c r="BR532" s="260"/>
      <c r="BS532" s="260"/>
      <c r="BT532" s="260"/>
      <c r="BU532" s="260"/>
      <c r="BV532" s="260"/>
      <c r="BW532" s="260"/>
      <c r="BX532" s="260"/>
      <c r="BY532" s="260"/>
      <c r="BZ532" s="260"/>
      <c r="CA532" s="260"/>
      <c r="CB532" s="260"/>
      <c r="CC532" s="260"/>
      <c r="CD532" s="260"/>
      <c r="CE532" s="260"/>
      <c r="CF532" s="260"/>
      <c r="CG532" s="260"/>
      <c r="CH532" s="260"/>
      <c r="CI532" s="260"/>
      <c r="CJ532" s="260"/>
      <c r="CK532" s="260"/>
      <c r="CL532" s="260"/>
      <c r="CM532" s="260"/>
      <c r="CN532" s="260"/>
      <c r="CO532" s="260"/>
      <c r="CP532" s="260"/>
      <c r="CQ532" s="260"/>
      <c r="CR532" s="260"/>
      <c r="CS532" s="260"/>
      <c r="CT532" s="260"/>
      <c r="CU532" s="260"/>
      <c r="CV532" s="260"/>
      <c r="CW532" s="260"/>
      <c r="CX532" s="260"/>
      <c r="CY532" s="260"/>
      <c r="CZ532" s="260"/>
      <c r="DA532" s="260"/>
      <c r="DB532" s="260"/>
      <c r="DC532" s="260"/>
      <c r="DD532" s="260"/>
      <c r="DE532" s="260"/>
    </row>
    <row r="533" spans="1:109" ht="11.25" customHeight="1">
      <c r="A533" s="260"/>
      <c r="B533" s="260"/>
      <c r="C533" s="210"/>
      <c r="D533" s="211"/>
      <c r="E533" s="210"/>
      <c r="F533" s="210"/>
      <c r="G533" s="261"/>
      <c r="H533" s="262"/>
      <c r="I533" s="262"/>
      <c r="J533" s="263"/>
      <c r="K533" s="263"/>
      <c r="L533" s="263"/>
      <c r="M533" s="263"/>
      <c r="N533" s="263"/>
      <c r="O533" s="263"/>
      <c r="P533" s="263"/>
      <c r="Q533" s="263"/>
      <c r="R533" s="210"/>
      <c r="S533" s="210"/>
      <c r="T533" s="210"/>
      <c r="U533" s="212"/>
      <c r="V533" s="212"/>
      <c r="W533" s="212"/>
      <c r="X533" s="212"/>
      <c r="Y533" s="212"/>
      <c r="Z533" s="212"/>
      <c r="AA533" s="212"/>
      <c r="AB533" s="212"/>
      <c r="AC533" s="212"/>
      <c r="AD533" s="212"/>
      <c r="AE533" s="212"/>
      <c r="AF533" s="212"/>
      <c r="AG533" s="212"/>
      <c r="AH533" s="212"/>
      <c r="AI533" s="212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60"/>
      <c r="AY533" s="260"/>
      <c r="AZ533" s="260"/>
      <c r="BA533" s="260"/>
      <c r="BB533" s="260"/>
      <c r="BC533" s="260"/>
      <c r="BD533" s="260"/>
      <c r="BE533" s="260"/>
      <c r="BF533" s="260"/>
      <c r="BG533" s="260"/>
      <c r="BH533" s="260"/>
      <c r="BI533" s="260"/>
      <c r="BJ533" s="260"/>
      <c r="BK533" s="260"/>
      <c r="BL533" s="260"/>
      <c r="BM533" s="260"/>
      <c r="BN533" s="260"/>
      <c r="BO533" s="260"/>
      <c r="BP533" s="260"/>
      <c r="BQ533" s="260"/>
      <c r="BR533" s="260"/>
      <c r="BS533" s="260"/>
      <c r="BT533" s="260"/>
      <c r="BU533" s="260"/>
      <c r="BV533" s="260"/>
      <c r="BW533" s="260"/>
      <c r="BX533" s="260"/>
      <c r="BY533" s="260"/>
      <c r="BZ533" s="260"/>
      <c r="CA533" s="260"/>
      <c r="CB533" s="260"/>
      <c r="CC533" s="260"/>
      <c r="CD533" s="260"/>
      <c r="CE533" s="260"/>
      <c r="CF533" s="260"/>
      <c r="CG533" s="260"/>
      <c r="CH533" s="260"/>
      <c r="CI533" s="260"/>
      <c r="CJ533" s="260"/>
      <c r="CK533" s="260"/>
      <c r="CL533" s="260"/>
      <c r="CM533" s="260"/>
      <c r="CN533" s="260"/>
      <c r="CO533" s="260"/>
      <c r="CP533" s="260"/>
      <c r="CQ533" s="260"/>
      <c r="CR533" s="260"/>
      <c r="CS533" s="260"/>
      <c r="CT533" s="260"/>
      <c r="CU533" s="260"/>
      <c r="CV533" s="260"/>
      <c r="CW533" s="260"/>
      <c r="CX533" s="260"/>
      <c r="CY533" s="260"/>
      <c r="CZ533" s="260"/>
      <c r="DA533" s="260"/>
      <c r="DB533" s="260"/>
      <c r="DC533" s="260"/>
      <c r="DD533" s="260"/>
      <c r="DE533" s="260"/>
    </row>
    <row r="534" spans="1:109" ht="11.25" customHeight="1">
      <c r="A534" s="260"/>
      <c r="B534" s="260"/>
      <c r="C534" s="210"/>
      <c r="D534" s="211"/>
      <c r="E534" s="210"/>
      <c r="F534" s="210"/>
      <c r="G534" s="261"/>
      <c r="H534" s="262"/>
      <c r="I534" s="262"/>
      <c r="J534" s="263"/>
      <c r="K534" s="263"/>
      <c r="L534" s="263"/>
      <c r="M534" s="263"/>
      <c r="N534" s="263"/>
      <c r="O534" s="263"/>
      <c r="P534" s="263"/>
      <c r="Q534" s="263"/>
      <c r="R534" s="210"/>
      <c r="S534" s="210"/>
      <c r="T534" s="210"/>
      <c r="U534" s="212"/>
      <c r="V534" s="212"/>
      <c r="W534" s="212"/>
      <c r="X534" s="212"/>
      <c r="Y534" s="212"/>
      <c r="Z534" s="212"/>
      <c r="AA534" s="212"/>
      <c r="AB534" s="212"/>
      <c r="AC534" s="212"/>
      <c r="AD534" s="212"/>
      <c r="AE534" s="212"/>
      <c r="AF534" s="212"/>
      <c r="AG534" s="212"/>
      <c r="AH534" s="212"/>
      <c r="AI534" s="212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F534" s="260"/>
      <c r="BG534" s="260"/>
      <c r="BH534" s="260"/>
      <c r="BI534" s="260"/>
      <c r="BJ534" s="260"/>
      <c r="BK534" s="260"/>
      <c r="BL534" s="260"/>
      <c r="BM534" s="260"/>
      <c r="BN534" s="260"/>
      <c r="BO534" s="260"/>
      <c r="BP534" s="260"/>
      <c r="BQ534" s="260"/>
      <c r="BR534" s="260"/>
      <c r="BS534" s="260"/>
      <c r="BT534" s="260"/>
      <c r="BU534" s="260"/>
      <c r="BV534" s="260"/>
      <c r="BW534" s="260"/>
      <c r="BX534" s="260"/>
      <c r="BY534" s="260"/>
      <c r="BZ534" s="260"/>
      <c r="CA534" s="260"/>
      <c r="CB534" s="260"/>
      <c r="CC534" s="260"/>
      <c r="CD534" s="260"/>
      <c r="CE534" s="260"/>
      <c r="CF534" s="260"/>
      <c r="CG534" s="260"/>
      <c r="CH534" s="260"/>
      <c r="CI534" s="260"/>
      <c r="CJ534" s="260"/>
      <c r="CK534" s="260"/>
      <c r="CL534" s="260"/>
      <c r="CM534" s="260"/>
      <c r="CN534" s="260"/>
      <c r="CO534" s="260"/>
      <c r="CP534" s="260"/>
      <c r="CQ534" s="260"/>
      <c r="CR534" s="260"/>
      <c r="CS534" s="260"/>
      <c r="CT534" s="260"/>
      <c r="CU534" s="260"/>
      <c r="CV534" s="260"/>
      <c r="CW534" s="260"/>
      <c r="CX534" s="260"/>
      <c r="CY534" s="260"/>
      <c r="CZ534" s="260"/>
      <c r="DA534" s="260"/>
      <c r="DB534" s="260"/>
      <c r="DC534" s="260"/>
      <c r="DD534" s="260"/>
      <c r="DE534" s="260"/>
    </row>
    <row r="535" spans="1:109" ht="11.25" customHeight="1">
      <c r="A535" s="260"/>
      <c r="B535" s="260"/>
      <c r="C535" s="210"/>
      <c r="D535" s="211"/>
      <c r="E535" s="210"/>
      <c r="F535" s="210"/>
      <c r="G535" s="261"/>
      <c r="H535" s="262"/>
      <c r="I535" s="262"/>
      <c r="J535" s="263"/>
      <c r="K535" s="263"/>
      <c r="L535" s="263"/>
      <c r="M535" s="263"/>
      <c r="N535" s="263"/>
      <c r="O535" s="263"/>
      <c r="P535" s="263"/>
      <c r="Q535" s="263"/>
      <c r="R535" s="210"/>
      <c r="S535" s="210"/>
      <c r="T535" s="210"/>
      <c r="U535" s="212"/>
      <c r="V535" s="212"/>
      <c r="W535" s="212"/>
      <c r="X535" s="212"/>
      <c r="Y535" s="212"/>
      <c r="Z535" s="212"/>
      <c r="AA535" s="212"/>
      <c r="AB535" s="212"/>
      <c r="AC535" s="212"/>
      <c r="AD535" s="212"/>
      <c r="AE535" s="212"/>
      <c r="AF535" s="212"/>
      <c r="AG535" s="212"/>
      <c r="AH535" s="212"/>
      <c r="AI535" s="212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60"/>
      <c r="AW535" s="260"/>
      <c r="AX535" s="260"/>
      <c r="AY535" s="260"/>
      <c r="AZ535" s="260"/>
      <c r="BA535" s="260"/>
      <c r="BB535" s="260"/>
      <c r="BC535" s="260"/>
      <c r="BD535" s="260"/>
      <c r="BE535" s="260"/>
      <c r="BF535" s="260"/>
      <c r="BG535" s="260"/>
      <c r="BH535" s="260"/>
      <c r="BI535" s="260"/>
      <c r="BJ535" s="260"/>
      <c r="BK535" s="260"/>
      <c r="BL535" s="260"/>
      <c r="BM535" s="260"/>
      <c r="BN535" s="260"/>
      <c r="BO535" s="260"/>
      <c r="BP535" s="260"/>
      <c r="BQ535" s="260"/>
      <c r="BR535" s="260"/>
      <c r="BS535" s="260"/>
      <c r="BT535" s="260"/>
      <c r="BU535" s="260"/>
      <c r="BV535" s="260"/>
      <c r="BW535" s="260"/>
      <c r="BX535" s="260"/>
      <c r="BY535" s="260"/>
      <c r="BZ535" s="260"/>
      <c r="CA535" s="260"/>
      <c r="CB535" s="260"/>
      <c r="CC535" s="260"/>
      <c r="CD535" s="260"/>
      <c r="CE535" s="260"/>
      <c r="CF535" s="260"/>
      <c r="CG535" s="260"/>
      <c r="CH535" s="260"/>
      <c r="CI535" s="260"/>
      <c r="CJ535" s="260"/>
      <c r="CK535" s="260"/>
      <c r="CL535" s="260"/>
      <c r="CM535" s="260"/>
      <c r="CN535" s="260"/>
      <c r="CO535" s="260"/>
      <c r="CP535" s="260"/>
      <c r="CQ535" s="260"/>
      <c r="CR535" s="260"/>
      <c r="CS535" s="260"/>
      <c r="CT535" s="260"/>
      <c r="CU535" s="260"/>
      <c r="CV535" s="260"/>
      <c r="CW535" s="260"/>
      <c r="CX535" s="260"/>
      <c r="CY535" s="260"/>
      <c r="CZ535" s="260"/>
      <c r="DA535" s="260"/>
      <c r="DB535" s="260"/>
      <c r="DC535" s="260"/>
      <c r="DD535" s="260"/>
      <c r="DE535" s="260"/>
    </row>
    <row r="536" spans="1:109" ht="11.25" customHeight="1">
      <c r="A536" s="260"/>
      <c r="B536" s="260"/>
      <c r="C536" s="210"/>
      <c r="D536" s="211"/>
      <c r="E536" s="210"/>
      <c r="F536" s="210"/>
      <c r="G536" s="261"/>
      <c r="H536" s="262"/>
      <c r="I536" s="262"/>
      <c r="J536" s="263"/>
      <c r="K536" s="263"/>
      <c r="L536" s="263"/>
      <c r="M536" s="263"/>
      <c r="N536" s="263"/>
      <c r="O536" s="263"/>
      <c r="P536" s="263"/>
      <c r="Q536" s="263"/>
      <c r="R536" s="210"/>
      <c r="S536" s="210"/>
      <c r="T536" s="210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2"/>
      <c r="AH536" s="212"/>
      <c r="AI536" s="212"/>
      <c r="AJ536" s="260"/>
      <c r="AK536" s="260"/>
      <c r="AL536" s="260"/>
      <c r="AM536" s="260"/>
      <c r="AN536" s="260"/>
      <c r="AO536" s="260"/>
      <c r="AP536" s="260"/>
      <c r="AQ536" s="260"/>
      <c r="AR536" s="260"/>
      <c r="AS536" s="260"/>
      <c r="AT536" s="260"/>
      <c r="AU536" s="260"/>
      <c r="AV536" s="260"/>
      <c r="AW536" s="260"/>
      <c r="AX536" s="260"/>
      <c r="AY536" s="260"/>
      <c r="AZ536" s="260"/>
      <c r="BA536" s="260"/>
      <c r="BB536" s="260"/>
      <c r="BC536" s="260"/>
      <c r="BD536" s="260"/>
      <c r="BE536" s="260"/>
      <c r="BF536" s="260"/>
      <c r="BG536" s="260"/>
      <c r="BH536" s="260"/>
      <c r="BI536" s="260"/>
      <c r="BJ536" s="260"/>
      <c r="BK536" s="260"/>
      <c r="BL536" s="260"/>
      <c r="BM536" s="260"/>
      <c r="BN536" s="260"/>
      <c r="BO536" s="260"/>
      <c r="BP536" s="260"/>
      <c r="BQ536" s="260"/>
      <c r="BR536" s="260"/>
      <c r="BS536" s="260"/>
      <c r="BT536" s="260"/>
      <c r="BU536" s="260"/>
      <c r="BV536" s="260"/>
      <c r="BW536" s="260"/>
      <c r="BX536" s="260"/>
      <c r="BY536" s="260"/>
      <c r="BZ536" s="260"/>
      <c r="CA536" s="260"/>
      <c r="CB536" s="260"/>
      <c r="CC536" s="260"/>
      <c r="CD536" s="260"/>
      <c r="CE536" s="260"/>
      <c r="CF536" s="260"/>
      <c r="CG536" s="260"/>
      <c r="CH536" s="260"/>
      <c r="CI536" s="260"/>
      <c r="CJ536" s="260"/>
      <c r="CK536" s="260"/>
      <c r="CL536" s="260"/>
      <c r="CM536" s="260"/>
      <c r="CN536" s="260"/>
      <c r="CO536" s="260"/>
      <c r="CP536" s="260"/>
      <c r="CQ536" s="260"/>
      <c r="CR536" s="260"/>
      <c r="CS536" s="260"/>
      <c r="CT536" s="260"/>
      <c r="CU536" s="260"/>
      <c r="CV536" s="260"/>
      <c r="CW536" s="260"/>
      <c r="CX536" s="260"/>
      <c r="CY536" s="260"/>
      <c r="CZ536" s="260"/>
      <c r="DA536" s="260"/>
      <c r="DB536" s="260"/>
      <c r="DC536" s="260"/>
      <c r="DD536" s="260"/>
      <c r="DE536" s="260"/>
    </row>
    <row r="537" spans="1:109" ht="11.25" customHeight="1">
      <c r="A537" s="260"/>
      <c r="B537" s="260"/>
      <c r="C537" s="210"/>
      <c r="D537" s="211"/>
      <c r="E537" s="210"/>
      <c r="F537" s="210"/>
      <c r="G537" s="261"/>
      <c r="H537" s="262"/>
      <c r="I537" s="262"/>
      <c r="J537" s="263"/>
      <c r="K537" s="263"/>
      <c r="L537" s="263"/>
      <c r="M537" s="263"/>
      <c r="N537" s="263"/>
      <c r="O537" s="263"/>
      <c r="P537" s="263"/>
      <c r="Q537" s="263"/>
      <c r="R537" s="210"/>
      <c r="S537" s="210"/>
      <c r="T537" s="210"/>
      <c r="U537" s="212"/>
      <c r="V537" s="212"/>
      <c r="W537" s="212"/>
      <c r="X537" s="212"/>
      <c r="Y537" s="212"/>
      <c r="Z537" s="212"/>
      <c r="AA537" s="212"/>
      <c r="AB537" s="212"/>
      <c r="AC537" s="212"/>
      <c r="AD537" s="212"/>
      <c r="AE537" s="212"/>
      <c r="AF537" s="212"/>
      <c r="AG537" s="212"/>
      <c r="AH537" s="212"/>
      <c r="AI537" s="212"/>
      <c r="AJ537" s="260"/>
      <c r="AK537" s="260"/>
      <c r="AL537" s="260"/>
      <c r="AM537" s="260"/>
      <c r="AN537" s="260"/>
      <c r="AO537" s="260"/>
      <c r="AP537" s="260"/>
      <c r="AQ537" s="260"/>
      <c r="AR537" s="260"/>
      <c r="AS537" s="260"/>
      <c r="AT537" s="260"/>
      <c r="AU537" s="260"/>
      <c r="AV537" s="260"/>
      <c r="AW537" s="260"/>
      <c r="AX537" s="260"/>
      <c r="AY537" s="260"/>
      <c r="AZ537" s="260"/>
      <c r="BA537" s="260"/>
      <c r="BB537" s="260"/>
      <c r="BC537" s="260"/>
      <c r="BD537" s="260"/>
      <c r="BE537" s="260"/>
      <c r="BF537" s="260"/>
      <c r="BG537" s="260"/>
      <c r="BH537" s="260"/>
      <c r="BI537" s="260"/>
      <c r="BJ537" s="260"/>
      <c r="BK537" s="260"/>
      <c r="BL537" s="260"/>
      <c r="BM537" s="260"/>
      <c r="BN537" s="260"/>
      <c r="BO537" s="260"/>
      <c r="BP537" s="260"/>
      <c r="BQ537" s="260"/>
      <c r="BR537" s="260"/>
      <c r="BS537" s="260"/>
      <c r="BT537" s="260"/>
      <c r="BU537" s="260"/>
      <c r="BV537" s="260"/>
      <c r="BW537" s="260"/>
      <c r="BX537" s="260"/>
      <c r="BY537" s="260"/>
      <c r="BZ537" s="260"/>
      <c r="CA537" s="260"/>
      <c r="CB537" s="260"/>
      <c r="CC537" s="260"/>
      <c r="CD537" s="260"/>
      <c r="CE537" s="260"/>
      <c r="CF537" s="260"/>
      <c r="CG537" s="260"/>
      <c r="CH537" s="260"/>
      <c r="CI537" s="260"/>
      <c r="CJ537" s="260"/>
      <c r="CK537" s="260"/>
      <c r="CL537" s="260"/>
      <c r="CM537" s="260"/>
      <c r="CN537" s="260"/>
      <c r="CO537" s="260"/>
      <c r="CP537" s="260"/>
      <c r="CQ537" s="260"/>
      <c r="CR537" s="260"/>
      <c r="CS537" s="260"/>
      <c r="CT537" s="260"/>
      <c r="CU537" s="260"/>
      <c r="CV537" s="260"/>
      <c r="CW537" s="260"/>
      <c r="CX537" s="260"/>
      <c r="CY537" s="260"/>
      <c r="CZ537" s="260"/>
      <c r="DA537" s="260"/>
      <c r="DB537" s="260"/>
      <c r="DC537" s="260"/>
      <c r="DD537" s="260"/>
      <c r="DE537" s="260"/>
    </row>
    <row r="538" spans="1:109" ht="11.25" customHeight="1">
      <c r="A538" s="260"/>
      <c r="B538" s="260"/>
      <c r="C538" s="210"/>
      <c r="D538" s="211"/>
      <c r="E538" s="210"/>
      <c r="F538" s="210"/>
      <c r="G538" s="261"/>
      <c r="H538" s="262"/>
      <c r="I538" s="262"/>
      <c r="J538" s="263"/>
      <c r="K538" s="263"/>
      <c r="L538" s="263"/>
      <c r="M538" s="263"/>
      <c r="N538" s="263"/>
      <c r="O538" s="263"/>
      <c r="P538" s="263"/>
      <c r="Q538" s="263"/>
      <c r="R538" s="210"/>
      <c r="S538" s="210"/>
      <c r="T538" s="210"/>
      <c r="U538" s="212"/>
      <c r="V538" s="212"/>
      <c r="W538" s="212"/>
      <c r="X538" s="212"/>
      <c r="Y538" s="212"/>
      <c r="Z538" s="212"/>
      <c r="AA538" s="212"/>
      <c r="AB538" s="212"/>
      <c r="AC538" s="212"/>
      <c r="AD538" s="212"/>
      <c r="AE538" s="212"/>
      <c r="AF538" s="212"/>
      <c r="AG538" s="212"/>
      <c r="AH538" s="212"/>
      <c r="AI538" s="212"/>
      <c r="AJ538" s="260"/>
      <c r="AK538" s="260"/>
      <c r="AL538" s="260"/>
      <c r="AM538" s="260"/>
      <c r="AN538" s="260"/>
      <c r="AO538" s="260"/>
      <c r="AP538" s="260"/>
      <c r="AQ538" s="260"/>
      <c r="AR538" s="260"/>
      <c r="AS538" s="260"/>
      <c r="AT538" s="260"/>
      <c r="AU538" s="260"/>
      <c r="AV538" s="260"/>
      <c r="AW538" s="260"/>
      <c r="AX538" s="260"/>
      <c r="AY538" s="260"/>
      <c r="AZ538" s="260"/>
      <c r="BA538" s="260"/>
      <c r="BB538" s="260"/>
      <c r="BC538" s="260"/>
      <c r="BD538" s="260"/>
      <c r="BE538" s="260"/>
      <c r="BF538" s="260"/>
      <c r="BG538" s="260"/>
      <c r="BH538" s="260"/>
      <c r="BI538" s="260"/>
      <c r="BJ538" s="260"/>
      <c r="BK538" s="260"/>
      <c r="BL538" s="260"/>
      <c r="BM538" s="260"/>
      <c r="BN538" s="260"/>
      <c r="BO538" s="260"/>
      <c r="BP538" s="260"/>
      <c r="BQ538" s="260"/>
      <c r="BR538" s="260"/>
      <c r="BS538" s="260"/>
      <c r="BT538" s="260"/>
      <c r="BU538" s="260"/>
      <c r="BV538" s="260"/>
      <c r="BW538" s="260"/>
      <c r="BX538" s="260"/>
      <c r="BY538" s="260"/>
      <c r="BZ538" s="260"/>
      <c r="CA538" s="260"/>
      <c r="CB538" s="260"/>
      <c r="CC538" s="260"/>
      <c r="CD538" s="260"/>
      <c r="CE538" s="260"/>
      <c r="CF538" s="260"/>
      <c r="CG538" s="260"/>
      <c r="CH538" s="260"/>
      <c r="CI538" s="260"/>
      <c r="CJ538" s="260"/>
      <c r="CK538" s="260"/>
      <c r="CL538" s="260"/>
      <c r="CM538" s="260"/>
      <c r="CN538" s="260"/>
      <c r="CO538" s="260"/>
      <c r="CP538" s="260"/>
      <c r="CQ538" s="260"/>
      <c r="CR538" s="260"/>
      <c r="CS538" s="260"/>
      <c r="CT538" s="260"/>
      <c r="CU538" s="260"/>
      <c r="CV538" s="260"/>
      <c r="CW538" s="260"/>
      <c r="CX538" s="260"/>
      <c r="CY538" s="260"/>
      <c r="CZ538" s="260"/>
      <c r="DA538" s="260"/>
      <c r="DB538" s="260"/>
      <c r="DC538" s="260"/>
      <c r="DD538" s="260"/>
      <c r="DE538" s="260"/>
    </row>
    <row r="539" spans="1:109" ht="11.25" customHeight="1">
      <c r="A539" s="260"/>
      <c r="B539" s="260"/>
      <c r="C539" s="210"/>
      <c r="D539" s="211"/>
      <c r="E539" s="210"/>
      <c r="F539" s="210"/>
      <c r="G539" s="261"/>
      <c r="H539" s="262"/>
      <c r="I539" s="262"/>
      <c r="J539" s="263"/>
      <c r="K539" s="263"/>
      <c r="L539" s="263"/>
      <c r="M539" s="263"/>
      <c r="N539" s="263"/>
      <c r="O539" s="263"/>
      <c r="P539" s="263"/>
      <c r="Q539" s="263"/>
      <c r="R539" s="210"/>
      <c r="S539" s="210"/>
      <c r="T539" s="210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  <c r="AG539" s="212"/>
      <c r="AH539" s="212"/>
      <c r="AI539" s="212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60"/>
      <c r="AW539" s="260"/>
      <c r="AX539" s="260"/>
      <c r="AY539" s="260"/>
      <c r="AZ539" s="260"/>
      <c r="BA539" s="260"/>
      <c r="BB539" s="260"/>
      <c r="BC539" s="260"/>
      <c r="BD539" s="260"/>
      <c r="BE539" s="260"/>
      <c r="BF539" s="260"/>
      <c r="BG539" s="260"/>
      <c r="BH539" s="260"/>
      <c r="BI539" s="260"/>
      <c r="BJ539" s="260"/>
      <c r="BK539" s="260"/>
      <c r="BL539" s="260"/>
      <c r="BM539" s="260"/>
      <c r="BN539" s="260"/>
      <c r="BO539" s="260"/>
      <c r="BP539" s="260"/>
      <c r="BQ539" s="260"/>
      <c r="BR539" s="260"/>
      <c r="BS539" s="260"/>
      <c r="BT539" s="260"/>
      <c r="BU539" s="260"/>
      <c r="BV539" s="260"/>
      <c r="BW539" s="260"/>
      <c r="BX539" s="260"/>
      <c r="BY539" s="260"/>
      <c r="BZ539" s="260"/>
      <c r="CA539" s="260"/>
      <c r="CB539" s="260"/>
      <c r="CC539" s="260"/>
      <c r="CD539" s="260"/>
      <c r="CE539" s="260"/>
      <c r="CF539" s="260"/>
      <c r="CG539" s="260"/>
      <c r="CH539" s="260"/>
      <c r="CI539" s="260"/>
      <c r="CJ539" s="260"/>
      <c r="CK539" s="260"/>
      <c r="CL539" s="260"/>
      <c r="CM539" s="260"/>
      <c r="CN539" s="260"/>
      <c r="CO539" s="260"/>
      <c r="CP539" s="260"/>
      <c r="CQ539" s="260"/>
      <c r="CR539" s="260"/>
      <c r="CS539" s="260"/>
      <c r="CT539" s="260"/>
      <c r="CU539" s="260"/>
      <c r="CV539" s="260"/>
      <c r="CW539" s="260"/>
      <c r="CX539" s="260"/>
      <c r="CY539" s="260"/>
      <c r="CZ539" s="260"/>
      <c r="DA539" s="260"/>
      <c r="DB539" s="260"/>
      <c r="DC539" s="260"/>
      <c r="DD539" s="260"/>
      <c r="DE539" s="260"/>
    </row>
    <row r="540" spans="1:109" ht="11.25" customHeight="1">
      <c r="A540" s="260"/>
      <c r="B540" s="260"/>
      <c r="C540" s="210"/>
      <c r="D540" s="211"/>
      <c r="E540" s="210"/>
      <c r="F540" s="210"/>
      <c r="G540" s="261"/>
      <c r="H540" s="262"/>
      <c r="I540" s="262"/>
      <c r="J540" s="263"/>
      <c r="K540" s="263"/>
      <c r="L540" s="263"/>
      <c r="M540" s="263"/>
      <c r="N540" s="263"/>
      <c r="O540" s="263"/>
      <c r="P540" s="263"/>
      <c r="Q540" s="263"/>
      <c r="R540" s="210"/>
      <c r="S540" s="210"/>
      <c r="T540" s="210"/>
      <c r="U540" s="212"/>
      <c r="V540" s="212"/>
      <c r="W540" s="212"/>
      <c r="X540" s="212"/>
      <c r="Y540" s="212"/>
      <c r="Z540" s="212"/>
      <c r="AA540" s="212"/>
      <c r="AB540" s="212"/>
      <c r="AC540" s="212"/>
      <c r="AD540" s="212"/>
      <c r="AE540" s="212"/>
      <c r="AF540" s="212"/>
      <c r="AG540" s="212"/>
      <c r="AH540" s="212"/>
      <c r="AI540" s="212"/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  <c r="AW540" s="260"/>
      <c r="AX540" s="260"/>
      <c r="AY540" s="260"/>
      <c r="AZ540" s="260"/>
      <c r="BA540" s="260"/>
      <c r="BB540" s="260"/>
      <c r="BC540" s="260"/>
      <c r="BD540" s="260"/>
      <c r="BE540" s="260"/>
      <c r="BF540" s="260"/>
      <c r="BG540" s="260"/>
      <c r="BH540" s="260"/>
      <c r="BI540" s="260"/>
      <c r="BJ540" s="260"/>
      <c r="BK540" s="260"/>
      <c r="BL540" s="260"/>
      <c r="BM540" s="260"/>
      <c r="BN540" s="260"/>
      <c r="BO540" s="260"/>
      <c r="BP540" s="260"/>
      <c r="BQ540" s="260"/>
      <c r="BR540" s="260"/>
      <c r="BS540" s="260"/>
      <c r="BT540" s="260"/>
      <c r="BU540" s="260"/>
      <c r="BV540" s="260"/>
      <c r="BW540" s="260"/>
      <c r="BX540" s="260"/>
      <c r="BY540" s="260"/>
      <c r="BZ540" s="260"/>
      <c r="CA540" s="260"/>
      <c r="CB540" s="260"/>
      <c r="CC540" s="260"/>
      <c r="CD540" s="260"/>
      <c r="CE540" s="260"/>
      <c r="CF540" s="260"/>
      <c r="CG540" s="260"/>
      <c r="CH540" s="260"/>
      <c r="CI540" s="260"/>
      <c r="CJ540" s="260"/>
      <c r="CK540" s="260"/>
      <c r="CL540" s="260"/>
      <c r="CM540" s="260"/>
      <c r="CN540" s="260"/>
      <c r="CO540" s="260"/>
      <c r="CP540" s="260"/>
      <c r="CQ540" s="260"/>
      <c r="CR540" s="260"/>
      <c r="CS540" s="260"/>
      <c r="CT540" s="260"/>
      <c r="CU540" s="260"/>
      <c r="CV540" s="260"/>
      <c r="CW540" s="260"/>
      <c r="CX540" s="260"/>
      <c r="CY540" s="260"/>
      <c r="CZ540" s="260"/>
      <c r="DA540" s="260"/>
      <c r="DB540" s="260"/>
      <c r="DC540" s="260"/>
      <c r="DD540" s="260"/>
      <c r="DE540" s="260"/>
    </row>
    <row r="541" spans="1:109" ht="11.25" customHeight="1">
      <c r="A541" s="260"/>
      <c r="B541" s="260"/>
      <c r="C541" s="210"/>
      <c r="D541" s="211"/>
      <c r="E541" s="210"/>
      <c r="F541" s="210"/>
      <c r="G541" s="261"/>
      <c r="H541" s="262"/>
      <c r="I541" s="262"/>
      <c r="J541" s="263"/>
      <c r="K541" s="263"/>
      <c r="L541" s="263"/>
      <c r="M541" s="263"/>
      <c r="N541" s="263"/>
      <c r="O541" s="263"/>
      <c r="P541" s="263"/>
      <c r="Q541" s="263"/>
      <c r="R541" s="210"/>
      <c r="S541" s="210"/>
      <c r="T541" s="210"/>
      <c r="U541" s="212"/>
      <c r="V541" s="212"/>
      <c r="W541" s="212"/>
      <c r="X541" s="212"/>
      <c r="Y541" s="212"/>
      <c r="Z541" s="212"/>
      <c r="AA541" s="212"/>
      <c r="AB541" s="212"/>
      <c r="AC541" s="212"/>
      <c r="AD541" s="212"/>
      <c r="AE541" s="212"/>
      <c r="AF541" s="212"/>
      <c r="AG541" s="212"/>
      <c r="AH541" s="212"/>
      <c r="AI541" s="212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260"/>
      <c r="AT541" s="260"/>
      <c r="AU541" s="260"/>
      <c r="AV541" s="260"/>
      <c r="AW541" s="260"/>
      <c r="AX541" s="260"/>
      <c r="AY541" s="260"/>
      <c r="AZ541" s="260"/>
      <c r="BA541" s="260"/>
      <c r="BB541" s="260"/>
      <c r="BC541" s="260"/>
      <c r="BD541" s="260"/>
      <c r="BE541" s="260"/>
      <c r="BF541" s="260"/>
      <c r="BG541" s="260"/>
      <c r="BH541" s="260"/>
      <c r="BI541" s="260"/>
      <c r="BJ541" s="260"/>
      <c r="BK541" s="260"/>
      <c r="BL541" s="260"/>
      <c r="BM541" s="260"/>
      <c r="BN541" s="260"/>
      <c r="BO541" s="260"/>
      <c r="BP541" s="260"/>
      <c r="BQ541" s="260"/>
      <c r="BR541" s="260"/>
      <c r="BS541" s="260"/>
      <c r="BT541" s="260"/>
      <c r="BU541" s="260"/>
      <c r="BV541" s="260"/>
      <c r="BW541" s="260"/>
      <c r="BX541" s="260"/>
      <c r="BY541" s="260"/>
      <c r="BZ541" s="260"/>
      <c r="CA541" s="260"/>
      <c r="CB541" s="260"/>
      <c r="CC541" s="260"/>
      <c r="CD541" s="260"/>
      <c r="CE541" s="260"/>
      <c r="CF541" s="260"/>
      <c r="CG541" s="260"/>
      <c r="CH541" s="260"/>
      <c r="CI541" s="260"/>
      <c r="CJ541" s="260"/>
      <c r="CK541" s="260"/>
      <c r="CL541" s="260"/>
      <c r="CM541" s="260"/>
      <c r="CN541" s="260"/>
      <c r="CO541" s="260"/>
      <c r="CP541" s="260"/>
      <c r="CQ541" s="260"/>
      <c r="CR541" s="260"/>
      <c r="CS541" s="260"/>
      <c r="CT541" s="260"/>
      <c r="CU541" s="260"/>
      <c r="CV541" s="260"/>
      <c r="CW541" s="260"/>
      <c r="CX541" s="260"/>
      <c r="CY541" s="260"/>
      <c r="CZ541" s="260"/>
      <c r="DA541" s="260"/>
      <c r="DB541" s="260"/>
      <c r="DC541" s="260"/>
      <c r="DD541" s="260"/>
      <c r="DE541" s="260"/>
    </row>
    <row r="542" spans="1:109" ht="11.25" customHeight="1">
      <c r="A542" s="260"/>
      <c r="B542" s="260"/>
      <c r="C542" s="210"/>
      <c r="D542" s="211"/>
      <c r="E542" s="210"/>
      <c r="F542" s="210"/>
      <c r="G542" s="261"/>
      <c r="H542" s="262"/>
      <c r="I542" s="262"/>
      <c r="J542" s="263"/>
      <c r="K542" s="263"/>
      <c r="L542" s="263"/>
      <c r="M542" s="263"/>
      <c r="N542" s="263"/>
      <c r="O542" s="263"/>
      <c r="P542" s="263"/>
      <c r="Q542" s="263"/>
      <c r="R542" s="210"/>
      <c r="S542" s="210"/>
      <c r="T542" s="210"/>
      <c r="U542" s="212"/>
      <c r="V542" s="212"/>
      <c r="W542" s="212"/>
      <c r="X542" s="212"/>
      <c r="Y542" s="212"/>
      <c r="Z542" s="212"/>
      <c r="AA542" s="212"/>
      <c r="AB542" s="212"/>
      <c r="AC542" s="212"/>
      <c r="AD542" s="212"/>
      <c r="AE542" s="212"/>
      <c r="AF542" s="212"/>
      <c r="AG542" s="212"/>
      <c r="AH542" s="212"/>
      <c r="AI542" s="212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260"/>
      <c r="AT542" s="260"/>
      <c r="AU542" s="260"/>
      <c r="AV542" s="260"/>
      <c r="AW542" s="260"/>
      <c r="AX542" s="260"/>
      <c r="AY542" s="260"/>
      <c r="AZ542" s="260"/>
      <c r="BA542" s="260"/>
      <c r="BB542" s="260"/>
      <c r="BC542" s="260"/>
      <c r="BD542" s="260"/>
      <c r="BE542" s="260"/>
      <c r="BF542" s="260"/>
      <c r="BG542" s="260"/>
      <c r="BH542" s="260"/>
      <c r="BI542" s="260"/>
      <c r="BJ542" s="260"/>
      <c r="BK542" s="260"/>
      <c r="BL542" s="260"/>
      <c r="BM542" s="260"/>
      <c r="BN542" s="260"/>
      <c r="BO542" s="260"/>
      <c r="BP542" s="260"/>
      <c r="BQ542" s="260"/>
      <c r="BR542" s="260"/>
      <c r="BS542" s="260"/>
      <c r="BT542" s="260"/>
      <c r="BU542" s="260"/>
      <c r="BV542" s="260"/>
      <c r="BW542" s="260"/>
      <c r="BX542" s="260"/>
      <c r="BY542" s="260"/>
      <c r="BZ542" s="260"/>
      <c r="CA542" s="260"/>
      <c r="CB542" s="260"/>
      <c r="CC542" s="260"/>
      <c r="CD542" s="260"/>
      <c r="CE542" s="260"/>
      <c r="CF542" s="260"/>
      <c r="CG542" s="260"/>
      <c r="CH542" s="260"/>
      <c r="CI542" s="260"/>
      <c r="CJ542" s="260"/>
      <c r="CK542" s="260"/>
      <c r="CL542" s="260"/>
      <c r="CM542" s="260"/>
      <c r="CN542" s="260"/>
      <c r="CO542" s="260"/>
      <c r="CP542" s="260"/>
      <c r="CQ542" s="260"/>
      <c r="CR542" s="260"/>
      <c r="CS542" s="260"/>
      <c r="CT542" s="260"/>
      <c r="CU542" s="260"/>
      <c r="CV542" s="260"/>
      <c r="CW542" s="260"/>
      <c r="CX542" s="260"/>
      <c r="CY542" s="260"/>
      <c r="CZ542" s="260"/>
      <c r="DA542" s="260"/>
      <c r="DB542" s="260"/>
      <c r="DC542" s="260"/>
      <c r="DD542" s="260"/>
      <c r="DE542" s="260"/>
    </row>
    <row r="543" spans="1:109" ht="11.25" customHeight="1">
      <c r="A543" s="260"/>
      <c r="B543" s="260"/>
      <c r="C543" s="210"/>
      <c r="D543" s="211"/>
      <c r="E543" s="210"/>
      <c r="F543" s="210"/>
      <c r="G543" s="261"/>
      <c r="H543" s="262"/>
      <c r="I543" s="262"/>
      <c r="J543" s="263"/>
      <c r="K543" s="263"/>
      <c r="L543" s="263"/>
      <c r="M543" s="263"/>
      <c r="N543" s="263"/>
      <c r="O543" s="263"/>
      <c r="P543" s="263"/>
      <c r="Q543" s="263"/>
      <c r="R543" s="210"/>
      <c r="S543" s="210"/>
      <c r="T543" s="210"/>
      <c r="U543" s="212"/>
      <c r="V543" s="212"/>
      <c r="W543" s="212"/>
      <c r="X543" s="212"/>
      <c r="Y543" s="212"/>
      <c r="Z543" s="212"/>
      <c r="AA543" s="212"/>
      <c r="AB543" s="212"/>
      <c r="AC543" s="212"/>
      <c r="AD543" s="212"/>
      <c r="AE543" s="212"/>
      <c r="AF543" s="212"/>
      <c r="AG543" s="212"/>
      <c r="AH543" s="212"/>
      <c r="AI543" s="212"/>
      <c r="AJ543" s="260"/>
      <c r="AK543" s="260"/>
      <c r="AL543" s="260"/>
      <c r="AM543" s="260"/>
      <c r="AN543" s="260"/>
      <c r="AO543" s="260"/>
      <c r="AP543" s="260"/>
      <c r="AQ543" s="260"/>
      <c r="AR543" s="260"/>
      <c r="AS543" s="260"/>
      <c r="AT543" s="260"/>
      <c r="AU543" s="260"/>
      <c r="AV543" s="260"/>
      <c r="AW543" s="260"/>
      <c r="AX543" s="260"/>
      <c r="AY543" s="260"/>
      <c r="AZ543" s="260"/>
      <c r="BA543" s="260"/>
      <c r="BB543" s="260"/>
      <c r="BC543" s="260"/>
      <c r="BD543" s="260"/>
      <c r="BE543" s="260"/>
      <c r="BF543" s="260"/>
      <c r="BG543" s="260"/>
      <c r="BH543" s="260"/>
      <c r="BI543" s="260"/>
      <c r="BJ543" s="260"/>
      <c r="BK543" s="260"/>
      <c r="BL543" s="260"/>
      <c r="BM543" s="260"/>
      <c r="BN543" s="260"/>
      <c r="BO543" s="260"/>
      <c r="BP543" s="260"/>
      <c r="BQ543" s="260"/>
      <c r="BR543" s="260"/>
      <c r="BS543" s="260"/>
      <c r="BT543" s="260"/>
      <c r="BU543" s="260"/>
      <c r="BV543" s="260"/>
      <c r="BW543" s="260"/>
      <c r="BX543" s="260"/>
      <c r="BY543" s="260"/>
      <c r="BZ543" s="260"/>
      <c r="CA543" s="260"/>
      <c r="CB543" s="260"/>
      <c r="CC543" s="260"/>
      <c r="CD543" s="260"/>
      <c r="CE543" s="260"/>
      <c r="CF543" s="260"/>
      <c r="CG543" s="260"/>
      <c r="CH543" s="260"/>
      <c r="CI543" s="260"/>
      <c r="CJ543" s="260"/>
      <c r="CK543" s="260"/>
      <c r="CL543" s="260"/>
      <c r="CM543" s="260"/>
      <c r="CN543" s="260"/>
      <c r="CO543" s="260"/>
      <c r="CP543" s="260"/>
      <c r="CQ543" s="260"/>
      <c r="CR543" s="260"/>
      <c r="CS543" s="260"/>
      <c r="CT543" s="260"/>
      <c r="CU543" s="260"/>
      <c r="CV543" s="260"/>
      <c r="CW543" s="260"/>
      <c r="CX543" s="260"/>
      <c r="CY543" s="260"/>
      <c r="CZ543" s="260"/>
      <c r="DA543" s="260"/>
      <c r="DB543" s="260"/>
      <c r="DC543" s="260"/>
      <c r="DD543" s="260"/>
      <c r="DE543" s="260"/>
    </row>
    <row r="544" spans="1:109" ht="11.25" customHeight="1">
      <c r="A544" s="260"/>
      <c r="B544" s="260"/>
      <c r="C544" s="210"/>
      <c r="D544" s="211"/>
      <c r="E544" s="210"/>
      <c r="F544" s="210"/>
      <c r="G544" s="261"/>
      <c r="H544" s="262"/>
      <c r="I544" s="262"/>
      <c r="J544" s="263"/>
      <c r="K544" s="263"/>
      <c r="L544" s="263"/>
      <c r="M544" s="263"/>
      <c r="N544" s="263"/>
      <c r="O544" s="263"/>
      <c r="P544" s="263"/>
      <c r="Q544" s="263"/>
      <c r="R544" s="210"/>
      <c r="S544" s="210"/>
      <c r="T544" s="210"/>
      <c r="U544" s="212"/>
      <c r="V544" s="212"/>
      <c r="W544" s="212"/>
      <c r="X544" s="212"/>
      <c r="Y544" s="212"/>
      <c r="Z544" s="212"/>
      <c r="AA544" s="212"/>
      <c r="AB544" s="212"/>
      <c r="AC544" s="212"/>
      <c r="AD544" s="212"/>
      <c r="AE544" s="212"/>
      <c r="AF544" s="212"/>
      <c r="AG544" s="212"/>
      <c r="AH544" s="212"/>
      <c r="AI544" s="212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  <c r="AW544" s="260"/>
      <c r="AX544" s="260"/>
      <c r="AY544" s="260"/>
      <c r="AZ544" s="260"/>
      <c r="BA544" s="260"/>
      <c r="BB544" s="260"/>
      <c r="BC544" s="260"/>
      <c r="BD544" s="260"/>
      <c r="BE544" s="260"/>
      <c r="BF544" s="260"/>
      <c r="BG544" s="260"/>
      <c r="BH544" s="260"/>
      <c r="BI544" s="260"/>
      <c r="BJ544" s="260"/>
      <c r="BK544" s="260"/>
      <c r="BL544" s="260"/>
      <c r="BM544" s="260"/>
      <c r="BN544" s="260"/>
      <c r="BO544" s="260"/>
      <c r="BP544" s="260"/>
      <c r="BQ544" s="260"/>
      <c r="BR544" s="260"/>
      <c r="BS544" s="260"/>
      <c r="BT544" s="260"/>
      <c r="BU544" s="260"/>
      <c r="BV544" s="260"/>
      <c r="BW544" s="260"/>
      <c r="BX544" s="260"/>
      <c r="BY544" s="260"/>
      <c r="BZ544" s="260"/>
      <c r="CA544" s="260"/>
      <c r="CB544" s="260"/>
      <c r="CC544" s="260"/>
      <c r="CD544" s="260"/>
      <c r="CE544" s="260"/>
      <c r="CF544" s="260"/>
      <c r="CG544" s="260"/>
      <c r="CH544" s="260"/>
      <c r="CI544" s="260"/>
      <c r="CJ544" s="260"/>
      <c r="CK544" s="260"/>
      <c r="CL544" s="260"/>
      <c r="CM544" s="260"/>
      <c r="CN544" s="260"/>
      <c r="CO544" s="260"/>
      <c r="CP544" s="260"/>
      <c r="CQ544" s="260"/>
      <c r="CR544" s="260"/>
      <c r="CS544" s="260"/>
      <c r="CT544" s="260"/>
      <c r="CU544" s="260"/>
      <c r="CV544" s="260"/>
      <c r="CW544" s="260"/>
      <c r="CX544" s="260"/>
      <c r="CY544" s="260"/>
      <c r="CZ544" s="260"/>
      <c r="DA544" s="260"/>
      <c r="DB544" s="260"/>
      <c r="DC544" s="260"/>
      <c r="DD544" s="260"/>
      <c r="DE544" s="260"/>
    </row>
    <row r="545" spans="1:109" ht="11.25" customHeight="1">
      <c r="A545" s="260"/>
      <c r="B545" s="260"/>
      <c r="C545" s="210"/>
      <c r="D545" s="211"/>
      <c r="E545" s="210"/>
      <c r="F545" s="210"/>
      <c r="G545" s="261"/>
      <c r="H545" s="262"/>
      <c r="I545" s="262"/>
      <c r="J545" s="263"/>
      <c r="K545" s="263"/>
      <c r="L545" s="263"/>
      <c r="M545" s="263"/>
      <c r="N545" s="263"/>
      <c r="O545" s="263"/>
      <c r="P545" s="263"/>
      <c r="Q545" s="263"/>
      <c r="R545" s="210"/>
      <c r="S545" s="210"/>
      <c r="T545" s="210"/>
      <c r="U545" s="212"/>
      <c r="V545" s="212"/>
      <c r="W545" s="212"/>
      <c r="X545" s="212"/>
      <c r="Y545" s="212"/>
      <c r="Z545" s="212"/>
      <c r="AA545" s="212"/>
      <c r="AB545" s="212"/>
      <c r="AC545" s="212"/>
      <c r="AD545" s="212"/>
      <c r="AE545" s="212"/>
      <c r="AF545" s="212"/>
      <c r="AG545" s="212"/>
      <c r="AH545" s="212"/>
      <c r="AI545" s="212"/>
      <c r="AJ545" s="260"/>
      <c r="AK545" s="260"/>
      <c r="AL545" s="260"/>
      <c r="AM545" s="260"/>
      <c r="AN545" s="260"/>
      <c r="AO545" s="260"/>
      <c r="AP545" s="260"/>
      <c r="AQ545" s="260"/>
      <c r="AR545" s="260"/>
      <c r="AS545" s="260"/>
      <c r="AT545" s="260"/>
      <c r="AU545" s="260"/>
      <c r="AV545" s="260"/>
      <c r="AW545" s="260"/>
      <c r="AX545" s="260"/>
      <c r="AY545" s="260"/>
      <c r="AZ545" s="260"/>
      <c r="BA545" s="260"/>
      <c r="BB545" s="260"/>
      <c r="BC545" s="260"/>
      <c r="BD545" s="260"/>
      <c r="BE545" s="260"/>
      <c r="BF545" s="260"/>
      <c r="BG545" s="260"/>
      <c r="BH545" s="260"/>
      <c r="BI545" s="260"/>
      <c r="BJ545" s="260"/>
      <c r="BK545" s="260"/>
      <c r="BL545" s="260"/>
      <c r="BM545" s="260"/>
      <c r="BN545" s="260"/>
      <c r="BO545" s="260"/>
      <c r="BP545" s="260"/>
      <c r="BQ545" s="260"/>
      <c r="BR545" s="260"/>
      <c r="BS545" s="260"/>
      <c r="BT545" s="260"/>
      <c r="BU545" s="260"/>
      <c r="BV545" s="260"/>
      <c r="BW545" s="260"/>
      <c r="BX545" s="260"/>
      <c r="BY545" s="260"/>
      <c r="BZ545" s="260"/>
      <c r="CA545" s="260"/>
      <c r="CB545" s="260"/>
      <c r="CC545" s="260"/>
      <c r="CD545" s="260"/>
      <c r="CE545" s="260"/>
      <c r="CF545" s="260"/>
      <c r="CG545" s="260"/>
      <c r="CH545" s="260"/>
      <c r="CI545" s="260"/>
      <c r="CJ545" s="260"/>
      <c r="CK545" s="260"/>
      <c r="CL545" s="260"/>
      <c r="CM545" s="260"/>
      <c r="CN545" s="260"/>
      <c r="CO545" s="260"/>
      <c r="CP545" s="260"/>
      <c r="CQ545" s="260"/>
      <c r="CR545" s="260"/>
      <c r="CS545" s="260"/>
      <c r="CT545" s="260"/>
      <c r="CU545" s="260"/>
      <c r="CV545" s="260"/>
      <c r="CW545" s="260"/>
      <c r="CX545" s="260"/>
      <c r="CY545" s="260"/>
      <c r="CZ545" s="260"/>
      <c r="DA545" s="260"/>
      <c r="DB545" s="260"/>
      <c r="DC545" s="260"/>
      <c r="DD545" s="260"/>
      <c r="DE545" s="260"/>
    </row>
    <row r="546" spans="1:109" ht="11.25" customHeight="1">
      <c r="A546" s="260"/>
      <c r="B546" s="260"/>
      <c r="C546" s="210"/>
      <c r="D546" s="211"/>
      <c r="E546" s="210"/>
      <c r="F546" s="210"/>
      <c r="G546" s="261"/>
      <c r="H546" s="262"/>
      <c r="I546" s="262"/>
      <c r="J546" s="263"/>
      <c r="K546" s="263"/>
      <c r="L546" s="263"/>
      <c r="M546" s="263"/>
      <c r="N546" s="263"/>
      <c r="O546" s="263"/>
      <c r="P546" s="263"/>
      <c r="Q546" s="263"/>
      <c r="R546" s="210"/>
      <c r="S546" s="210"/>
      <c r="T546" s="210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60"/>
      <c r="AK546" s="260"/>
      <c r="AL546" s="260"/>
      <c r="AM546" s="260"/>
      <c r="AN546" s="260"/>
      <c r="AO546" s="260"/>
      <c r="AP546" s="260"/>
      <c r="AQ546" s="260"/>
      <c r="AR546" s="260"/>
      <c r="AS546" s="260"/>
      <c r="AT546" s="260"/>
      <c r="AU546" s="260"/>
      <c r="AV546" s="260"/>
      <c r="AW546" s="260"/>
      <c r="AX546" s="260"/>
      <c r="AY546" s="260"/>
      <c r="AZ546" s="260"/>
      <c r="BA546" s="260"/>
      <c r="BB546" s="260"/>
      <c r="BC546" s="260"/>
      <c r="BD546" s="260"/>
      <c r="BE546" s="260"/>
      <c r="BF546" s="260"/>
      <c r="BG546" s="260"/>
      <c r="BH546" s="260"/>
      <c r="BI546" s="260"/>
      <c r="BJ546" s="260"/>
      <c r="BK546" s="260"/>
      <c r="BL546" s="260"/>
      <c r="BM546" s="260"/>
      <c r="BN546" s="260"/>
      <c r="BO546" s="260"/>
      <c r="BP546" s="260"/>
      <c r="BQ546" s="260"/>
      <c r="BR546" s="260"/>
      <c r="BS546" s="260"/>
      <c r="BT546" s="260"/>
      <c r="BU546" s="260"/>
      <c r="BV546" s="260"/>
      <c r="BW546" s="260"/>
      <c r="BX546" s="260"/>
      <c r="BY546" s="260"/>
      <c r="BZ546" s="260"/>
      <c r="CA546" s="260"/>
      <c r="CB546" s="260"/>
      <c r="CC546" s="260"/>
      <c r="CD546" s="260"/>
      <c r="CE546" s="260"/>
      <c r="CF546" s="260"/>
      <c r="CG546" s="260"/>
      <c r="CH546" s="260"/>
      <c r="CI546" s="260"/>
      <c r="CJ546" s="260"/>
      <c r="CK546" s="260"/>
      <c r="CL546" s="260"/>
      <c r="CM546" s="260"/>
      <c r="CN546" s="260"/>
      <c r="CO546" s="260"/>
      <c r="CP546" s="260"/>
      <c r="CQ546" s="260"/>
      <c r="CR546" s="260"/>
      <c r="CS546" s="260"/>
      <c r="CT546" s="260"/>
      <c r="CU546" s="260"/>
      <c r="CV546" s="260"/>
      <c r="CW546" s="260"/>
      <c r="CX546" s="260"/>
      <c r="CY546" s="260"/>
      <c r="CZ546" s="260"/>
      <c r="DA546" s="260"/>
      <c r="DB546" s="260"/>
      <c r="DC546" s="260"/>
      <c r="DD546" s="260"/>
      <c r="DE546" s="260"/>
    </row>
    <row r="547" spans="1:109" ht="11.25" customHeight="1">
      <c r="A547" s="260"/>
      <c r="B547" s="260"/>
      <c r="C547" s="210"/>
      <c r="D547" s="211"/>
      <c r="E547" s="210"/>
      <c r="F547" s="210"/>
      <c r="G547" s="261"/>
      <c r="H547" s="262"/>
      <c r="I547" s="262"/>
      <c r="J547" s="263"/>
      <c r="K547" s="263"/>
      <c r="L547" s="263"/>
      <c r="M547" s="263"/>
      <c r="N547" s="263"/>
      <c r="O547" s="263"/>
      <c r="P547" s="263"/>
      <c r="Q547" s="263"/>
      <c r="R547" s="210"/>
      <c r="S547" s="210"/>
      <c r="T547" s="210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60"/>
      <c r="AK547" s="260"/>
      <c r="AL547" s="260"/>
      <c r="AM547" s="260"/>
      <c r="AN547" s="260"/>
      <c r="AO547" s="260"/>
      <c r="AP547" s="260"/>
      <c r="AQ547" s="260"/>
      <c r="AR547" s="260"/>
      <c r="AS547" s="260"/>
      <c r="AT547" s="260"/>
      <c r="AU547" s="260"/>
      <c r="AV547" s="260"/>
      <c r="AW547" s="260"/>
      <c r="AX547" s="260"/>
      <c r="AY547" s="260"/>
      <c r="AZ547" s="260"/>
      <c r="BA547" s="260"/>
      <c r="BB547" s="260"/>
      <c r="BC547" s="260"/>
      <c r="BD547" s="260"/>
      <c r="BE547" s="260"/>
      <c r="BF547" s="260"/>
      <c r="BG547" s="260"/>
      <c r="BH547" s="260"/>
      <c r="BI547" s="260"/>
      <c r="BJ547" s="260"/>
      <c r="BK547" s="260"/>
      <c r="BL547" s="260"/>
      <c r="BM547" s="260"/>
      <c r="BN547" s="260"/>
      <c r="BO547" s="260"/>
      <c r="BP547" s="260"/>
      <c r="BQ547" s="260"/>
      <c r="BR547" s="260"/>
      <c r="BS547" s="260"/>
      <c r="BT547" s="260"/>
      <c r="BU547" s="260"/>
      <c r="BV547" s="260"/>
      <c r="BW547" s="260"/>
      <c r="BX547" s="260"/>
      <c r="BY547" s="260"/>
      <c r="BZ547" s="260"/>
      <c r="CA547" s="260"/>
      <c r="CB547" s="260"/>
      <c r="CC547" s="260"/>
      <c r="CD547" s="260"/>
      <c r="CE547" s="260"/>
      <c r="CF547" s="260"/>
      <c r="CG547" s="260"/>
      <c r="CH547" s="260"/>
      <c r="CI547" s="260"/>
      <c r="CJ547" s="260"/>
      <c r="CK547" s="260"/>
      <c r="CL547" s="260"/>
      <c r="CM547" s="260"/>
      <c r="CN547" s="260"/>
      <c r="CO547" s="260"/>
      <c r="CP547" s="260"/>
      <c r="CQ547" s="260"/>
      <c r="CR547" s="260"/>
      <c r="CS547" s="260"/>
      <c r="CT547" s="260"/>
      <c r="CU547" s="260"/>
      <c r="CV547" s="260"/>
      <c r="CW547" s="260"/>
      <c r="CX547" s="260"/>
      <c r="CY547" s="260"/>
      <c r="CZ547" s="260"/>
      <c r="DA547" s="260"/>
      <c r="DB547" s="260"/>
      <c r="DC547" s="260"/>
      <c r="DD547" s="260"/>
      <c r="DE547" s="260"/>
    </row>
    <row r="548" spans="1:109" ht="11.25" customHeight="1">
      <c r="A548" s="260"/>
      <c r="B548" s="260"/>
      <c r="C548" s="210"/>
      <c r="D548" s="211"/>
      <c r="E548" s="210"/>
      <c r="F548" s="210"/>
      <c r="G548" s="261"/>
      <c r="H548" s="262"/>
      <c r="I548" s="262"/>
      <c r="J548" s="263"/>
      <c r="K548" s="263"/>
      <c r="L548" s="263"/>
      <c r="M548" s="263"/>
      <c r="N548" s="263"/>
      <c r="O548" s="263"/>
      <c r="P548" s="263"/>
      <c r="Q548" s="263"/>
      <c r="R548" s="210"/>
      <c r="S548" s="210"/>
      <c r="T548" s="210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60"/>
      <c r="AK548" s="260"/>
      <c r="AL548" s="260"/>
      <c r="AM548" s="260"/>
      <c r="AN548" s="260"/>
      <c r="AO548" s="260"/>
      <c r="AP548" s="260"/>
      <c r="AQ548" s="260"/>
      <c r="AR548" s="260"/>
      <c r="AS548" s="260"/>
      <c r="AT548" s="260"/>
      <c r="AU548" s="260"/>
      <c r="AV548" s="260"/>
      <c r="AW548" s="260"/>
      <c r="AX548" s="260"/>
      <c r="AY548" s="260"/>
      <c r="AZ548" s="260"/>
      <c r="BA548" s="260"/>
      <c r="BB548" s="260"/>
      <c r="BC548" s="260"/>
      <c r="BD548" s="260"/>
      <c r="BE548" s="260"/>
      <c r="BF548" s="260"/>
      <c r="BG548" s="260"/>
      <c r="BH548" s="260"/>
      <c r="BI548" s="260"/>
      <c r="BJ548" s="260"/>
      <c r="BK548" s="260"/>
      <c r="BL548" s="260"/>
      <c r="BM548" s="260"/>
      <c r="BN548" s="260"/>
      <c r="BO548" s="260"/>
      <c r="BP548" s="260"/>
      <c r="BQ548" s="260"/>
      <c r="BR548" s="260"/>
      <c r="BS548" s="260"/>
      <c r="BT548" s="260"/>
      <c r="BU548" s="260"/>
      <c r="BV548" s="260"/>
      <c r="BW548" s="260"/>
      <c r="BX548" s="260"/>
      <c r="BY548" s="260"/>
      <c r="BZ548" s="260"/>
      <c r="CA548" s="260"/>
      <c r="CB548" s="260"/>
      <c r="CC548" s="260"/>
      <c r="CD548" s="260"/>
      <c r="CE548" s="260"/>
      <c r="CF548" s="260"/>
      <c r="CG548" s="260"/>
      <c r="CH548" s="260"/>
      <c r="CI548" s="260"/>
      <c r="CJ548" s="260"/>
      <c r="CK548" s="260"/>
      <c r="CL548" s="260"/>
      <c r="CM548" s="260"/>
      <c r="CN548" s="260"/>
      <c r="CO548" s="260"/>
      <c r="CP548" s="260"/>
      <c r="CQ548" s="260"/>
      <c r="CR548" s="260"/>
      <c r="CS548" s="260"/>
      <c r="CT548" s="260"/>
      <c r="CU548" s="260"/>
      <c r="CV548" s="260"/>
      <c r="CW548" s="260"/>
      <c r="CX548" s="260"/>
      <c r="CY548" s="260"/>
      <c r="CZ548" s="260"/>
      <c r="DA548" s="260"/>
      <c r="DB548" s="260"/>
      <c r="DC548" s="260"/>
      <c r="DD548" s="260"/>
      <c r="DE548" s="260"/>
    </row>
    <row r="549" spans="1:109" ht="11.25" customHeight="1">
      <c r="A549" s="260"/>
      <c r="B549" s="260"/>
      <c r="C549" s="210"/>
      <c r="D549" s="211"/>
      <c r="E549" s="210"/>
      <c r="F549" s="210"/>
      <c r="G549" s="261"/>
      <c r="H549" s="262"/>
      <c r="I549" s="262"/>
      <c r="J549" s="263"/>
      <c r="K549" s="263"/>
      <c r="L549" s="263"/>
      <c r="M549" s="263"/>
      <c r="N549" s="263"/>
      <c r="O549" s="263"/>
      <c r="P549" s="263"/>
      <c r="Q549" s="263"/>
      <c r="R549" s="210"/>
      <c r="S549" s="210"/>
      <c r="T549" s="210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60"/>
      <c r="AK549" s="260"/>
      <c r="AL549" s="260"/>
      <c r="AM549" s="260"/>
      <c r="AN549" s="260"/>
      <c r="AO549" s="260"/>
      <c r="AP549" s="260"/>
      <c r="AQ549" s="260"/>
      <c r="AR549" s="260"/>
      <c r="AS549" s="260"/>
      <c r="AT549" s="260"/>
      <c r="AU549" s="260"/>
      <c r="AV549" s="260"/>
      <c r="AW549" s="260"/>
      <c r="AX549" s="260"/>
      <c r="AY549" s="260"/>
      <c r="AZ549" s="260"/>
      <c r="BA549" s="260"/>
      <c r="BB549" s="260"/>
      <c r="BC549" s="260"/>
      <c r="BD549" s="260"/>
      <c r="BE549" s="260"/>
      <c r="BF549" s="260"/>
      <c r="BG549" s="260"/>
      <c r="BH549" s="260"/>
      <c r="BI549" s="260"/>
      <c r="BJ549" s="260"/>
      <c r="BK549" s="260"/>
      <c r="BL549" s="260"/>
      <c r="BM549" s="260"/>
      <c r="BN549" s="260"/>
      <c r="BO549" s="260"/>
      <c r="BP549" s="260"/>
      <c r="BQ549" s="260"/>
      <c r="BR549" s="260"/>
      <c r="BS549" s="260"/>
      <c r="BT549" s="260"/>
      <c r="BU549" s="260"/>
      <c r="BV549" s="260"/>
      <c r="BW549" s="260"/>
      <c r="BX549" s="260"/>
      <c r="BY549" s="260"/>
      <c r="BZ549" s="260"/>
      <c r="CA549" s="260"/>
      <c r="CB549" s="260"/>
      <c r="CC549" s="260"/>
      <c r="CD549" s="260"/>
      <c r="CE549" s="260"/>
      <c r="CF549" s="260"/>
      <c r="CG549" s="260"/>
      <c r="CH549" s="260"/>
      <c r="CI549" s="260"/>
      <c r="CJ549" s="260"/>
      <c r="CK549" s="260"/>
      <c r="CL549" s="260"/>
      <c r="CM549" s="260"/>
      <c r="CN549" s="260"/>
      <c r="CO549" s="260"/>
      <c r="CP549" s="260"/>
      <c r="CQ549" s="260"/>
      <c r="CR549" s="260"/>
      <c r="CS549" s="260"/>
      <c r="CT549" s="260"/>
      <c r="CU549" s="260"/>
      <c r="CV549" s="260"/>
      <c r="CW549" s="260"/>
      <c r="CX549" s="260"/>
      <c r="CY549" s="260"/>
      <c r="CZ549" s="260"/>
      <c r="DA549" s="260"/>
      <c r="DB549" s="260"/>
      <c r="DC549" s="260"/>
      <c r="DD549" s="260"/>
      <c r="DE549" s="260"/>
    </row>
    <row r="550" spans="1:109" ht="11.25" customHeight="1">
      <c r="A550" s="260"/>
      <c r="B550" s="260"/>
      <c r="C550" s="210"/>
      <c r="D550" s="211"/>
      <c r="E550" s="210"/>
      <c r="F550" s="210"/>
      <c r="G550" s="261"/>
      <c r="H550" s="262"/>
      <c r="I550" s="262"/>
      <c r="J550" s="263"/>
      <c r="K550" s="263"/>
      <c r="L550" s="263"/>
      <c r="M550" s="263"/>
      <c r="N550" s="263"/>
      <c r="O550" s="263"/>
      <c r="P550" s="263"/>
      <c r="Q550" s="263"/>
      <c r="R550" s="210"/>
      <c r="S550" s="210"/>
      <c r="T550" s="210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60"/>
      <c r="AK550" s="260"/>
      <c r="AL550" s="260"/>
      <c r="AM550" s="260"/>
      <c r="AN550" s="260"/>
      <c r="AO550" s="260"/>
      <c r="AP550" s="260"/>
      <c r="AQ550" s="260"/>
      <c r="AR550" s="260"/>
      <c r="AS550" s="260"/>
      <c r="AT550" s="260"/>
      <c r="AU550" s="260"/>
      <c r="AV550" s="260"/>
      <c r="AW550" s="260"/>
      <c r="AX550" s="260"/>
      <c r="AY550" s="260"/>
      <c r="AZ550" s="260"/>
      <c r="BA550" s="260"/>
      <c r="BB550" s="260"/>
      <c r="BC550" s="260"/>
      <c r="BD550" s="260"/>
      <c r="BE550" s="260"/>
      <c r="BF550" s="260"/>
      <c r="BG550" s="260"/>
      <c r="BH550" s="260"/>
      <c r="BI550" s="260"/>
      <c r="BJ550" s="260"/>
      <c r="BK550" s="260"/>
      <c r="BL550" s="260"/>
      <c r="BM550" s="260"/>
      <c r="BN550" s="260"/>
      <c r="BO550" s="260"/>
      <c r="BP550" s="260"/>
      <c r="BQ550" s="260"/>
      <c r="BR550" s="260"/>
      <c r="BS550" s="260"/>
      <c r="BT550" s="260"/>
      <c r="BU550" s="260"/>
      <c r="BV550" s="260"/>
      <c r="BW550" s="260"/>
      <c r="BX550" s="260"/>
      <c r="BY550" s="260"/>
      <c r="BZ550" s="260"/>
      <c r="CA550" s="260"/>
      <c r="CB550" s="260"/>
      <c r="CC550" s="260"/>
      <c r="CD550" s="260"/>
      <c r="CE550" s="260"/>
      <c r="CF550" s="260"/>
      <c r="CG550" s="260"/>
      <c r="CH550" s="260"/>
      <c r="CI550" s="260"/>
      <c r="CJ550" s="260"/>
      <c r="CK550" s="260"/>
      <c r="CL550" s="260"/>
      <c r="CM550" s="260"/>
      <c r="CN550" s="260"/>
      <c r="CO550" s="260"/>
      <c r="CP550" s="260"/>
      <c r="CQ550" s="260"/>
      <c r="CR550" s="260"/>
      <c r="CS550" s="260"/>
      <c r="CT550" s="260"/>
      <c r="CU550" s="260"/>
      <c r="CV550" s="260"/>
      <c r="CW550" s="260"/>
      <c r="CX550" s="260"/>
      <c r="CY550" s="260"/>
      <c r="CZ550" s="260"/>
      <c r="DA550" s="260"/>
      <c r="DB550" s="260"/>
      <c r="DC550" s="260"/>
      <c r="DD550" s="260"/>
      <c r="DE550" s="260"/>
    </row>
    <row r="551" spans="1:109" ht="11.25" customHeight="1">
      <c r="A551" s="260"/>
      <c r="B551" s="260"/>
      <c r="C551" s="210"/>
      <c r="D551" s="211"/>
      <c r="E551" s="210"/>
      <c r="F551" s="210"/>
      <c r="G551" s="261"/>
      <c r="H551" s="262"/>
      <c r="I551" s="262"/>
      <c r="J551" s="263"/>
      <c r="K551" s="263"/>
      <c r="L551" s="263"/>
      <c r="M551" s="263"/>
      <c r="N551" s="263"/>
      <c r="O551" s="263"/>
      <c r="P551" s="263"/>
      <c r="Q551" s="263"/>
      <c r="R551" s="210"/>
      <c r="S551" s="210"/>
      <c r="T551" s="210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60"/>
      <c r="AK551" s="260"/>
      <c r="AL551" s="260"/>
      <c r="AM551" s="260"/>
      <c r="AN551" s="260"/>
      <c r="AO551" s="260"/>
      <c r="AP551" s="260"/>
      <c r="AQ551" s="260"/>
      <c r="AR551" s="260"/>
      <c r="AS551" s="260"/>
      <c r="AT551" s="260"/>
      <c r="AU551" s="260"/>
      <c r="AV551" s="260"/>
      <c r="AW551" s="260"/>
      <c r="AX551" s="260"/>
      <c r="AY551" s="260"/>
      <c r="AZ551" s="260"/>
      <c r="BA551" s="260"/>
      <c r="BB551" s="260"/>
      <c r="BC551" s="260"/>
      <c r="BD551" s="260"/>
      <c r="BE551" s="260"/>
      <c r="BF551" s="260"/>
      <c r="BG551" s="260"/>
      <c r="BH551" s="260"/>
      <c r="BI551" s="260"/>
      <c r="BJ551" s="260"/>
      <c r="BK551" s="260"/>
      <c r="BL551" s="260"/>
      <c r="BM551" s="260"/>
      <c r="BN551" s="260"/>
      <c r="BO551" s="260"/>
      <c r="BP551" s="260"/>
      <c r="BQ551" s="260"/>
      <c r="BR551" s="260"/>
      <c r="BS551" s="260"/>
      <c r="BT551" s="260"/>
      <c r="BU551" s="260"/>
      <c r="BV551" s="260"/>
      <c r="BW551" s="260"/>
      <c r="BX551" s="260"/>
      <c r="BY551" s="260"/>
      <c r="BZ551" s="260"/>
      <c r="CA551" s="260"/>
      <c r="CB551" s="260"/>
      <c r="CC551" s="260"/>
      <c r="CD551" s="260"/>
      <c r="CE551" s="260"/>
      <c r="CF551" s="260"/>
      <c r="CG551" s="260"/>
      <c r="CH551" s="260"/>
      <c r="CI551" s="260"/>
      <c r="CJ551" s="260"/>
      <c r="CK551" s="260"/>
      <c r="CL551" s="260"/>
      <c r="CM551" s="260"/>
      <c r="CN551" s="260"/>
      <c r="CO551" s="260"/>
      <c r="CP551" s="260"/>
      <c r="CQ551" s="260"/>
      <c r="CR551" s="260"/>
      <c r="CS551" s="260"/>
      <c r="CT551" s="260"/>
      <c r="CU551" s="260"/>
      <c r="CV551" s="260"/>
      <c r="CW551" s="260"/>
      <c r="CX551" s="260"/>
      <c r="CY551" s="260"/>
      <c r="CZ551" s="260"/>
      <c r="DA551" s="260"/>
      <c r="DB551" s="260"/>
      <c r="DC551" s="260"/>
      <c r="DD551" s="260"/>
      <c r="DE551" s="260"/>
    </row>
    <row r="552" spans="1:109" ht="11.25" customHeight="1">
      <c r="A552" s="260"/>
      <c r="B552" s="260"/>
      <c r="C552" s="210"/>
      <c r="D552" s="211"/>
      <c r="E552" s="210"/>
      <c r="F552" s="210"/>
      <c r="G552" s="261"/>
      <c r="H552" s="262"/>
      <c r="I552" s="262"/>
      <c r="J552" s="263"/>
      <c r="K552" s="263"/>
      <c r="L552" s="263"/>
      <c r="M552" s="263"/>
      <c r="N552" s="263"/>
      <c r="O552" s="263"/>
      <c r="P552" s="263"/>
      <c r="Q552" s="263"/>
      <c r="R552" s="210"/>
      <c r="S552" s="210"/>
      <c r="T552" s="210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60"/>
      <c r="AK552" s="260"/>
      <c r="AL552" s="260"/>
      <c r="AM552" s="260"/>
      <c r="AN552" s="260"/>
      <c r="AO552" s="260"/>
      <c r="AP552" s="260"/>
      <c r="AQ552" s="260"/>
      <c r="AR552" s="260"/>
      <c r="AS552" s="260"/>
      <c r="AT552" s="260"/>
      <c r="AU552" s="260"/>
      <c r="AV552" s="260"/>
      <c r="AW552" s="260"/>
      <c r="AX552" s="260"/>
      <c r="AY552" s="260"/>
      <c r="AZ552" s="260"/>
      <c r="BA552" s="260"/>
      <c r="BB552" s="260"/>
      <c r="BC552" s="260"/>
      <c r="BD552" s="260"/>
      <c r="BE552" s="260"/>
      <c r="BF552" s="260"/>
      <c r="BG552" s="260"/>
      <c r="BH552" s="260"/>
      <c r="BI552" s="260"/>
      <c r="BJ552" s="260"/>
      <c r="BK552" s="260"/>
      <c r="BL552" s="260"/>
      <c r="BM552" s="260"/>
      <c r="BN552" s="260"/>
      <c r="BO552" s="260"/>
      <c r="BP552" s="260"/>
      <c r="BQ552" s="260"/>
      <c r="BR552" s="260"/>
      <c r="BS552" s="260"/>
      <c r="BT552" s="260"/>
      <c r="BU552" s="260"/>
      <c r="BV552" s="260"/>
      <c r="BW552" s="260"/>
      <c r="BX552" s="260"/>
      <c r="BY552" s="260"/>
      <c r="BZ552" s="260"/>
      <c r="CA552" s="260"/>
      <c r="CB552" s="260"/>
      <c r="CC552" s="260"/>
      <c r="CD552" s="260"/>
      <c r="CE552" s="260"/>
      <c r="CF552" s="260"/>
      <c r="CG552" s="260"/>
      <c r="CH552" s="260"/>
      <c r="CI552" s="260"/>
      <c r="CJ552" s="260"/>
      <c r="CK552" s="260"/>
      <c r="CL552" s="260"/>
      <c r="CM552" s="260"/>
      <c r="CN552" s="260"/>
      <c r="CO552" s="260"/>
      <c r="CP552" s="260"/>
      <c r="CQ552" s="260"/>
      <c r="CR552" s="260"/>
      <c r="CS552" s="260"/>
      <c r="CT552" s="260"/>
      <c r="CU552" s="260"/>
      <c r="CV552" s="260"/>
      <c r="CW552" s="260"/>
      <c r="CX552" s="260"/>
      <c r="CY552" s="260"/>
      <c r="CZ552" s="260"/>
      <c r="DA552" s="260"/>
      <c r="DB552" s="260"/>
      <c r="DC552" s="260"/>
      <c r="DD552" s="260"/>
      <c r="DE552" s="260"/>
    </row>
    <row r="553" spans="1:109" ht="11.25" customHeight="1">
      <c r="A553" s="260"/>
      <c r="B553" s="260"/>
      <c r="C553" s="210"/>
      <c r="D553" s="211"/>
      <c r="E553" s="210"/>
      <c r="F553" s="210"/>
      <c r="G553" s="261"/>
      <c r="H553" s="262"/>
      <c r="I553" s="262"/>
      <c r="J553" s="263"/>
      <c r="K553" s="263"/>
      <c r="L553" s="263"/>
      <c r="M553" s="263"/>
      <c r="N553" s="263"/>
      <c r="O553" s="263"/>
      <c r="P553" s="263"/>
      <c r="Q553" s="263"/>
      <c r="R553" s="210"/>
      <c r="S553" s="210"/>
      <c r="T553" s="210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60"/>
      <c r="AK553" s="260"/>
      <c r="AL553" s="260"/>
      <c r="AM553" s="260"/>
      <c r="AN553" s="260"/>
      <c r="AO553" s="260"/>
      <c r="AP553" s="260"/>
      <c r="AQ553" s="260"/>
      <c r="AR553" s="260"/>
      <c r="AS553" s="260"/>
      <c r="AT553" s="260"/>
      <c r="AU553" s="260"/>
      <c r="AV553" s="260"/>
      <c r="AW553" s="260"/>
      <c r="AX553" s="260"/>
      <c r="AY553" s="260"/>
      <c r="AZ553" s="260"/>
      <c r="BA553" s="260"/>
      <c r="BB553" s="260"/>
      <c r="BC553" s="260"/>
      <c r="BD553" s="260"/>
      <c r="BE553" s="260"/>
      <c r="BF553" s="260"/>
      <c r="BG553" s="260"/>
      <c r="BH553" s="260"/>
      <c r="BI553" s="260"/>
      <c r="BJ553" s="260"/>
      <c r="BK553" s="260"/>
      <c r="BL553" s="260"/>
      <c r="BM553" s="260"/>
      <c r="BN553" s="260"/>
      <c r="BO553" s="260"/>
      <c r="BP553" s="260"/>
      <c r="BQ553" s="260"/>
      <c r="BR553" s="260"/>
      <c r="BS553" s="260"/>
      <c r="BT553" s="260"/>
      <c r="BU553" s="260"/>
      <c r="BV553" s="260"/>
      <c r="BW553" s="260"/>
      <c r="BX553" s="260"/>
      <c r="BY553" s="260"/>
      <c r="BZ553" s="260"/>
      <c r="CA553" s="260"/>
      <c r="CB553" s="260"/>
      <c r="CC553" s="260"/>
      <c r="CD553" s="260"/>
      <c r="CE553" s="260"/>
      <c r="CF553" s="260"/>
      <c r="CG553" s="260"/>
      <c r="CH553" s="260"/>
      <c r="CI553" s="260"/>
      <c r="CJ553" s="260"/>
      <c r="CK553" s="260"/>
      <c r="CL553" s="260"/>
      <c r="CM553" s="260"/>
      <c r="CN553" s="260"/>
      <c r="CO553" s="260"/>
      <c r="CP553" s="260"/>
      <c r="CQ553" s="260"/>
      <c r="CR553" s="260"/>
      <c r="CS553" s="260"/>
      <c r="CT553" s="260"/>
      <c r="CU553" s="260"/>
      <c r="CV553" s="260"/>
      <c r="CW553" s="260"/>
      <c r="CX553" s="260"/>
      <c r="CY553" s="260"/>
      <c r="CZ553" s="260"/>
      <c r="DA553" s="260"/>
      <c r="DB553" s="260"/>
      <c r="DC553" s="260"/>
      <c r="DD553" s="260"/>
      <c r="DE553" s="260"/>
    </row>
    <row r="554" spans="1:109" ht="11.25" customHeight="1">
      <c r="A554" s="260"/>
      <c r="B554" s="260"/>
      <c r="C554" s="210"/>
      <c r="D554" s="211"/>
      <c r="E554" s="210"/>
      <c r="F554" s="210"/>
      <c r="G554" s="261"/>
      <c r="H554" s="262"/>
      <c r="I554" s="262"/>
      <c r="J554" s="263"/>
      <c r="K554" s="263"/>
      <c r="L554" s="263"/>
      <c r="M554" s="263"/>
      <c r="N554" s="263"/>
      <c r="O554" s="263"/>
      <c r="P554" s="263"/>
      <c r="Q554" s="263"/>
      <c r="R554" s="210"/>
      <c r="S554" s="210"/>
      <c r="T554" s="210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60"/>
      <c r="AK554" s="260"/>
      <c r="AL554" s="260"/>
      <c r="AM554" s="260"/>
      <c r="AN554" s="260"/>
      <c r="AO554" s="260"/>
      <c r="AP554" s="260"/>
      <c r="AQ554" s="260"/>
      <c r="AR554" s="260"/>
      <c r="AS554" s="260"/>
      <c r="AT554" s="260"/>
      <c r="AU554" s="260"/>
      <c r="AV554" s="260"/>
      <c r="AW554" s="260"/>
      <c r="AX554" s="260"/>
      <c r="AY554" s="260"/>
      <c r="AZ554" s="260"/>
      <c r="BA554" s="260"/>
      <c r="BB554" s="260"/>
      <c r="BC554" s="260"/>
      <c r="BD554" s="260"/>
      <c r="BE554" s="260"/>
      <c r="BF554" s="260"/>
      <c r="BG554" s="260"/>
      <c r="BH554" s="260"/>
      <c r="BI554" s="260"/>
      <c r="BJ554" s="260"/>
      <c r="BK554" s="260"/>
      <c r="BL554" s="260"/>
      <c r="BM554" s="260"/>
      <c r="BN554" s="260"/>
      <c r="BO554" s="260"/>
      <c r="BP554" s="260"/>
      <c r="BQ554" s="260"/>
      <c r="BR554" s="260"/>
      <c r="BS554" s="260"/>
      <c r="BT554" s="260"/>
      <c r="BU554" s="260"/>
      <c r="BV554" s="260"/>
      <c r="BW554" s="260"/>
      <c r="BX554" s="260"/>
      <c r="BY554" s="260"/>
      <c r="BZ554" s="260"/>
      <c r="CA554" s="260"/>
      <c r="CB554" s="260"/>
      <c r="CC554" s="260"/>
      <c r="CD554" s="260"/>
      <c r="CE554" s="260"/>
      <c r="CF554" s="260"/>
      <c r="CG554" s="260"/>
      <c r="CH554" s="260"/>
      <c r="CI554" s="260"/>
      <c r="CJ554" s="260"/>
      <c r="CK554" s="260"/>
      <c r="CL554" s="260"/>
      <c r="CM554" s="260"/>
      <c r="CN554" s="260"/>
      <c r="CO554" s="260"/>
      <c r="CP554" s="260"/>
      <c r="CQ554" s="260"/>
      <c r="CR554" s="260"/>
      <c r="CS554" s="260"/>
      <c r="CT554" s="260"/>
      <c r="CU554" s="260"/>
      <c r="CV554" s="260"/>
      <c r="CW554" s="260"/>
      <c r="CX554" s="260"/>
      <c r="CY554" s="260"/>
      <c r="CZ554" s="260"/>
      <c r="DA554" s="260"/>
      <c r="DB554" s="260"/>
      <c r="DC554" s="260"/>
      <c r="DD554" s="260"/>
      <c r="DE554" s="260"/>
    </row>
    <row r="555" spans="1:109" ht="11.25" customHeight="1">
      <c r="A555" s="260"/>
      <c r="B555" s="260"/>
      <c r="C555" s="210"/>
      <c r="D555" s="211"/>
      <c r="E555" s="210"/>
      <c r="F555" s="210"/>
      <c r="G555" s="261"/>
      <c r="H555" s="262"/>
      <c r="I555" s="262"/>
      <c r="J555" s="263"/>
      <c r="K555" s="263"/>
      <c r="L555" s="263"/>
      <c r="M555" s="263"/>
      <c r="N555" s="263"/>
      <c r="O555" s="263"/>
      <c r="P555" s="263"/>
      <c r="Q555" s="263"/>
      <c r="R555" s="210"/>
      <c r="S555" s="210"/>
      <c r="T555" s="210"/>
      <c r="U555" s="212"/>
      <c r="V555" s="212"/>
      <c r="W555" s="212"/>
      <c r="X555" s="212"/>
      <c r="Y555" s="212"/>
      <c r="Z555" s="212"/>
      <c r="AA555" s="212"/>
      <c r="AB555" s="212"/>
      <c r="AC555" s="212"/>
      <c r="AD555" s="212"/>
      <c r="AE555" s="212"/>
      <c r="AF555" s="212"/>
      <c r="AG555" s="212"/>
      <c r="AH555" s="212"/>
      <c r="AI555" s="212"/>
      <c r="AJ555" s="260"/>
      <c r="AK555" s="260"/>
      <c r="AL555" s="260"/>
      <c r="AM555" s="260"/>
      <c r="AN555" s="260"/>
      <c r="AO555" s="260"/>
      <c r="AP555" s="260"/>
      <c r="AQ555" s="260"/>
      <c r="AR555" s="260"/>
      <c r="AS555" s="260"/>
      <c r="AT555" s="260"/>
      <c r="AU555" s="260"/>
      <c r="AV555" s="260"/>
      <c r="AW555" s="260"/>
      <c r="AX555" s="260"/>
      <c r="AY555" s="260"/>
      <c r="AZ555" s="260"/>
      <c r="BA555" s="260"/>
      <c r="BB555" s="260"/>
      <c r="BC555" s="260"/>
      <c r="BD555" s="260"/>
      <c r="BE555" s="260"/>
      <c r="BF555" s="260"/>
      <c r="BG555" s="260"/>
      <c r="BH555" s="260"/>
      <c r="BI555" s="260"/>
      <c r="BJ555" s="260"/>
      <c r="BK555" s="260"/>
      <c r="BL555" s="260"/>
      <c r="BM555" s="260"/>
      <c r="BN555" s="260"/>
      <c r="BO555" s="260"/>
      <c r="BP555" s="260"/>
      <c r="BQ555" s="260"/>
      <c r="BR555" s="260"/>
      <c r="BS555" s="260"/>
      <c r="BT555" s="260"/>
      <c r="BU555" s="260"/>
      <c r="BV555" s="260"/>
      <c r="BW555" s="260"/>
      <c r="BX555" s="260"/>
      <c r="BY555" s="260"/>
      <c r="BZ555" s="260"/>
      <c r="CA555" s="260"/>
      <c r="CB555" s="260"/>
      <c r="CC555" s="260"/>
      <c r="CD555" s="260"/>
      <c r="CE555" s="260"/>
      <c r="CF555" s="260"/>
      <c r="CG555" s="260"/>
      <c r="CH555" s="260"/>
      <c r="CI555" s="260"/>
      <c r="CJ555" s="260"/>
      <c r="CK555" s="260"/>
      <c r="CL555" s="260"/>
      <c r="CM555" s="260"/>
      <c r="CN555" s="260"/>
      <c r="CO555" s="260"/>
      <c r="CP555" s="260"/>
      <c r="CQ555" s="260"/>
      <c r="CR555" s="260"/>
      <c r="CS555" s="260"/>
      <c r="CT555" s="260"/>
      <c r="CU555" s="260"/>
      <c r="CV555" s="260"/>
      <c r="CW555" s="260"/>
      <c r="CX555" s="260"/>
      <c r="CY555" s="260"/>
      <c r="CZ555" s="260"/>
      <c r="DA555" s="260"/>
      <c r="DB555" s="260"/>
      <c r="DC555" s="260"/>
      <c r="DD555" s="260"/>
      <c r="DE555" s="260"/>
    </row>
    <row r="556" spans="1:109" ht="11.25" customHeight="1">
      <c r="A556" s="260"/>
      <c r="B556" s="260"/>
      <c r="C556" s="210"/>
      <c r="D556" s="211"/>
      <c r="E556" s="210"/>
      <c r="F556" s="210"/>
      <c r="G556" s="261"/>
      <c r="H556" s="262"/>
      <c r="I556" s="262"/>
      <c r="J556" s="263"/>
      <c r="K556" s="263"/>
      <c r="L556" s="263"/>
      <c r="M556" s="263"/>
      <c r="N556" s="263"/>
      <c r="O556" s="263"/>
      <c r="P556" s="263"/>
      <c r="Q556" s="263"/>
      <c r="R556" s="210"/>
      <c r="S556" s="210"/>
      <c r="T556" s="210"/>
      <c r="U556" s="212"/>
      <c r="V556" s="212"/>
      <c r="W556" s="212"/>
      <c r="X556" s="212"/>
      <c r="Y556" s="212"/>
      <c r="Z556" s="212"/>
      <c r="AA556" s="212"/>
      <c r="AB556" s="212"/>
      <c r="AC556" s="212"/>
      <c r="AD556" s="212"/>
      <c r="AE556" s="212"/>
      <c r="AF556" s="212"/>
      <c r="AG556" s="212"/>
      <c r="AH556" s="212"/>
      <c r="AI556" s="212"/>
      <c r="AJ556" s="260"/>
      <c r="AK556" s="260"/>
      <c r="AL556" s="260"/>
      <c r="AM556" s="260"/>
      <c r="AN556" s="260"/>
      <c r="AO556" s="260"/>
      <c r="AP556" s="260"/>
      <c r="AQ556" s="260"/>
      <c r="AR556" s="260"/>
      <c r="AS556" s="260"/>
      <c r="AT556" s="260"/>
      <c r="AU556" s="260"/>
      <c r="AV556" s="260"/>
      <c r="AW556" s="260"/>
      <c r="AX556" s="260"/>
      <c r="AY556" s="260"/>
      <c r="AZ556" s="260"/>
      <c r="BA556" s="260"/>
      <c r="BB556" s="260"/>
      <c r="BC556" s="260"/>
      <c r="BD556" s="260"/>
      <c r="BE556" s="260"/>
      <c r="BF556" s="260"/>
      <c r="BG556" s="260"/>
      <c r="BH556" s="260"/>
      <c r="BI556" s="260"/>
      <c r="BJ556" s="260"/>
      <c r="BK556" s="260"/>
      <c r="BL556" s="260"/>
      <c r="BM556" s="260"/>
      <c r="BN556" s="260"/>
      <c r="BO556" s="260"/>
      <c r="BP556" s="260"/>
      <c r="BQ556" s="260"/>
      <c r="BR556" s="260"/>
      <c r="BS556" s="260"/>
      <c r="BT556" s="260"/>
      <c r="BU556" s="260"/>
      <c r="BV556" s="260"/>
      <c r="BW556" s="260"/>
      <c r="BX556" s="260"/>
      <c r="BY556" s="260"/>
      <c r="BZ556" s="260"/>
      <c r="CA556" s="260"/>
      <c r="CB556" s="260"/>
      <c r="CC556" s="260"/>
      <c r="CD556" s="260"/>
      <c r="CE556" s="260"/>
      <c r="CF556" s="260"/>
      <c r="CG556" s="260"/>
      <c r="CH556" s="260"/>
      <c r="CI556" s="260"/>
      <c r="CJ556" s="260"/>
      <c r="CK556" s="260"/>
      <c r="CL556" s="260"/>
      <c r="CM556" s="260"/>
      <c r="CN556" s="260"/>
      <c r="CO556" s="260"/>
      <c r="CP556" s="260"/>
      <c r="CQ556" s="260"/>
      <c r="CR556" s="260"/>
      <c r="CS556" s="260"/>
      <c r="CT556" s="260"/>
      <c r="CU556" s="260"/>
      <c r="CV556" s="260"/>
      <c r="CW556" s="260"/>
      <c r="CX556" s="260"/>
      <c r="CY556" s="260"/>
      <c r="CZ556" s="260"/>
      <c r="DA556" s="260"/>
      <c r="DB556" s="260"/>
      <c r="DC556" s="260"/>
      <c r="DD556" s="260"/>
      <c r="DE556" s="260"/>
    </row>
    <row r="557" spans="1:109" ht="11.25" customHeight="1">
      <c r="A557" s="260"/>
      <c r="B557" s="260"/>
      <c r="C557" s="210"/>
      <c r="D557" s="211"/>
      <c r="E557" s="210"/>
      <c r="F557" s="210"/>
      <c r="G557" s="261"/>
      <c r="H557" s="262"/>
      <c r="I557" s="262"/>
      <c r="J557" s="263"/>
      <c r="K557" s="263"/>
      <c r="L557" s="263"/>
      <c r="M557" s="263"/>
      <c r="N557" s="263"/>
      <c r="O557" s="263"/>
      <c r="P557" s="263"/>
      <c r="Q557" s="263"/>
      <c r="R557" s="210"/>
      <c r="S557" s="210"/>
      <c r="T557" s="210"/>
      <c r="U557" s="212"/>
      <c r="V557" s="212"/>
      <c r="W557" s="212"/>
      <c r="X557" s="212"/>
      <c r="Y557" s="212"/>
      <c r="Z557" s="212"/>
      <c r="AA557" s="212"/>
      <c r="AB557" s="212"/>
      <c r="AC557" s="212"/>
      <c r="AD557" s="212"/>
      <c r="AE557" s="212"/>
      <c r="AF557" s="212"/>
      <c r="AG557" s="212"/>
      <c r="AH557" s="212"/>
      <c r="AI557" s="212"/>
      <c r="AJ557" s="260"/>
      <c r="AK557" s="260"/>
      <c r="AL557" s="260"/>
      <c r="AM557" s="260"/>
      <c r="AN557" s="260"/>
      <c r="AO557" s="260"/>
      <c r="AP557" s="260"/>
      <c r="AQ557" s="260"/>
      <c r="AR557" s="260"/>
      <c r="AS557" s="260"/>
      <c r="AT557" s="260"/>
      <c r="AU557" s="260"/>
      <c r="AV557" s="260"/>
      <c r="AW557" s="260"/>
      <c r="AX557" s="260"/>
      <c r="AY557" s="260"/>
      <c r="AZ557" s="260"/>
      <c r="BA557" s="260"/>
      <c r="BB557" s="260"/>
      <c r="BC557" s="260"/>
      <c r="BD557" s="260"/>
      <c r="BE557" s="260"/>
      <c r="BF557" s="260"/>
      <c r="BG557" s="260"/>
      <c r="BH557" s="260"/>
      <c r="BI557" s="260"/>
      <c r="BJ557" s="260"/>
      <c r="BK557" s="260"/>
      <c r="BL557" s="260"/>
      <c r="BM557" s="260"/>
      <c r="BN557" s="260"/>
      <c r="BO557" s="260"/>
      <c r="BP557" s="260"/>
      <c r="BQ557" s="260"/>
      <c r="BR557" s="260"/>
      <c r="BS557" s="260"/>
      <c r="BT557" s="260"/>
      <c r="BU557" s="260"/>
      <c r="BV557" s="260"/>
      <c r="BW557" s="260"/>
      <c r="BX557" s="260"/>
      <c r="BY557" s="260"/>
      <c r="BZ557" s="260"/>
      <c r="CA557" s="260"/>
      <c r="CB557" s="260"/>
      <c r="CC557" s="260"/>
      <c r="CD557" s="260"/>
      <c r="CE557" s="260"/>
      <c r="CF557" s="260"/>
      <c r="CG557" s="260"/>
      <c r="CH557" s="260"/>
      <c r="CI557" s="260"/>
      <c r="CJ557" s="260"/>
      <c r="CK557" s="260"/>
      <c r="CL557" s="260"/>
      <c r="CM557" s="260"/>
      <c r="CN557" s="260"/>
      <c r="CO557" s="260"/>
      <c r="CP557" s="260"/>
      <c r="CQ557" s="260"/>
      <c r="CR557" s="260"/>
      <c r="CS557" s="260"/>
      <c r="CT557" s="260"/>
      <c r="CU557" s="260"/>
      <c r="CV557" s="260"/>
      <c r="CW557" s="260"/>
      <c r="CX557" s="260"/>
      <c r="CY557" s="260"/>
      <c r="CZ557" s="260"/>
      <c r="DA557" s="260"/>
      <c r="DB557" s="260"/>
      <c r="DC557" s="260"/>
      <c r="DD557" s="260"/>
      <c r="DE557" s="260"/>
    </row>
    <row r="558" spans="1:109" ht="11.25" customHeight="1">
      <c r="A558" s="260"/>
      <c r="B558" s="260"/>
      <c r="C558" s="210"/>
      <c r="D558" s="211"/>
      <c r="E558" s="210"/>
      <c r="F558" s="210"/>
      <c r="G558" s="261"/>
      <c r="H558" s="262"/>
      <c r="I558" s="262"/>
      <c r="J558" s="263"/>
      <c r="K558" s="263"/>
      <c r="L558" s="263"/>
      <c r="M558" s="263"/>
      <c r="N558" s="263"/>
      <c r="O558" s="263"/>
      <c r="P558" s="263"/>
      <c r="Q558" s="263"/>
      <c r="R558" s="210"/>
      <c r="S558" s="210"/>
      <c r="T558" s="210"/>
      <c r="U558" s="212"/>
      <c r="V558" s="212"/>
      <c r="W558" s="212"/>
      <c r="X558" s="212"/>
      <c r="Y558" s="212"/>
      <c r="Z558" s="212"/>
      <c r="AA558" s="212"/>
      <c r="AB558" s="212"/>
      <c r="AC558" s="212"/>
      <c r="AD558" s="212"/>
      <c r="AE558" s="212"/>
      <c r="AF558" s="212"/>
      <c r="AG558" s="212"/>
      <c r="AH558" s="212"/>
      <c r="AI558" s="212"/>
      <c r="AJ558" s="260"/>
      <c r="AK558" s="260"/>
      <c r="AL558" s="260"/>
      <c r="AM558" s="260"/>
      <c r="AN558" s="260"/>
      <c r="AO558" s="260"/>
      <c r="AP558" s="260"/>
      <c r="AQ558" s="260"/>
      <c r="AR558" s="260"/>
      <c r="AS558" s="260"/>
      <c r="AT558" s="260"/>
      <c r="AU558" s="260"/>
      <c r="AV558" s="260"/>
      <c r="AW558" s="260"/>
      <c r="AX558" s="260"/>
      <c r="AY558" s="260"/>
      <c r="AZ558" s="260"/>
      <c r="BA558" s="260"/>
      <c r="BB558" s="260"/>
      <c r="BC558" s="260"/>
      <c r="BD558" s="260"/>
      <c r="BE558" s="260"/>
      <c r="BF558" s="260"/>
      <c r="BG558" s="260"/>
      <c r="BH558" s="260"/>
      <c r="BI558" s="260"/>
      <c r="BJ558" s="260"/>
      <c r="BK558" s="260"/>
      <c r="BL558" s="260"/>
      <c r="BM558" s="260"/>
      <c r="BN558" s="260"/>
      <c r="BO558" s="260"/>
      <c r="BP558" s="260"/>
      <c r="BQ558" s="260"/>
      <c r="BR558" s="260"/>
      <c r="BS558" s="260"/>
      <c r="BT558" s="260"/>
      <c r="BU558" s="260"/>
      <c r="BV558" s="260"/>
      <c r="BW558" s="260"/>
      <c r="BX558" s="260"/>
      <c r="BY558" s="260"/>
      <c r="BZ558" s="260"/>
      <c r="CA558" s="260"/>
      <c r="CB558" s="260"/>
      <c r="CC558" s="260"/>
      <c r="CD558" s="260"/>
      <c r="CE558" s="260"/>
      <c r="CF558" s="260"/>
      <c r="CG558" s="260"/>
      <c r="CH558" s="260"/>
      <c r="CI558" s="260"/>
      <c r="CJ558" s="260"/>
      <c r="CK558" s="260"/>
      <c r="CL558" s="260"/>
      <c r="CM558" s="260"/>
      <c r="CN558" s="260"/>
      <c r="CO558" s="260"/>
      <c r="CP558" s="260"/>
      <c r="CQ558" s="260"/>
      <c r="CR558" s="260"/>
      <c r="CS558" s="260"/>
      <c r="CT558" s="260"/>
      <c r="CU558" s="260"/>
      <c r="CV558" s="260"/>
      <c r="CW558" s="260"/>
      <c r="CX558" s="260"/>
      <c r="CY558" s="260"/>
      <c r="CZ558" s="260"/>
      <c r="DA558" s="260"/>
      <c r="DB558" s="260"/>
      <c r="DC558" s="260"/>
      <c r="DD558" s="260"/>
      <c r="DE558" s="260"/>
    </row>
    <row r="559" spans="1:109" ht="11.25" customHeight="1">
      <c r="A559" s="260"/>
      <c r="B559" s="260"/>
      <c r="C559" s="210"/>
      <c r="D559" s="211"/>
      <c r="E559" s="210"/>
      <c r="F559" s="210"/>
      <c r="G559" s="261"/>
      <c r="H559" s="262"/>
      <c r="I559" s="262"/>
      <c r="J559" s="263"/>
      <c r="K559" s="263"/>
      <c r="L559" s="263"/>
      <c r="M559" s="263"/>
      <c r="N559" s="263"/>
      <c r="O559" s="263"/>
      <c r="P559" s="263"/>
      <c r="Q559" s="263"/>
      <c r="R559" s="210"/>
      <c r="S559" s="210"/>
      <c r="T559" s="210"/>
      <c r="U559" s="212"/>
      <c r="V559" s="212"/>
      <c r="W559" s="212"/>
      <c r="X559" s="212"/>
      <c r="Y559" s="212"/>
      <c r="Z559" s="212"/>
      <c r="AA559" s="212"/>
      <c r="AB559" s="212"/>
      <c r="AC559" s="212"/>
      <c r="AD559" s="212"/>
      <c r="AE559" s="212"/>
      <c r="AF559" s="212"/>
      <c r="AG559" s="212"/>
      <c r="AH559" s="212"/>
      <c r="AI559" s="212"/>
      <c r="AJ559" s="260"/>
      <c r="AK559" s="260"/>
      <c r="AL559" s="260"/>
      <c r="AM559" s="260"/>
      <c r="AN559" s="260"/>
      <c r="AO559" s="260"/>
      <c r="AP559" s="260"/>
      <c r="AQ559" s="260"/>
      <c r="AR559" s="260"/>
      <c r="AS559" s="260"/>
      <c r="AT559" s="260"/>
      <c r="AU559" s="260"/>
      <c r="AV559" s="260"/>
      <c r="AW559" s="260"/>
      <c r="AX559" s="260"/>
      <c r="AY559" s="260"/>
      <c r="AZ559" s="260"/>
      <c r="BA559" s="260"/>
      <c r="BB559" s="260"/>
      <c r="BC559" s="260"/>
      <c r="BD559" s="260"/>
      <c r="BE559" s="260"/>
      <c r="BF559" s="260"/>
      <c r="BG559" s="260"/>
      <c r="BH559" s="260"/>
      <c r="BI559" s="260"/>
      <c r="BJ559" s="260"/>
      <c r="BK559" s="260"/>
      <c r="BL559" s="260"/>
      <c r="BM559" s="260"/>
      <c r="BN559" s="260"/>
      <c r="BO559" s="260"/>
      <c r="BP559" s="260"/>
      <c r="BQ559" s="260"/>
      <c r="BR559" s="260"/>
      <c r="BS559" s="260"/>
      <c r="BT559" s="260"/>
      <c r="BU559" s="260"/>
      <c r="BV559" s="260"/>
      <c r="BW559" s="260"/>
      <c r="BX559" s="260"/>
      <c r="BY559" s="260"/>
      <c r="BZ559" s="260"/>
      <c r="CA559" s="260"/>
      <c r="CB559" s="260"/>
      <c r="CC559" s="260"/>
      <c r="CD559" s="260"/>
      <c r="CE559" s="260"/>
      <c r="CF559" s="260"/>
      <c r="CG559" s="260"/>
      <c r="CH559" s="260"/>
      <c r="CI559" s="260"/>
      <c r="CJ559" s="260"/>
      <c r="CK559" s="260"/>
      <c r="CL559" s="260"/>
      <c r="CM559" s="260"/>
      <c r="CN559" s="260"/>
      <c r="CO559" s="260"/>
      <c r="CP559" s="260"/>
      <c r="CQ559" s="260"/>
      <c r="CR559" s="260"/>
      <c r="CS559" s="260"/>
      <c r="CT559" s="260"/>
      <c r="CU559" s="260"/>
      <c r="CV559" s="260"/>
      <c r="CW559" s="260"/>
      <c r="CX559" s="260"/>
      <c r="CY559" s="260"/>
      <c r="CZ559" s="260"/>
      <c r="DA559" s="260"/>
      <c r="DB559" s="260"/>
      <c r="DC559" s="260"/>
      <c r="DD559" s="260"/>
      <c r="DE559" s="260"/>
    </row>
    <row r="560" spans="1:109" ht="11.25" customHeight="1">
      <c r="A560" s="260"/>
      <c r="B560" s="260"/>
      <c r="C560" s="210"/>
      <c r="D560" s="211"/>
      <c r="E560" s="210"/>
      <c r="F560" s="210"/>
      <c r="G560" s="261"/>
      <c r="H560" s="262"/>
      <c r="I560" s="262"/>
      <c r="J560" s="263"/>
      <c r="K560" s="263"/>
      <c r="L560" s="263"/>
      <c r="M560" s="263"/>
      <c r="N560" s="263"/>
      <c r="O560" s="263"/>
      <c r="P560" s="263"/>
      <c r="Q560" s="263"/>
      <c r="R560" s="210"/>
      <c r="S560" s="210"/>
      <c r="T560" s="210"/>
      <c r="U560" s="212"/>
      <c r="V560" s="212"/>
      <c r="W560" s="212"/>
      <c r="X560" s="212"/>
      <c r="Y560" s="212"/>
      <c r="Z560" s="212"/>
      <c r="AA560" s="212"/>
      <c r="AB560" s="212"/>
      <c r="AC560" s="212"/>
      <c r="AD560" s="212"/>
      <c r="AE560" s="212"/>
      <c r="AF560" s="212"/>
      <c r="AG560" s="212"/>
      <c r="AH560" s="212"/>
      <c r="AI560" s="212"/>
      <c r="AJ560" s="260"/>
      <c r="AK560" s="260"/>
      <c r="AL560" s="260"/>
      <c r="AM560" s="260"/>
      <c r="AN560" s="260"/>
      <c r="AO560" s="260"/>
      <c r="AP560" s="260"/>
      <c r="AQ560" s="260"/>
      <c r="AR560" s="260"/>
      <c r="AS560" s="260"/>
      <c r="AT560" s="260"/>
      <c r="AU560" s="260"/>
      <c r="AV560" s="260"/>
      <c r="AW560" s="260"/>
      <c r="AX560" s="260"/>
      <c r="AY560" s="260"/>
      <c r="AZ560" s="260"/>
      <c r="BA560" s="260"/>
      <c r="BB560" s="260"/>
      <c r="BC560" s="260"/>
      <c r="BD560" s="260"/>
      <c r="BE560" s="260"/>
      <c r="BF560" s="260"/>
      <c r="BG560" s="260"/>
      <c r="BH560" s="260"/>
      <c r="BI560" s="260"/>
      <c r="BJ560" s="260"/>
      <c r="BK560" s="260"/>
      <c r="BL560" s="260"/>
      <c r="BM560" s="260"/>
      <c r="BN560" s="260"/>
      <c r="BO560" s="260"/>
      <c r="BP560" s="260"/>
      <c r="BQ560" s="260"/>
      <c r="BR560" s="260"/>
      <c r="BS560" s="260"/>
      <c r="BT560" s="260"/>
      <c r="BU560" s="260"/>
      <c r="BV560" s="260"/>
      <c r="BW560" s="260"/>
      <c r="BX560" s="260"/>
      <c r="BY560" s="260"/>
      <c r="BZ560" s="260"/>
      <c r="CA560" s="260"/>
      <c r="CB560" s="260"/>
      <c r="CC560" s="260"/>
      <c r="CD560" s="260"/>
      <c r="CE560" s="260"/>
      <c r="CF560" s="260"/>
      <c r="CG560" s="260"/>
      <c r="CH560" s="260"/>
      <c r="CI560" s="260"/>
      <c r="CJ560" s="260"/>
      <c r="CK560" s="260"/>
      <c r="CL560" s="260"/>
      <c r="CM560" s="260"/>
      <c r="CN560" s="260"/>
      <c r="CO560" s="260"/>
      <c r="CP560" s="260"/>
      <c r="CQ560" s="260"/>
      <c r="CR560" s="260"/>
      <c r="CS560" s="260"/>
      <c r="CT560" s="260"/>
      <c r="CU560" s="260"/>
      <c r="CV560" s="260"/>
      <c r="CW560" s="260"/>
      <c r="CX560" s="260"/>
      <c r="CY560" s="260"/>
      <c r="CZ560" s="260"/>
      <c r="DA560" s="260"/>
      <c r="DB560" s="260"/>
      <c r="DC560" s="260"/>
      <c r="DD560" s="260"/>
      <c r="DE560" s="260"/>
    </row>
    <row r="561" spans="1:109" ht="11.25" customHeight="1">
      <c r="A561" s="260"/>
      <c r="B561" s="260"/>
      <c r="C561" s="210"/>
      <c r="D561" s="211"/>
      <c r="E561" s="210"/>
      <c r="F561" s="210"/>
      <c r="G561" s="261"/>
      <c r="H561" s="262"/>
      <c r="I561" s="262"/>
      <c r="J561" s="263"/>
      <c r="K561" s="263"/>
      <c r="L561" s="263"/>
      <c r="M561" s="263"/>
      <c r="N561" s="263"/>
      <c r="O561" s="263"/>
      <c r="P561" s="263"/>
      <c r="Q561" s="263"/>
      <c r="R561" s="210"/>
      <c r="S561" s="210"/>
      <c r="T561" s="210"/>
      <c r="U561" s="212"/>
      <c r="V561" s="212"/>
      <c r="W561" s="212"/>
      <c r="X561" s="212"/>
      <c r="Y561" s="212"/>
      <c r="Z561" s="212"/>
      <c r="AA561" s="212"/>
      <c r="AB561" s="212"/>
      <c r="AC561" s="212"/>
      <c r="AD561" s="212"/>
      <c r="AE561" s="212"/>
      <c r="AF561" s="212"/>
      <c r="AG561" s="212"/>
      <c r="AH561" s="212"/>
      <c r="AI561" s="212"/>
      <c r="AJ561" s="260"/>
      <c r="AK561" s="260"/>
      <c r="AL561" s="260"/>
      <c r="AM561" s="260"/>
      <c r="AN561" s="260"/>
      <c r="AO561" s="260"/>
      <c r="AP561" s="260"/>
      <c r="AQ561" s="260"/>
      <c r="AR561" s="260"/>
      <c r="AS561" s="260"/>
      <c r="AT561" s="260"/>
      <c r="AU561" s="260"/>
      <c r="AV561" s="260"/>
      <c r="AW561" s="260"/>
      <c r="AX561" s="260"/>
      <c r="AY561" s="260"/>
      <c r="AZ561" s="260"/>
      <c r="BA561" s="260"/>
      <c r="BB561" s="260"/>
      <c r="BC561" s="260"/>
      <c r="BD561" s="260"/>
      <c r="BE561" s="260"/>
      <c r="BF561" s="260"/>
      <c r="BG561" s="260"/>
      <c r="BH561" s="260"/>
      <c r="BI561" s="260"/>
      <c r="BJ561" s="260"/>
      <c r="BK561" s="260"/>
      <c r="BL561" s="260"/>
      <c r="BM561" s="260"/>
      <c r="BN561" s="260"/>
      <c r="BO561" s="260"/>
      <c r="BP561" s="260"/>
      <c r="BQ561" s="260"/>
      <c r="BR561" s="260"/>
      <c r="BS561" s="260"/>
      <c r="BT561" s="260"/>
      <c r="BU561" s="260"/>
      <c r="BV561" s="260"/>
      <c r="BW561" s="260"/>
      <c r="BX561" s="260"/>
      <c r="BY561" s="260"/>
      <c r="BZ561" s="260"/>
      <c r="CA561" s="260"/>
      <c r="CB561" s="260"/>
      <c r="CC561" s="260"/>
      <c r="CD561" s="260"/>
      <c r="CE561" s="260"/>
      <c r="CF561" s="260"/>
      <c r="CG561" s="260"/>
      <c r="CH561" s="260"/>
      <c r="CI561" s="260"/>
      <c r="CJ561" s="260"/>
      <c r="CK561" s="260"/>
      <c r="CL561" s="260"/>
      <c r="CM561" s="260"/>
      <c r="CN561" s="260"/>
      <c r="CO561" s="260"/>
      <c r="CP561" s="260"/>
      <c r="CQ561" s="260"/>
      <c r="CR561" s="260"/>
      <c r="CS561" s="260"/>
      <c r="CT561" s="260"/>
      <c r="CU561" s="260"/>
      <c r="CV561" s="260"/>
      <c r="CW561" s="260"/>
      <c r="CX561" s="260"/>
      <c r="CY561" s="260"/>
      <c r="CZ561" s="260"/>
      <c r="DA561" s="260"/>
      <c r="DB561" s="260"/>
      <c r="DC561" s="260"/>
      <c r="DD561" s="260"/>
      <c r="DE561" s="260"/>
    </row>
    <row r="562" spans="1:109" ht="11.25" customHeight="1">
      <c r="A562" s="260"/>
      <c r="B562" s="260"/>
      <c r="C562" s="210"/>
      <c r="D562" s="211"/>
      <c r="E562" s="210"/>
      <c r="F562" s="210"/>
      <c r="G562" s="261"/>
      <c r="H562" s="262"/>
      <c r="I562" s="262"/>
      <c r="J562" s="263"/>
      <c r="K562" s="263"/>
      <c r="L562" s="263"/>
      <c r="M562" s="263"/>
      <c r="N562" s="263"/>
      <c r="O562" s="263"/>
      <c r="P562" s="263"/>
      <c r="Q562" s="263"/>
      <c r="R562" s="210"/>
      <c r="S562" s="210"/>
      <c r="T562" s="210"/>
      <c r="U562" s="212"/>
      <c r="V562" s="212"/>
      <c r="W562" s="212"/>
      <c r="X562" s="212"/>
      <c r="Y562" s="212"/>
      <c r="Z562" s="212"/>
      <c r="AA562" s="212"/>
      <c r="AB562" s="212"/>
      <c r="AC562" s="212"/>
      <c r="AD562" s="212"/>
      <c r="AE562" s="212"/>
      <c r="AF562" s="212"/>
      <c r="AG562" s="212"/>
      <c r="AH562" s="212"/>
      <c r="AI562" s="212"/>
      <c r="AJ562" s="260"/>
      <c r="AK562" s="260"/>
      <c r="AL562" s="260"/>
      <c r="AM562" s="260"/>
      <c r="AN562" s="260"/>
      <c r="AO562" s="260"/>
      <c r="AP562" s="260"/>
      <c r="AQ562" s="260"/>
      <c r="AR562" s="260"/>
      <c r="AS562" s="260"/>
      <c r="AT562" s="260"/>
      <c r="AU562" s="260"/>
      <c r="AV562" s="260"/>
      <c r="AW562" s="260"/>
      <c r="AX562" s="260"/>
      <c r="AY562" s="260"/>
      <c r="AZ562" s="260"/>
      <c r="BA562" s="260"/>
      <c r="BB562" s="260"/>
      <c r="BC562" s="260"/>
      <c r="BD562" s="260"/>
      <c r="BE562" s="260"/>
      <c r="BF562" s="260"/>
      <c r="BG562" s="260"/>
      <c r="BH562" s="260"/>
      <c r="BI562" s="260"/>
      <c r="BJ562" s="260"/>
      <c r="BK562" s="260"/>
      <c r="BL562" s="260"/>
      <c r="BM562" s="260"/>
      <c r="BN562" s="260"/>
      <c r="BO562" s="260"/>
      <c r="BP562" s="260"/>
      <c r="BQ562" s="260"/>
      <c r="BR562" s="260"/>
      <c r="BS562" s="260"/>
      <c r="BT562" s="260"/>
      <c r="BU562" s="260"/>
      <c r="BV562" s="260"/>
      <c r="BW562" s="260"/>
      <c r="BX562" s="260"/>
      <c r="BY562" s="260"/>
      <c r="BZ562" s="260"/>
      <c r="CA562" s="260"/>
      <c r="CB562" s="260"/>
      <c r="CC562" s="260"/>
      <c r="CD562" s="260"/>
      <c r="CE562" s="260"/>
      <c r="CF562" s="260"/>
      <c r="CG562" s="260"/>
      <c r="CH562" s="260"/>
      <c r="CI562" s="260"/>
      <c r="CJ562" s="260"/>
      <c r="CK562" s="260"/>
      <c r="CL562" s="260"/>
      <c r="CM562" s="260"/>
      <c r="CN562" s="260"/>
      <c r="CO562" s="260"/>
      <c r="CP562" s="260"/>
      <c r="CQ562" s="260"/>
      <c r="CR562" s="260"/>
      <c r="CS562" s="260"/>
      <c r="CT562" s="260"/>
      <c r="CU562" s="260"/>
      <c r="CV562" s="260"/>
      <c r="CW562" s="260"/>
      <c r="CX562" s="260"/>
      <c r="CY562" s="260"/>
      <c r="CZ562" s="260"/>
      <c r="DA562" s="260"/>
      <c r="DB562" s="260"/>
      <c r="DC562" s="260"/>
      <c r="DD562" s="260"/>
      <c r="DE562" s="260"/>
    </row>
    <row r="563" spans="1:109" ht="11.25" customHeight="1">
      <c r="A563" s="260"/>
      <c r="B563" s="260"/>
      <c r="C563" s="210"/>
      <c r="D563" s="211"/>
      <c r="E563" s="210"/>
      <c r="F563" s="210"/>
      <c r="G563" s="261"/>
      <c r="H563" s="262"/>
      <c r="I563" s="262"/>
      <c r="J563" s="263"/>
      <c r="K563" s="263"/>
      <c r="L563" s="263"/>
      <c r="M563" s="263"/>
      <c r="N563" s="263"/>
      <c r="O563" s="263"/>
      <c r="P563" s="263"/>
      <c r="Q563" s="263"/>
      <c r="R563" s="210"/>
      <c r="S563" s="210"/>
      <c r="T563" s="210"/>
      <c r="U563" s="212"/>
      <c r="V563" s="212"/>
      <c r="W563" s="212"/>
      <c r="X563" s="212"/>
      <c r="Y563" s="212"/>
      <c r="Z563" s="212"/>
      <c r="AA563" s="212"/>
      <c r="AB563" s="212"/>
      <c r="AC563" s="212"/>
      <c r="AD563" s="212"/>
      <c r="AE563" s="212"/>
      <c r="AF563" s="212"/>
      <c r="AG563" s="212"/>
      <c r="AH563" s="212"/>
      <c r="AI563" s="212"/>
      <c r="AJ563" s="260"/>
      <c r="AK563" s="260"/>
      <c r="AL563" s="260"/>
      <c r="AM563" s="260"/>
      <c r="AN563" s="260"/>
      <c r="AO563" s="260"/>
      <c r="AP563" s="260"/>
      <c r="AQ563" s="260"/>
      <c r="AR563" s="260"/>
      <c r="AS563" s="260"/>
      <c r="AT563" s="260"/>
      <c r="AU563" s="260"/>
      <c r="AV563" s="260"/>
      <c r="AW563" s="260"/>
      <c r="AX563" s="260"/>
      <c r="AY563" s="260"/>
      <c r="AZ563" s="260"/>
      <c r="BA563" s="260"/>
      <c r="BB563" s="260"/>
      <c r="BC563" s="260"/>
      <c r="BD563" s="260"/>
      <c r="BE563" s="260"/>
      <c r="BF563" s="260"/>
      <c r="BG563" s="260"/>
      <c r="BH563" s="260"/>
      <c r="BI563" s="260"/>
      <c r="BJ563" s="260"/>
      <c r="BK563" s="260"/>
      <c r="BL563" s="260"/>
      <c r="BM563" s="260"/>
      <c r="BN563" s="260"/>
      <c r="BO563" s="260"/>
      <c r="BP563" s="260"/>
      <c r="BQ563" s="260"/>
      <c r="BR563" s="260"/>
      <c r="BS563" s="260"/>
      <c r="BT563" s="260"/>
      <c r="BU563" s="260"/>
      <c r="BV563" s="260"/>
      <c r="BW563" s="260"/>
      <c r="BX563" s="260"/>
      <c r="BY563" s="260"/>
      <c r="BZ563" s="260"/>
      <c r="CA563" s="260"/>
      <c r="CB563" s="260"/>
      <c r="CC563" s="260"/>
      <c r="CD563" s="260"/>
      <c r="CE563" s="260"/>
      <c r="CF563" s="260"/>
      <c r="CG563" s="260"/>
      <c r="CH563" s="260"/>
      <c r="CI563" s="260"/>
      <c r="CJ563" s="260"/>
      <c r="CK563" s="260"/>
      <c r="CL563" s="260"/>
      <c r="CM563" s="260"/>
      <c r="CN563" s="260"/>
      <c r="CO563" s="260"/>
      <c r="CP563" s="260"/>
      <c r="CQ563" s="260"/>
      <c r="CR563" s="260"/>
      <c r="CS563" s="260"/>
      <c r="CT563" s="260"/>
      <c r="CU563" s="260"/>
      <c r="CV563" s="260"/>
      <c r="CW563" s="260"/>
      <c r="CX563" s="260"/>
      <c r="CY563" s="260"/>
      <c r="CZ563" s="260"/>
      <c r="DA563" s="260"/>
      <c r="DB563" s="260"/>
      <c r="DC563" s="260"/>
      <c r="DD563" s="260"/>
      <c r="DE563" s="260"/>
    </row>
    <row r="564" spans="1:109" ht="11.25" customHeight="1">
      <c r="A564" s="260"/>
      <c r="B564" s="260"/>
      <c r="C564" s="210"/>
      <c r="D564" s="211"/>
      <c r="E564" s="210"/>
      <c r="F564" s="210"/>
      <c r="G564" s="261"/>
      <c r="H564" s="262"/>
      <c r="I564" s="262"/>
      <c r="J564" s="263"/>
      <c r="K564" s="263"/>
      <c r="L564" s="263"/>
      <c r="M564" s="263"/>
      <c r="N564" s="263"/>
      <c r="O564" s="263"/>
      <c r="P564" s="263"/>
      <c r="Q564" s="263"/>
      <c r="R564" s="210"/>
      <c r="S564" s="210"/>
      <c r="T564" s="210"/>
      <c r="U564" s="212"/>
      <c r="V564" s="212"/>
      <c r="W564" s="212"/>
      <c r="X564" s="212"/>
      <c r="Y564" s="212"/>
      <c r="Z564" s="212"/>
      <c r="AA564" s="212"/>
      <c r="AB564" s="212"/>
      <c r="AC564" s="212"/>
      <c r="AD564" s="212"/>
      <c r="AE564" s="212"/>
      <c r="AF564" s="212"/>
      <c r="AG564" s="212"/>
      <c r="AH564" s="212"/>
      <c r="AI564" s="212"/>
      <c r="AJ564" s="260"/>
      <c r="AK564" s="260"/>
      <c r="AL564" s="260"/>
      <c r="AM564" s="260"/>
      <c r="AN564" s="260"/>
      <c r="AO564" s="260"/>
      <c r="AP564" s="260"/>
      <c r="AQ564" s="260"/>
      <c r="AR564" s="260"/>
      <c r="AS564" s="260"/>
      <c r="AT564" s="260"/>
      <c r="AU564" s="260"/>
      <c r="AV564" s="260"/>
      <c r="AW564" s="260"/>
      <c r="AX564" s="260"/>
      <c r="AY564" s="260"/>
      <c r="AZ564" s="260"/>
      <c r="BA564" s="260"/>
      <c r="BB564" s="260"/>
      <c r="BC564" s="260"/>
      <c r="BD564" s="260"/>
      <c r="BE564" s="260"/>
      <c r="BF564" s="260"/>
      <c r="BG564" s="260"/>
      <c r="BH564" s="260"/>
      <c r="BI564" s="260"/>
      <c r="BJ564" s="260"/>
      <c r="BK564" s="260"/>
      <c r="BL564" s="260"/>
      <c r="BM564" s="260"/>
      <c r="BN564" s="260"/>
      <c r="BO564" s="260"/>
      <c r="BP564" s="260"/>
      <c r="BQ564" s="260"/>
      <c r="BR564" s="260"/>
      <c r="BS564" s="260"/>
      <c r="BT564" s="260"/>
      <c r="BU564" s="260"/>
      <c r="BV564" s="260"/>
      <c r="BW564" s="260"/>
      <c r="BX564" s="260"/>
      <c r="BY564" s="260"/>
      <c r="BZ564" s="260"/>
      <c r="CA564" s="260"/>
      <c r="CB564" s="260"/>
      <c r="CC564" s="260"/>
      <c r="CD564" s="260"/>
      <c r="CE564" s="260"/>
      <c r="CF564" s="260"/>
      <c r="CG564" s="260"/>
      <c r="CH564" s="260"/>
      <c r="CI564" s="260"/>
      <c r="CJ564" s="260"/>
      <c r="CK564" s="260"/>
      <c r="CL564" s="260"/>
      <c r="CM564" s="260"/>
      <c r="CN564" s="260"/>
      <c r="CO564" s="260"/>
      <c r="CP564" s="260"/>
      <c r="CQ564" s="260"/>
      <c r="CR564" s="260"/>
      <c r="CS564" s="260"/>
      <c r="CT564" s="260"/>
      <c r="CU564" s="260"/>
      <c r="CV564" s="260"/>
      <c r="CW564" s="260"/>
      <c r="CX564" s="260"/>
      <c r="CY564" s="260"/>
      <c r="CZ564" s="260"/>
      <c r="DA564" s="260"/>
      <c r="DB564" s="260"/>
      <c r="DC564" s="260"/>
      <c r="DD564" s="260"/>
      <c r="DE564" s="260"/>
    </row>
    <row r="565" spans="1:109" ht="11.25" customHeight="1">
      <c r="A565" s="260"/>
      <c r="B565" s="260"/>
      <c r="C565" s="210"/>
      <c r="D565" s="211"/>
      <c r="E565" s="210"/>
      <c r="F565" s="210"/>
      <c r="G565" s="261"/>
      <c r="H565" s="262"/>
      <c r="I565" s="262"/>
      <c r="J565" s="263"/>
      <c r="K565" s="263"/>
      <c r="L565" s="263"/>
      <c r="M565" s="263"/>
      <c r="N565" s="263"/>
      <c r="O565" s="263"/>
      <c r="P565" s="263"/>
      <c r="Q565" s="263"/>
      <c r="R565" s="210"/>
      <c r="S565" s="210"/>
      <c r="T565" s="210"/>
      <c r="U565" s="212"/>
      <c r="V565" s="212"/>
      <c r="W565" s="212"/>
      <c r="X565" s="212"/>
      <c r="Y565" s="212"/>
      <c r="Z565" s="212"/>
      <c r="AA565" s="212"/>
      <c r="AB565" s="212"/>
      <c r="AC565" s="212"/>
      <c r="AD565" s="212"/>
      <c r="AE565" s="212"/>
      <c r="AF565" s="212"/>
      <c r="AG565" s="212"/>
      <c r="AH565" s="212"/>
      <c r="AI565" s="212"/>
      <c r="AJ565" s="260"/>
      <c r="AK565" s="260"/>
      <c r="AL565" s="260"/>
      <c r="AM565" s="260"/>
      <c r="AN565" s="260"/>
      <c r="AO565" s="260"/>
      <c r="AP565" s="260"/>
      <c r="AQ565" s="260"/>
      <c r="AR565" s="260"/>
      <c r="AS565" s="260"/>
      <c r="AT565" s="260"/>
      <c r="AU565" s="260"/>
      <c r="AV565" s="260"/>
      <c r="AW565" s="260"/>
      <c r="AX565" s="260"/>
      <c r="AY565" s="260"/>
      <c r="AZ565" s="260"/>
      <c r="BA565" s="260"/>
      <c r="BB565" s="260"/>
      <c r="BC565" s="260"/>
      <c r="BD565" s="260"/>
      <c r="BE565" s="260"/>
      <c r="BF565" s="260"/>
      <c r="BG565" s="260"/>
      <c r="BH565" s="260"/>
      <c r="BI565" s="260"/>
      <c r="BJ565" s="260"/>
      <c r="BK565" s="260"/>
      <c r="BL565" s="260"/>
      <c r="BM565" s="260"/>
      <c r="BN565" s="260"/>
      <c r="BO565" s="260"/>
      <c r="BP565" s="260"/>
      <c r="BQ565" s="260"/>
      <c r="BR565" s="260"/>
      <c r="BS565" s="260"/>
      <c r="BT565" s="260"/>
      <c r="BU565" s="260"/>
      <c r="BV565" s="260"/>
      <c r="BW565" s="260"/>
      <c r="BX565" s="260"/>
      <c r="BY565" s="260"/>
      <c r="BZ565" s="260"/>
      <c r="CA565" s="260"/>
      <c r="CB565" s="260"/>
      <c r="CC565" s="260"/>
      <c r="CD565" s="260"/>
      <c r="CE565" s="260"/>
      <c r="CF565" s="260"/>
      <c r="CG565" s="260"/>
      <c r="CH565" s="260"/>
      <c r="CI565" s="260"/>
      <c r="CJ565" s="260"/>
      <c r="CK565" s="260"/>
      <c r="CL565" s="260"/>
      <c r="CM565" s="260"/>
      <c r="CN565" s="260"/>
      <c r="CO565" s="260"/>
      <c r="CP565" s="260"/>
      <c r="CQ565" s="260"/>
      <c r="CR565" s="260"/>
      <c r="CS565" s="260"/>
      <c r="CT565" s="260"/>
      <c r="CU565" s="260"/>
      <c r="CV565" s="260"/>
      <c r="CW565" s="260"/>
      <c r="CX565" s="260"/>
      <c r="CY565" s="260"/>
      <c r="CZ565" s="260"/>
      <c r="DA565" s="260"/>
      <c r="DB565" s="260"/>
      <c r="DC565" s="260"/>
      <c r="DD565" s="260"/>
      <c r="DE565" s="260"/>
    </row>
    <row r="566" spans="1:109" ht="11.25" customHeight="1">
      <c r="A566" s="260"/>
      <c r="B566" s="260"/>
      <c r="C566" s="210"/>
      <c r="D566" s="211"/>
      <c r="E566" s="210"/>
      <c r="F566" s="210"/>
      <c r="G566" s="261"/>
      <c r="H566" s="262"/>
      <c r="I566" s="262"/>
      <c r="J566" s="263"/>
      <c r="K566" s="263"/>
      <c r="L566" s="263"/>
      <c r="M566" s="263"/>
      <c r="N566" s="263"/>
      <c r="O566" s="263"/>
      <c r="P566" s="263"/>
      <c r="Q566" s="263"/>
      <c r="R566" s="210"/>
      <c r="S566" s="210"/>
      <c r="T566" s="210"/>
      <c r="U566" s="212"/>
      <c r="V566" s="212"/>
      <c r="W566" s="212"/>
      <c r="X566" s="212"/>
      <c r="Y566" s="212"/>
      <c r="Z566" s="212"/>
      <c r="AA566" s="212"/>
      <c r="AB566" s="212"/>
      <c r="AC566" s="212"/>
      <c r="AD566" s="212"/>
      <c r="AE566" s="212"/>
      <c r="AF566" s="212"/>
      <c r="AG566" s="212"/>
      <c r="AH566" s="212"/>
      <c r="AI566" s="212"/>
      <c r="AJ566" s="260"/>
      <c r="AK566" s="260"/>
      <c r="AL566" s="260"/>
      <c r="AM566" s="260"/>
      <c r="AN566" s="260"/>
      <c r="AO566" s="260"/>
      <c r="AP566" s="260"/>
      <c r="AQ566" s="260"/>
      <c r="AR566" s="260"/>
      <c r="AS566" s="260"/>
      <c r="AT566" s="260"/>
      <c r="AU566" s="260"/>
      <c r="AV566" s="260"/>
      <c r="AW566" s="260"/>
      <c r="AX566" s="260"/>
      <c r="AY566" s="260"/>
      <c r="AZ566" s="260"/>
      <c r="BA566" s="260"/>
      <c r="BB566" s="260"/>
      <c r="BC566" s="260"/>
      <c r="BD566" s="260"/>
      <c r="BE566" s="260"/>
      <c r="BF566" s="260"/>
      <c r="BG566" s="260"/>
      <c r="BH566" s="260"/>
      <c r="BI566" s="260"/>
      <c r="BJ566" s="260"/>
      <c r="BK566" s="260"/>
      <c r="BL566" s="260"/>
      <c r="BM566" s="260"/>
      <c r="BN566" s="260"/>
      <c r="BO566" s="260"/>
      <c r="BP566" s="260"/>
      <c r="BQ566" s="260"/>
      <c r="BR566" s="260"/>
      <c r="BS566" s="260"/>
      <c r="BT566" s="260"/>
      <c r="BU566" s="260"/>
      <c r="BV566" s="260"/>
      <c r="BW566" s="260"/>
      <c r="BX566" s="260"/>
      <c r="BY566" s="260"/>
      <c r="BZ566" s="260"/>
      <c r="CA566" s="260"/>
      <c r="CB566" s="260"/>
      <c r="CC566" s="260"/>
      <c r="CD566" s="260"/>
      <c r="CE566" s="260"/>
      <c r="CF566" s="260"/>
      <c r="CG566" s="260"/>
      <c r="CH566" s="260"/>
      <c r="CI566" s="260"/>
      <c r="CJ566" s="260"/>
      <c r="CK566" s="260"/>
      <c r="CL566" s="260"/>
      <c r="CM566" s="260"/>
      <c r="CN566" s="260"/>
      <c r="CO566" s="260"/>
      <c r="CP566" s="260"/>
      <c r="CQ566" s="260"/>
      <c r="CR566" s="260"/>
      <c r="CS566" s="260"/>
      <c r="CT566" s="260"/>
      <c r="CU566" s="260"/>
      <c r="CV566" s="260"/>
      <c r="CW566" s="260"/>
      <c r="CX566" s="260"/>
      <c r="CY566" s="260"/>
      <c r="CZ566" s="260"/>
      <c r="DA566" s="260"/>
      <c r="DB566" s="260"/>
      <c r="DC566" s="260"/>
      <c r="DD566" s="260"/>
      <c r="DE566" s="260"/>
    </row>
    <row r="567" spans="1:109" ht="11.25" customHeight="1">
      <c r="A567" s="260"/>
      <c r="B567" s="260"/>
      <c r="C567" s="210"/>
      <c r="D567" s="211"/>
      <c r="E567" s="210"/>
      <c r="F567" s="210"/>
      <c r="G567" s="261"/>
      <c r="H567" s="262"/>
      <c r="I567" s="262"/>
      <c r="J567" s="263"/>
      <c r="K567" s="263"/>
      <c r="L567" s="263"/>
      <c r="M567" s="263"/>
      <c r="N567" s="263"/>
      <c r="O567" s="263"/>
      <c r="P567" s="263"/>
      <c r="Q567" s="263"/>
      <c r="R567" s="210"/>
      <c r="S567" s="210"/>
      <c r="T567" s="210"/>
      <c r="U567" s="212"/>
      <c r="V567" s="212"/>
      <c r="W567" s="212"/>
      <c r="X567" s="212"/>
      <c r="Y567" s="212"/>
      <c r="Z567" s="212"/>
      <c r="AA567" s="212"/>
      <c r="AB567" s="212"/>
      <c r="AC567" s="212"/>
      <c r="AD567" s="212"/>
      <c r="AE567" s="212"/>
      <c r="AF567" s="212"/>
      <c r="AG567" s="212"/>
      <c r="AH567" s="212"/>
      <c r="AI567" s="212"/>
      <c r="AJ567" s="260"/>
      <c r="AK567" s="260"/>
      <c r="AL567" s="260"/>
      <c r="AM567" s="260"/>
      <c r="AN567" s="260"/>
      <c r="AO567" s="260"/>
      <c r="AP567" s="260"/>
      <c r="AQ567" s="260"/>
      <c r="AR567" s="260"/>
      <c r="AS567" s="260"/>
      <c r="AT567" s="260"/>
      <c r="AU567" s="260"/>
      <c r="AV567" s="260"/>
      <c r="AW567" s="260"/>
      <c r="AX567" s="260"/>
      <c r="AY567" s="260"/>
      <c r="AZ567" s="260"/>
      <c r="BA567" s="260"/>
      <c r="BB567" s="260"/>
      <c r="BC567" s="260"/>
      <c r="BD567" s="260"/>
      <c r="BE567" s="260"/>
      <c r="BF567" s="260"/>
      <c r="BG567" s="260"/>
      <c r="BH567" s="260"/>
      <c r="BI567" s="260"/>
      <c r="BJ567" s="260"/>
      <c r="BK567" s="260"/>
      <c r="BL567" s="260"/>
      <c r="BM567" s="260"/>
      <c r="BN567" s="260"/>
      <c r="BO567" s="260"/>
      <c r="BP567" s="260"/>
      <c r="BQ567" s="260"/>
      <c r="BR567" s="260"/>
      <c r="BS567" s="260"/>
      <c r="BT567" s="260"/>
      <c r="BU567" s="260"/>
      <c r="BV567" s="260"/>
      <c r="BW567" s="260"/>
      <c r="BX567" s="260"/>
      <c r="BY567" s="260"/>
      <c r="BZ567" s="260"/>
      <c r="CA567" s="260"/>
      <c r="CB567" s="260"/>
      <c r="CC567" s="260"/>
      <c r="CD567" s="260"/>
      <c r="CE567" s="260"/>
      <c r="CF567" s="260"/>
      <c r="CG567" s="260"/>
      <c r="CH567" s="260"/>
      <c r="CI567" s="260"/>
      <c r="CJ567" s="260"/>
      <c r="CK567" s="260"/>
      <c r="CL567" s="260"/>
      <c r="CM567" s="260"/>
      <c r="CN567" s="260"/>
      <c r="CO567" s="260"/>
      <c r="CP567" s="260"/>
      <c r="CQ567" s="260"/>
      <c r="CR567" s="260"/>
      <c r="CS567" s="260"/>
      <c r="CT567" s="260"/>
      <c r="CU567" s="260"/>
      <c r="CV567" s="260"/>
      <c r="CW567" s="260"/>
      <c r="CX567" s="260"/>
      <c r="CY567" s="260"/>
      <c r="CZ567" s="260"/>
      <c r="DA567" s="260"/>
      <c r="DB567" s="260"/>
      <c r="DC567" s="260"/>
      <c r="DD567" s="260"/>
      <c r="DE567" s="260"/>
    </row>
    <row r="568" spans="1:109" ht="11.25" customHeight="1">
      <c r="A568" s="260"/>
      <c r="B568" s="260"/>
      <c r="C568" s="210"/>
      <c r="D568" s="211"/>
      <c r="E568" s="210"/>
      <c r="F568" s="210"/>
      <c r="G568" s="261"/>
      <c r="H568" s="262"/>
      <c r="I568" s="262"/>
      <c r="J568" s="263"/>
      <c r="K568" s="263"/>
      <c r="L568" s="263"/>
      <c r="M568" s="263"/>
      <c r="N568" s="263"/>
      <c r="O568" s="263"/>
      <c r="P568" s="263"/>
      <c r="Q568" s="263"/>
      <c r="R568" s="210"/>
      <c r="S568" s="210"/>
      <c r="T568" s="210"/>
      <c r="U568" s="212"/>
      <c r="V568" s="212"/>
      <c r="W568" s="212"/>
      <c r="X568" s="212"/>
      <c r="Y568" s="212"/>
      <c r="Z568" s="212"/>
      <c r="AA568" s="212"/>
      <c r="AB568" s="212"/>
      <c r="AC568" s="212"/>
      <c r="AD568" s="212"/>
      <c r="AE568" s="212"/>
      <c r="AF568" s="212"/>
      <c r="AG568" s="212"/>
      <c r="AH568" s="212"/>
      <c r="AI568" s="212"/>
      <c r="AJ568" s="260"/>
      <c r="AK568" s="260"/>
      <c r="AL568" s="260"/>
      <c r="AM568" s="260"/>
      <c r="AN568" s="260"/>
      <c r="AO568" s="260"/>
      <c r="AP568" s="260"/>
      <c r="AQ568" s="260"/>
      <c r="AR568" s="260"/>
      <c r="AS568" s="260"/>
      <c r="AT568" s="260"/>
      <c r="AU568" s="260"/>
      <c r="AV568" s="260"/>
      <c r="AW568" s="260"/>
      <c r="AX568" s="260"/>
      <c r="AY568" s="260"/>
      <c r="AZ568" s="260"/>
      <c r="BA568" s="260"/>
      <c r="BB568" s="260"/>
      <c r="BC568" s="260"/>
      <c r="BD568" s="260"/>
      <c r="BE568" s="260"/>
      <c r="BF568" s="260"/>
      <c r="BG568" s="260"/>
      <c r="BH568" s="260"/>
      <c r="BI568" s="260"/>
      <c r="BJ568" s="260"/>
      <c r="BK568" s="260"/>
      <c r="BL568" s="260"/>
      <c r="BM568" s="260"/>
      <c r="BN568" s="260"/>
      <c r="BO568" s="260"/>
      <c r="BP568" s="260"/>
      <c r="BQ568" s="260"/>
      <c r="BR568" s="260"/>
      <c r="BS568" s="260"/>
      <c r="BT568" s="260"/>
      <c r="BU568" s="260"/>
      <c r="BV568" s="260"/>
      <c r="BW568" s="260"/>
      <c r="BX568" s="260"/>
      <c r="BY568" s="260"/>
      <c r="BZ568" s="260"/>
      <c r="CA568" s="260"/>
      <c r="CB568" s="260"/>
      <c r="CC568" s="260"/>
      <c r="CD568" s="260"/>
      <c r="CE568" s="260"/>
      <c r="CF568" s="260"/>
      <c r="CG568" s="260"/>
      <c r="CH568" s="260"/>
      <c r="CI568" s="260"/>
      <c r="CJ568" s="260"/>
      <c r="CK568" s="260"/>
      <c r="CL568" s="260"/>
      <c r="CM568" s="260"/>
      <c r="CN568" s="260"/>
      <c r="CO568" s="260"/>
      <c r="CP568" s="260"/>
      <c r="CQ568" s="260"/>
      <c r="CR568" s="260"/>
      <c r="CS568" s="260"/>
      <c r="CT568" s="260"/>
      <c r="CU568" s="260"/>
      <c r="CV568" s="260"/>
      <c r="CW568" s="260"/>
      <c r="CX568" s="260"/>
      <c r="CY568" s="260"/>
      <c r="CZ568" s="260"/>
      <c r="DA568" s="260"/>
      <c r="DB568" s="260"/>
      <c r="DC568" s="260"/>
      <c r="DD568" s="260"/>
      <c r="DE568" s="260"/>
    </row>
    <row r="569" spans="1:109" ht="11.25" customHeight="1">
      <c r="A569" s="260"/>
      <c r="B569" s="260"/>
      <c r="C569" s="210"/>
      <c r="D569" s="211"/>
      <c r="E569" s="210"/>
      <c r="F569" s="210"/>
      <c r="G569" s="261"/>
      <c r="H569" s="262"/>
      <c r="I569" s="262"/>
      <c r="J569" s="263"/>
      <c r="K569" s="263"/>
      <c r="L569" s="263"/>
      <c r="M569" s="263"/>
      <c r="N569" s="263"/>
      <c r="O569" s="263"/>
      <c r="P569" s="263"/>
      <c r="Q569" s="263"/>
      <c r="R569" s="210"/>
      <c r="S569" s="210"/>
      <c r="T569" s="210"/>
      <c r="U569" s="212"/>
      <c r="V569" s="212"/>
      <c r="W569" s="212"/>
      <c r="X569" s="212"/>
      <c r="Y569" s="212"/>
      <c r="Z569" s="212"/>
      <c r="AA569" s="212"/>
      <c r="AB569" s="212"/>
      <c r="AC569" s="212"/>
      <c r="AD569" s="212"/>
      <c r="AE569" s="212"/>
      <c r="AF569" s="212"/>
      <c r="AG569" s="212"/>
      <c r="AH569" s="212"/>
      <c r="AI569" s="212"/>
      <c r="AJ569" s="260"/>
      <c r="AK569" s="260"/>
      <c r="AL569" s="260"/>
      <c r="AM569" s="260"/>
      <c r="AN569" s="260"/>
      <c r="AO569" s="260"/>
      <c r="AP569" s="260"/>
      <c r="AQ569" s="260"/>
      <c r="AR569" s="260"/>
      <c r="AS569" s="260"/>
      <c r="AT569" s="260"/>
      <c r="AU569" s="260"/>
      <c r="AV569" s="260"/>
      <c r="AW569" s="260"/>
      <c r="AX569" s="260"/>
      <c r="AY569" s="260"/>
      <c r="AZ569" s="260"/>
      <c r="BA569" s="260"/>
      <c r="BB569" s="260"/>
      <c r="BC569" s="260"/>
      <c r="BD569" s="260"/>
      <c r="BE569" s="260"/>
      <c r="BF569" s="260"/>
      <c r="BG569" s="260"/>
      <c r="BH569" s="260"/>
      <c r="BI569" s="260"/>
      <c r="BJ569" s="260"/>
      <c r="BK569" s="260"/>
      <c r="BL569" s="260"/>
      <c r="BM569" s="260"/>
      <c r="BN569" s="260"/>
      <c r="BO569" s="260"/>
      <c r="BP569" s="260"/>
      <c r="BQ569" s="260"/>
      <c r="BR569" s="260"/>
      <c r="BS569" s="260"/>
      <c r="BT569" s="260"/>
      <c r="BU569" s="260"/>
      <c r="BV569" s="260"/>
      <c r="BW569" s="260"/>
      <c r="BX569" s="260"/>
      <c r="BY569" s="260"/>
      <c r="BZ569" s="260"/>
      <c r="CA569" s="260"/>
      <c r="CB569" s="260"/>
      <c r="CC569" s="260"/>
      <c r="CD569" s="260"/>
      <c r="CE569" s="260"/>
      <c r="CF569" s="260"/>
      <c r="CG569" s="260"/>
      <c r="CH569" s="260"/>
      <c r="CI569" s="260"/>
      <c r="CJ569" s="260"/>
      <c r="CK569" s="260"/>
      <c r="CL569" s="260"/>
      <c r="CM569" s="260"/>
      <c r="CN569" s="260"/>
      <c r="CO569" s="260"/>
      <c r="CP569" s="260"/>
      <c r="CQ569" s="260"/>
      <c r="CR569" s="260"/>
      <c r="CS569" s="260"/>
      <c r="CT569" s="260"/>
      <c r="CU569" s="260"/>
      <c r="CV569" s="260"/>
      <c r="CW569" s="260"/>
      <c r="CX569" s="260"/>
      <c r="CY569" s="260"/>
      <c r="CZ569" s="260"/>
      <c r="DA569" s="260"/>
      <c r="DB569" s="260"/>
      <c r="DC569" s="260"/>
      <c r="DD569" s="260"/>
      <c r="DE569" s="260"/>
    </row>
    <row r="570" spans="1:109" ht="11.25" customHeight="1">
      <c r="A570" s="260"/>
      <c r="B570" s="260"/>
      <c r="C570" s="210"/>
      <c r="D570" s="211"/>
      <c r="E570" s="210"/>
      <c r="F570" s="210"/>
      <c r="G570" s="261"/>
      <c r="H570" s="262"/>
      <c r="I570" s="262"/>
      <c r="J570" s="263"/>
      <c r="K570" s="263"/>
      <c r="L570" s="263"/>
      <c r="M570" s="263"/>
      <c r="N570" s="263"/>
      <c r="O570" s="263"/>
      <c r="P570" s="263"/>
      <c r="Q570" s="263"/>
      <c r="R570" s="210"/>
      <c r="S570" s="210"/>
      <c r="T570" s="210"/>
      <c r="U570" s="212"/>
      <c r="V570" s="212"/>
      <c r="W570" s="212"/>
      <c r="X570" s="212"/>
      <c r="Y570" s="212"/>
      <c r="Z570" s="212"/>
      <c r="AA570" s="212"/>
      <c r="AB570" s="212"/>
      <c r="AC570" s="212"/>
      <c r="AD570" s="212"/>
      <c r="AE570" s="212"/>
      <c r="AF570" s="212"/>
      <c r="AG570" s="212"/>
      <c r="AH570" s="212"/>
      <c r="AI570" s="212"/>
      <c r="AJ570" s="260"/>
      <c r="AK570" s="260"/>
      <c r="AL570" s="260"/>
      <c r="AM570" s="260"/>
      <c r="AN570" s="260"/>
      <c r="AO570" s="260"/>
      <c r="AP570" s="260"/>
      <c r="AQ570" s="260"/>
      <c r="AR570" s="260"/>
      <c r="AS570" s="260"/>
      <c r="AT570" s="260"/>
      <c r="AU570" s="260"/>
      <c r="AV570" s="260"/>
      <c r="AW570" s="260"/>
      <c r="AX570" s="260"/>
      <c r="AY570" s="260"/>
      <c r="AZ570" s="260"/>
      <c r="BA570" s="260"/>
      <c r="BB570" s="260"/>
      <c r="BC570" s="260"/>
      <c r="BD570" s="260"/>
      <c r="BE570" s="260"/>
      <c r="BF570" s="260"/>
      <c r="BG570" s="260"/>
      <c r="BH570" s="260"/>
      <c r="BI570" s="260"/>
      <c r="BJ570" s="260"/>
      <c r="BK570" s="260"/>
      <c r="BL570" s="260"/>
      <c r="BM570" s="260"/>
      <c r="BN570" s="260"/>
      <c r="BO570" s="260"/>
      <c r="BP570" s="260"/>
      <c r="BQ570" s="260"/>
      <c r="BR570" s="260"/>
      <c r="BS570" s="260"/>
      <c r="BT570" s="260"/>
      <c r="BU570" s="260"/>
      <c r="BV570" s="260"/>
      <c r="BW570" s="260"/>
      <c r="BX570" s="260"/>
      <c r="BY570" s="260"/>
      <c r="BZ570" s="260"/>
      <c r="CA570" s="260"/>
      <c r="CB570" s="260"/>
      <c r="CC570" s="260"/>
      <c r="CD570" s="260"/>
      <c r="CE570" s="260"/>
      <c r="CF570" s="260"/>
      <c r="CG570" s="260"/>
      <c r="CH570" s="260"/>
      <c r="CI570" s="260"/>
      <c r="CJ570" s="260"/>
      <c r="CK570" s="260"/>
      <c r="CL570" s="260"/>
      <c r="CM570" s="260"/>
      <c r="CN570" s="260"/>
      <c r="CO570" s="260"/>
      <c r="CP570" s="260"/>
      <c r="CQ570" s="260"/>
      <c r="CR570" s="260"/>
      <c r="CS570" s="260"/>
      <c r="CT570" s="260"/>
      <c r="CU570" s="260"/>
      <c r="CV570" s="260"/>
      <c r="CW570" s="260"/>
      <c r="CX570" s="260"/>
      <c r="CY570" s="260"/>
      <c r="CZ570" s="260"/>
      <c r="DA570" s="260"/>
      <c r="DB570" s="260"/>
      <c r="DC570" s="260"/>
      <c r="DD570" s="260"/>
      <c r="DE570" s="260"/>
    </row>
    <row r="571" spans="1:109" ht="11.25" customHeight="1">
      <c r="A571" s="260"/>
      <c r="B571" s="260"/>
      <c r="C571" s="210"/>
      <c r="D571" s="211"/>
      <c r="E571" s="210"/>
      <c r="F571" s="210"/>
      <c r="G571" s="261"/>
      <c r="H571" s="262"/>
      <c r="I571" s="262"/>
      <c r="J571" s="263"/>
      <c r="K571" s="263"/>
      <c r="L571" s="263"/>
      <c r="M571" s="263"/>
      <c r="N571" s="263"/>
      <c r="O571" s="263"/>
      <c r="P571" s="263"/>
      <c r="Q571" s="263"/>
      <c r="R571" s="210"/>
      <c r="S571" s="210"/>
      <c r="T571" s="210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2"/>
      <c r="AH571" s="212"/>
      <c r="AI571" s="212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  <c r="AW571" s="260"/>
      <c r="AX571" s="260"/>
      <c r="AY571" s="260"/>
      <c r="AZ571" s="260"/>
      <c r="BA571" s="260"/>
      <c r="BB571" s="260"/>
      <c r="BC571" s="260"/>
      <c r="BD571" s="260"/>
      <c r="BE571" s="260"/>
      <c r="BF571" s="260"/>
      <c r="BG571" s="260"/>
      <c r="BH571" s="260"/>
      <c r="BI571" s="260"/>
      <c r="BJ571" s="260"/>
      <c r="BK571" s="260"/>
      <c r="BL571" s="260"/>
      <c r="BM571" s="260"/>
      <c r="BN571" s="260"/>
      <c r="BO571" s="260"/>
      <c r="BP571" s="260"/>
      <c r="BQ571" s="260"/>
      <c r="BR571" s="260"/>
      <c r="BS571" s="260"/>
      <c r="BT571" s="260"/>
      <c r="BU571" s="260"/>
      <c r="BV571" s="260"/>
      <c r="BW571" s="260"/>
      <c r="BX571" s="260"/>
      <c r="BY571" s="260"/>
      <c r="BZ571" s="260"/>
      <c r="CA571" s="260"/>
      <c r="CB571" s="260"/>
      <c r="CC571" s="260"/>
      <c r="CD571" s="260"/>
      <c r="CE571" s="260"/>
      <c r="CF571" s="260"/>
      <c r="CG571" s="260"/>
      <c r="CH571" s="260"/>
      <c r="CI571" s="260"/>
      <c r="CJ571" s="260"/>
      <c r="CK571" s="260"/>
      <c r="CL571" s="260"/>
      <c r="CM571" s="260"/>
      <c r="CN571" s="260"/>
      <c r="CO571" s="260"/>
      <c r="CP571" s="260"/>
      <c r="CQ571" s="260"/>
      <c r="CR571" s="260"/>
      <c r="CS571" s="260"/>
      <c r="CT571" s="260"/>
      <c r="CU571" s="260"/>
      <c r="CV571" s="260"/>
      <c r="CW571" s="260"/>
      <c r="CX571" s="260"/>
      <c r="CY571" s="260"/>
      <c r="CZ571" s="260"/>
      <c r="DA571" s="260"/>
      <c r="DB571" s="260"/>
      <c r="DC571" s="260"/>
      <c r="DD571" s="260"/>
      <c r="DE571" s="260"/>
    </row>
    <row r="572" spans="1:109" ht="11.25" customHeight="1">
      <c r="A572" s="260"/>
      <c r="B572" s="260"/>
      <c r="C572" s="210"/>
      <c r="D572" s="211"/>
      <c r="E572" s="210"/>
      <c r="F572" s="210"/>
      <c r="G572" s="261"/>
      <c r="H572" s="262"/>
      <c r="I572" s="262"/>
      <c r="J572" s="263"/>
      <c r="K572" s="263"/>
      <c r="L572" s="263"/>
      <c r="M572" s="263"/>
      <c r="N572" s="263"/>
      <c r="O572" s="263"/>
      <c r="P572" s="263"/>
      <c r="Q572" s="263"/>
      <c r="R572" s="210"/>
      <c r="S572" s="210"/>
      <c r="T572" s="210"/>
      <c r="U572" s="212"/>
      <c r="V572" s="212"/>
      <c r="W572" s="212"/>
      <c r="X572" s="212"/>
      <c r="Y572" s="212"/>
      <c r="Z572" s="212"/>
      <c r="AA572" s="212"/>
      <c r="AB572" s="212"/>
      <c r="AC572" s="212"/>
      <c r="AD572" s="212"/>
      <c r="AE572" s="212"/>
      <c r="AF572" s="212"/>
      <c r="AG572" s="212"/>
      <c r="AH572" s="212"/>
      <c r="AI572" s="212"/>
      <c r="AJ572" s="260"/>
      <c r="AK572" s="260"/>
      <c r="AL572" s="260"/>
      <c r="AM572" s="260"/>
      <c r="AN572" s="260"/>
      <c r="AO572" s="260"/>
      <c r="AP572" s="260"/>
      <c r="AQ572" s="260"/>
      <c r="AR572" s="260"/>
      <c r="AS572" s="260"/>
      <c r="AT572" s="260"/>
      <c r="AU572" s="260"/>
      <c r="AV572" s="260"/>
      <c r="AW572" s="260"/>
      <c r="AX572" s="260"/>
      <c r="AY572" s="260"/>
      <c r="AZ572" s="260"/>
      <c r="BA572" s="260"/>
      <c r="BB572" s="260"/>
      <c r="BC572" s="260"/>
      <c r="BD572" s="260"/>
      <c r="BE572" s="260"/>
      <c r="BF572" s="260"/>
      <c r="BG572" s="260"/>
      <c r="BH572" s="260"/>
      <c r="BI572" s="260"/>
      <c r="BJ572" s="260"/>
      <c r="BK572" s="260"/>
      <c r="BL572" s="260"/>
      <c r="BM572" s="260"/>
      <c r="BN572" s="260"/>
      <c r="BO572" s="260"/>
      <c r="BP572" s="260"/>
      <c r="BQ572" s="260"/>
      <c r="BR572" s="260"/>
      <c r="BS572" s="260"/>
      <c r="BT572" s="260"/>
      <c r="BU572" s="260"/>
      <c r="BV572" s="260"/>
      <c r="BW572" s="260"/>
      <c r="BX572" s="260"/>
      <c r="BY572" s="260"/>
      <c r="BZ572" s="260"/>
      <c r="CA572" s="260"/>
      <c r="CB572" s="260"/>
      <c r="CC572" s="260"/>
      <c r="CD572" s="260"/>
      <c r="CE572" s="260"/>
      <c r="CF572" s="260"/>
      <c r="CG572" s="260"/>
      <c r="CH572" s="260"/>
      <c r="CI572" s="260"/>
      <c r="CJ572" s="260"/>
      <c r="CK572" s="260"/>
      <c r="CL572" s="260"/>
      <c r="CM572" s="260"/>
      <c r="CN572" s="260"/>
      <c r="CO572" s="260"/>
      <c r="CP572" s="260"/>
      <c r="CQ572" s="260"/>
      <c r="CR572" s="260"/>
      <c r="CS572" s="260"/>
      <c r="CT572" s="260"/>
      <c r="CU572" s="260"/>
      <c r="CV572" s="260"/>
      <c r="CW572" s="260"/>
      <c r="CX572" s="260"/>
      <c r="CY572" s="260"/>
      <c r="CZ572" s="260"/>
      <c r="DA572" s="260"/>
      <c r="DB572" s="260"/>
      <c r="DC572" s="260"/>
      <c r="DD572" s="260"/>
      <c r="DE572" s="260"/>
    </row>
    <row r="573" spans="1:109" ht="11.25" customHeight="1">
      <c r="A573" s="260"/>
      <c r="B573" s="260"/>
      <c r="C573" s="210"/>
      <c r="D573" s="211"/>
      <c r="E573" s="210"/>
      <c r="F573" s="210"/>
      <c r="G573" s="261"/>
      <c r="H573" s="262"/>
      <c r="I573" s="262"/>
      <c r="J573" s="263"/>
      <c r="K573" s="263"/>
      <c r="L573" s="263"/>
      <c r="M573" s="263"/>
      <c r="N573" s="263"/>
      <c r="O573" s="263"/>
      <c r="P573" s="263"/>
      <c r="Q573" s="263"/>
      <c r="R573" s="210"/>
      <c r="S573" s="210"/>
      <c r="T573" s="210"/>
      <c r="U573" s="212"/>
      <c r="V573" s="212"/>
      <c r="W573" s="212"/>
      <c r="X573" s="212"/>
      <c r="Y573" s="212"/>
      <c r="Z573" s="212"/>
      <c r="AA573" s="212"/>
      <c r="AB573" s="212"/>
      <c r="AC573" s="212"/>
      <c r="AD573" s="212"/>
      <c r="AE573" s="212"/>
      <c r="AF573" s="212"/>
      <c r="AG573" s="212"/>
      <c r="AH573" s="212"/>
      <c r="AI573" s="212"/>
      <c r="AJ573" s="260"/>
      <c r="AK573" s="260"/>
      <c r="AL573" s="260"/>
      <c r="AM573" s="260"/>
      <c r="AN573" s="260"/>
      <c r="AO573" s="260"/>
      <c r="AP573" s="260"/>
      <c r="AQ573" s="260"/>
      <c r="AR573" s="260"/>
      <c r="AS573" s="260"/>
      <c r="AT573" s="260"/>
      <c r="AU573" s="260"/>
      <c r="AV573" s="260"/>
      <c r="AW573" s="260"/>
      <c r="AX573" s="260"/>
      <c r="AY573" s="260"/>
      <c r="AZ573" s="260"/>
      <c r="BA573" s="260"/>
      <c r="BB573" s="260"/>
      <c r="BC573" s="260"/>
      <c r="BD573" s="260"/>
      <c r="BE573" s="260"/>
      <c r="BF573" s="260"/>
      <c r="BG573" s="260"/>
      <c r="BH573" s="260"/>
      <c r="BI573" s="260"/>
      <c r="BJ573" s="260"/>
      <c r="BK573" s="260"/>
      <c r="BL573" s="260"/>
      <c r="BM573" s="260"/>
      <c r="BN573" s="260"/>
      <c r="BO573" s="260"/>
      <c r="BP573" s="260"/>
      <c r="BQ573" s="260"/>
      <c r="BR573" s="260"/>
      <c r="BS573" s="260"/>
      <c r="BT573" s="260"/>
      <c r="BU573" s="260"/>
      <c r="BV573" s="260"/>
      <c r="BW573" s="260"/>
      <c r="BX573" s="260"/>
      <c r="BY573" s="260"/>
      <c r="BZ573" s="260"/>
      <c r="CA573" s="260"/>
      <c r="CB573" s="260"/>
      <c r="CC573" s="260"/>
      <c r="CD573" s="260"/>
      <c r="CE573" s="260"/>
      <c r="CF573" s="260"/>
      <c r="CG573" s="260"/>
      <c r="CH573" s="260"/>
      <c r="CI573" s="260"/>
      <c r="CJ573" s="260"/>
      <c r="CK573" s="260"/>
      <c r="CL573" s="260"/>
      <c r="CM573" s="260"/>
      <c r="CN573" s="260"/>
      <c r="CO573" s="260"/>
      <c r="CP573" s="260"/>
      <c r="CQ573" s="260"/>
      <c r="CR573" s="260"/>
      <c r="CS573" s="260"/>
      <c r="CT573" s="260"/>
      <c r="CU573" s="260"/>
      <c r="CV573" s="260"/>
      <c r="CW573" s="260"/>
      <c r="CX573" s="260"/>
      <c r="CY573" s="260"/>
      <c r="CZ573" s="260"/>
      <c r="DA573" s="260"/>
      <c r="DB573" s="260"/>
      <c r="DC573" s="260"/>
      <c r="DD573" s="260"/>
      <c r="DE573" s="260"/>
    </row>
    <row r="574" spans="1:109" ht="11.25" customHeight="1">
      <c r="A574" s="260"/>
      <c r="B574" s="260"/>
      <c r="C574" s="210"/>
      <c r="D574" s="211"/>
      <c r="E574" s="210"/>
      <c r="F574" s="210"/>
      <c r="G574" s="261"/>
      <c r="H574" s="262"/>
      <c r="I574" s="262"/>
      <c r="J574" s="263"/>
      <c r="K574" s="263"/>
      <c r="L574" s="263"/>
      <c r="M574" s="263"/>
      <c r="N574" s="263"/>
      <c r="O574" s="263"/>
      <c r="P574" s="263"/>
      <c r="Q574" s="263"/>
      <c r="R574" s="210"/>
      <c r="S574" s="210"/>
      <c r="T574" s="210"/>
      <c r="U574" s="212"/>
      <c r="V574" s="212"/>
      <c r="W574" s="212"/>
      <c r="X574" s="212"/>
      <c r="Y574" s="212"/>
      <c r="Z574" s="212"/>
      <c r="AA574" s="212"/>
      <c r="AB574" s="212"/>
      <c r="AC574" s="212"/>
      <c r="AD574" s="212"/>
      <c r="AE574" s="212"/>
      <c r="AF574" s="212"/>
      <c r="AG574" s="212"/>
      <c r="AH574" s="212"/>
      <c r="AI574" s="212"/>
      <c r="AJ574" s="260"/>
      <c r="AK574" s="260"/>
      <c r="AL574" s="260"/>
      <c r="AM574" s="260"/>
      <c r="AN574" s="260"/>
      <c r="AO574" s="260"/>
      <c r="AP574" s="260"/>
      <c r="AQ574" s="260"/>
      <c r="AR574" s="260"/>
      <c r="AS574" s="260"/>
      <c r="AT574" s="260"/>
      <c r="AU574" s="260"/>
      <c r="AV574" s="260"/>
      <c r="AW574" s="260"/>
      <c r="AX574" s="260"/>
      <c r="AY574" s="260"/>
      <c r="AZ574" s="260"/>
      <c r="BA574" s="260"/>
      <c r="BB574" s="260"/>
      <c r="BC574" s="260"/>
      <c r="BD574" s="260"/>
      <c r="BE574" s="260"/>
      <c r="BF574" s="260"/>
      <c r="BG574" s="260"/>
      <c r="BH574" s="260"/>
      <c r="BI574" s="260"/>
      <c r="BJ574" s="260"/>
      <c r="BK574" s="260"/>
      <c r="BL574" s="260"/>
      <c r="BM574" s="260"/>
      <c r="BN574" s="260"/>
      <c r="BO574" s="260"/>
      <c r="BP574" s="260"/>
      <c r="BQ574" s="260"/>
      <c r="BR574" s="260"/>
      <c r="BS574" s="260"/>
      <c r="BT574" s="260"/>
      <c r="BU574" s="260"/>
      <c r="BV574" s="260"/>
      <c r="BW574" s="260"/>
      <c r="BX574" s="260"/>
      <c r="BY574" s="260"/>
      <c r="BZ574" s="260"/>
      <c r="CA574" s="260"/>
      <c r="CB574" s="260"/>
      <c r="CC574" s="260"/>
      <c r="CD574" s="260"/>
      <c r="CE574" s="260"/>
      <c r="CF574" s="260"/>
      <c r="CG574" s="260"/>
      <c r="CH574" s="260"/>
      <c r="CI574" s="260"/>
      <c r="CJ574" s="260"/>
      <c r="CK574" s="260"/>
      <c r="CL574" s="260"/>
      <c r="CM574" s="260"/>
      <c r="CN574" s="260"/>
      <c r="CO574" s="260"/>
      <c r="CP574" s="260"/>
      <c r="CQ574" s="260"/>
      <c r="CR574" s="260"/>
      <c r="CS574" s="260"/>
      <c r="CT574" s="260"/>
      <c r="CU574" s="260"/>
      <c r="CV574" s="260"/>
      <c r="CW574" s="260"/>
      <c r="CX574" s="260"/>
      <c r="CY574" s="260"/>
      <c r="CZ574" s="260"/>
      <c r="DA574" s="260"/>
      <c r="DB574" s="260"/>
      <c r="DC574" s="260"/>
      <c r="DD574" s="260"/>
      <c r="DE574" s="260"/>
    </row>
    <row r="575" spans="1:109" ht="11.25" customHeight="1">
      <c r="A575" s="260"/>
      <c r="B575" s="260"/>
      <c r="C575" s="210"/>
      <c r="D575" s="211"/>
      <c r="E575" s="210"/>
      <c r="F575" s="210"/>
      <c r="G575" s="261"/>
      <c r="H575" s="262"/>
      <c r="I575" s="262"/>
      <c r="J575" s="263"/>
      <c r="K575" s="263"/>
      <c r="L575" s="263"/>
      <c r="M575" s="263"/>
      <c r="N575" s="263"/>
      <c r="O575" s="263"/>
      <c r="P575" s="263"/>
      <c r="Q575" s="263"/>
      <c r="R575" s="210"/>
      <c r="S575" s="210"/>
      <c r="T575" s="210"/>
      <c r="U575" s="212"/>
      <c r="V575" s="212"/>
      <c r="W575" s="212"/>
      <c r="X575" s="212"/>
      <c r="Y575" s="212"/>
      <c r="Z575" s="212"/>
      <c r="AA575" s="212"/>
      <c r="AB575" s="212"/>
      <c r="AC575" s="212"/>
      <c r="AD575" s="212"/>
      <c r="AE575" s="212"/>
      <c r="AF575" s="212"/>
      <c r="AG575" s="212"/>
      <c r="AH575" s="212"/>
      <c r="AI575" s="212"/>
      <c r="AJ575" s="260"/>
      <c r="AK575" s="260"/>
      <c r="AL575" s="260"/>
      <c r="AM575" s="260"/>
      <c r="AN575" s="260"/>
      <c r="AO575" s="260"/>
      <c r="AP575" s="260"/>
      <c r="AQ575" s="260"/>
      <c r="AR575" s="260"/>
      <c r="AS575" s="260"/>
      <c r="AT575" s="260"/>
      <c r="AU575" s="260"/>
      <c r="AV575" s="260"/>
      <c r="AW575" s="260"/>
      <c r="AX575" s="260"/>
      <c r="AY575" s="260"/>
      <c r="AZ575" s="260"/>
      <c r="BA575" s="260"/>
      <c r="BB575" s="260"/>
      <c r="BC575" s="260"/>
      <c r="BD575" s="260"/>
      <c r="BE575" s="260"/>
      <c r="BF575" s="260"/>
      <c r="BG575" s="260"/>
      <c r="BH575" s="260"/>
      <c r="BI575" s="260"/>
      <c r="BJ575" s="260"/>
      <c r="BK575" s="260"/>
      <c r="BL575" s="260"/>
      <c r="BM575" s="260"/>
      <c r="BN575" s="260"/>
      <c r="BO575" s="260"/>
      <c r="BP575" s="260"/>
      <c r="BQ575" s="260"/>
      <c r="BR575" s="260"/>
      <c r="BS575" s="260"/>
      <c r="BT575" s="260"/>
      <c r="BU575" s="260"/>
      <c r="BV575" s="260"/>
      <c r="BW575" s="260"/>
      <c r="BX575" s="260"/>
      <c r="BY575" s="260"/>
      <c r="BZ575" s="260"/>
      <c r="CA575" s="260"/>
      <c r="CB575" s="260"/>
      <c r="CC575" s="260"/>
      <c r="CD575" s="260"/>
      <c r="CE575" s="260"/>
      <c r="CF575" s="260"/>
      <c r="CG575" s="260"/>
      <c r="CH575" s="260"/>
      <c r="CI575" s="260"/>
      <c r="CJ575" s="260"/>
      <c r="CK575" s="260"/>
      <c r="CL575" s="260"/>
      <c r="CM575" s="260"/>
      <c r="CN575" s="260"/>
      <c r="CO575" s="260"/>
      <c r="CP575" s="260"/>
      <c r="CQ575" s="260"/>
      <c r="CR575" s="260"/>
      <c r="CS575" s="260"/>
      <c r="CT575" s="260"/>
      <c r="CU575" s="260"/>
      <c r="CV575" s="260"/>
      <c r="CW575" s="260"/>
      <c r="CX575" s="260"/>
      <c r="CY575" s="260"/>
      <c r="CZ575" s="260"/>
      <c r="DA575" s="260"/>
      <c r="DB575" s="260"/>
      <c r="DC575" s="260"/>
      <c r="DD575" s="260"/>
      <c r="DE575" s="260"/>
    </row>
    <row r="576" spans="1:109" ht="11.25" customHeight="1">
      <c r="A576" s="260"/>
      <c r="B576" s="260"/>
      <c r="C576" s="210"/>
      <c r="D576" s="211"/>
      <c r="E576" s="210"/>
      <c r="F576" s="210"/>
      <c r="G576" s="261"/>
      <c r="H576" s="262"/>
      <c r="I576" s="262"/>
      <c r="J576" s="263"/>
      <c r="K576" s="263"/>
      <c r="L576" s="263"/>
      <c r="M576" s="263"/>
      <c r="N576" s="263"/>
      <c r="O576" s="263"/>
      <c r="P576" s="263"/>
      <c r="Q576" s="263"/>
      <c r="R576" s="210"/>
      <c r="S576" s="210"/>
      <c r="T576" s="210"/>
      <c r="U576" s="212"/>
      <c r="V576" s="212"/>
      <c r="W576" s="212"/>
      <c r="X576" s="212"/>
      <c r="Y576" s="212"/>
      <c r="Z576" s="212"/>
      <c r="AA576" s="212"/>
      <c r="AB576" s="212"/>
      <c r="AC576" s="212"/>
      <c r="AD576" s="212"/>
      <c r="AE576" s="212"/>
      <c r="AF576" s="212"/>
      <c r="AG576" s="212"/>
      <c r="AH576" s="212"/>
      <c r="AI576" s="212"/>
      <c r="AJ576" s="260"/>
      <c r="AK576" s="260"/>
      <c r="AL576" s="260"/>
      <c r="AM576" s="260"/>
      <c r="AN576" s="260"/>
      <c r="AO576" s="260"/>
      <c r="AP576" s="260"/>
      <c r="AQ576" s="260"/>
      <c r="AR576" s="260"/>
      <c r="AS576" s="260"/>
      <c r="AT576" s="260"/>
      <c r="AU576" s="260"/>
      <c r="AV576" s="260"/>
      <c r="AW576" s="260"/>
      <c r="AX576" s="260"/>
      <c r="AY576" s="260"/>
      <c r="AZ576" s="260"/>
      <c r="BA576" s="260"/>
      <c r="BB576" s="260"/>
      <c r="BC576" s="260"/>
      <c r="BD576" s="260"/>
      <c r="BE576" s="260"/>
      <c r="BF576" s="260"/>
      <c r="BG576" s="260"/>
      <c r="BH576" s="260"/>
      <c r="BI576" s="260"/>
      <c r="BJ576" s="260"/>
      <c r="BK576" s="260"/>
      <c r="BL576" s="260"/>
      <c r="BM576" s="260"/>
      <c r="BN576" s="260"/>
      <c r="BO576" s="260"/>
      <c r="BP576" s="260"/>
      <c r="BQ576" s="260"/>
      <c r="BR576" s="260"/>
      <c r="BS576" s="260"/>
      <c r="BT576" s="260"/>
      <c r="BU576" s="260"/>
      <c r="BV576" s="260"/>
      <c r="BW576" s="260"/>
      <c r="BX576" s="260"/>
      <c r="BY576" s="260"/>
      <c r="BZ576" s="260"/>
      <c r="CA576" s="260"/>
      <c r="CB576" s="260"/>
      <c r="CC576" s="260"/>
      <c r="CD576" s="260"/>
      <c r="CE576" s="260"/>
      <c r="CF576" s="260"/>
      <c r="CG576" s="260"/>
      <c r="CH576" s="260"/>
      <c r="CI576" s="260"/>
      <c r="CJ576" s="260"/>
      <c r="CK576" s="260"/>
      <c r="CL576" s="260"/>
      <c r="CM576" s="260"/>
      <c r="CN576" s="260"/>
      <c r="CO576" s="260"/>
      <c r="CP576" s="260"/>
      <c r="CQ576" s="260"/>
      <c r="CR576" s="260"/>
      <c r="CS576" s="260"/>
      <c r="CT576" s="260"/>
      <c r="CU576" s="260"/>
      <c r="CV576" s="260"/>
      <c r="CW576" s="260"/>
      <c r="CX576" s="260"/>
      <c r="CY576" s="260"/>
      <c r="CZ576" s="260"/>
      <c r="DA576" s="260"/>
      <c r="DB576" s="260"/>
      <c r="DC576" s="260"/>
      <c r="DD576" s="260"/>
      <c r="DE576" s="260"/>
    </row>
    <row r="577" spans="1:109" ht="11.25" customHeight="1">
      <c r="A577" s="260"/>
      <c r="B577" s="260"/>
      <c r="C577" s="210"/>
      <c r="D577" s="211"/>
      <c r="E577" s="210"/>
      <c r="F577" s="210"/>
      <c r="G577" s="261"/>
      <c r="H577" s="262"/>
      <c r="I577" s="262"/>
      <c r="J577" s="263"/>
      <c r="K577" s="263"/>
      <c r="L577" s="263"/>
      <c r="M577" s="263"/>
      <c r="N577" s="263"/>
      <c r="O577" s="263"/>
      <c r="P577" s="263"/>
      <c r="Q577" s="263"/>
      <c r="R577" s="210"/>
      <c r="S577" s="210"/>
      <c r="T577" s="210"/>
      <c r="U577" s="212"/>
      <c r="V577" s="212"/>
      <c r="W577" s="212"/>
      <c r="X577" s="212"/>
      <c r="Y577" s="212"/>
      <c r="Z577" s="212"/>
      <c r="AA577" s="212"/>
      <c r="AB577" s="212"/>
      <c r="AC577" s="212"/>
      <c r="AD577" s="212"/>
      <c r="AE577" s="212"/>
      <c r="AF577" s="212"/>
      <c r="AG577" s="212"/>
      <c r="AH577" s="212"/>
      <c r="AI577" s="212"/>
      <c r="AJ577" s="260"/>
      <c r="AK577" s="260"/>
      <c r="AL577" s="260"/>
      <c r="AM577" s="260"/>
      <c r="AN577" s="260"/>
      <c r="AO577" s="260"/>
      <c r="AP577" s="260"/>
      <c r="AQ577" s="260"/>
      <c r="AR577" s="260"/>
      <c r="AS577" s="260"/>
      <c r="AT577" s="260"/>
      <c r="AU577" s="260"/>
      <c r="AV577" s="260"/>
      <c r="AW577" s="260"/>
      <c r="AX577" s="260"/>
      <c r="AY577" s="260"/>
      <c r="AZ577" s="260"/>
      <c r="BA577" s="260"/>
      <c r="BB577" s="260"/>
      <c r="BC577" s="260"/>
      <c r="BD577" s="260"/>
      <c r="BE577" s="260"/>
      <c r="BF577" s="260"/>
      <c r="BG577" s="260"/>
      <c r="BH577" s="260"/>
      <c r="BI577" s="260"/>
      <c r="BJ577" s="260"/>
      <c r="BK577" s="260"/>
      <c r="BL577" s="260"/>
      <c r="BM577" s="260"/>
      <c r="BN577" s="260"/>
      <c r="BO577" s="260"/>
      <c r="BP577" s="260"/>
      <c r="BQ577" s="260"/>
      <c r="BR577" s="260"/>
      <c r="BS577" s="260"/>
      <c r="BT577" s="260"/>
      <c r="BU577" s="260"/>
      <c r="BV577" s="260"/>
      <c r="BW577" s="260"/>
      <c r="BX577" s="260"/>
      <c r="BY577" s="260"/>
      <c r="BZ577" s="260"/>
      <c r="CA577" s="260"/>
      <c r="CB577" s="260"/>
      <c r="CC577" s="260"/>
      <c r="CD577" s="260"/>
      <c r="CE577" s="260"/>
      <c r="CF577" s="260"/>
      <c r="CG577" s="260"/>
      <c r="CH577" s="260"/>
      <c r="CI577" s="260"/>
      <c r="CJ577" s="260"/>
      <c r="CK577" s="260"/>
      <c r="CL577" s="260"/>
      <c r="CM577" s="260"/>
      <c r="CN577" s="260"/>
      <c r="CO577" s="260"/>
      <c r="CP577" s="260"/>
      <c r="CQ577" s="260"/>
      <c r="CR577" s="260"/>
      <c r="CS577" s="260"/>
      <c r="CT577" s="260"/>
      <c r="CU577" s="260"/>
      <c r="CV577" s="260"/>
      <c r="CW577" s="260"/>
      <c r="CX577" s="260"/>
      <c r="CY577" s="260"/>
      <c r="CZ577" s="260"/>
      <c r="DA577" s="260"/>
      <c r="DB577" s="260"/>
      <c r="DC577" s="260"/>
      <c r="DD577" s="260"/>
      <c r="DE577" s="260"/>
    </row>
    <row r="578" spans="1:109" ht="11.25" customHeight="1">
      <c r="A578" s="260"/>
      <c r="B578" s="260"/>
      <c r="C578" s="210"/>
      <c r="D578" s="211"/>
      <c r="E578" s="210"/>
      <c r="F578" s="210"/>
      <c r="G578" s="261"/>
      <c r="H578" s="262"/>
      <c r="I578" s="262"/>
      <c r="J578" s="263"/>
      <c r="K578" s="263"/>
      <c r="L578" s="263"/>
      <c r="M578" s="263"/>
      <c r="N578" s="263"/>
      <c r="O578" s="263"/>
      <c r="P578" s="263"/>
      <c r="Q578" s="263"/>
      <c r="R578" s="210"/>
      <c r="S578" s="210"/>
      <c r="T578" s="210"/>
      <c r="U578" s="212"/>
      <c r="V578" s="212"/>
      <c r="W578" s="212"/>
      <c r="X578" s="212"/>
      <c r="Y578" s="212"/>
      <c r="Z578" s="212"/>
      <c r="AA578" s="212"/>
      <c r="AB578" s="212"/>
      <c r="AC578" s="212"/>
      <c r="AD578" s="212"/>
      <c r="AE578" s="212"/>
      <c r="AF578" s="212"/>
      <c r="AG578" s="212"/>
      <c r="AH578" s="212"/>
      <c r="AI578" s="212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260"/>
      <c r="AX578" s="260"/>
      <c r="AY578" s="260"/>
      <c r="AZ578" s="260"/>
      <c r="BA578" s="260"/>
      <c r="BB578" s="260"/>
      <c r="BC578" s="260"/>
      <c r="BD578" s="260"/>
      <c r="BE578" s="260"/>
      <c r="BF578" s="260"/>
      <c r="BG578" s="260"/>
      <c r="BH578" s="260"/>
      <c r="BI578" s="260"/>
      <c r="BJ578" s="260"/>
      <c r="BK578" s="260"/>
      <c r="BL578" s="260"/>
      <c r="BM578" s="260"/>
      <c r="BN578" s="260"/>
      <c r="BO578" s="260"/>
      <c r="BP578" s="260"/>
      <c r="BQ578" s="260"/>
      <c r="BR578" s="260"/>
      <c r="BS578" s="260"/>
      <c r="BT578" s="260"/>
      <c r="BU578" s="260"/>
      <c r="BV578" s="260"/>
      <c r="BW578" s="260"/>
      <c r="BX578" s="260"/>
      <c r="BY578" s="260"/>
      <c r="BZ578" s="260"/>
      <c r="CA578" s="260"/>
      <c r="CB578" s="260"/>
      <c r="CC578" s="260"/>
      <c r="CD578" s="260"/>
      <c r="CE578" s="260"/>
      <c r="CF578" s="260"/>
      <c r="CG578" s="260"/>
      <c r="CH578" s="260"/>
      <c r="CI578" s="260"/>
      <c r="CJ578" s="260"/>
      <c r="CK578" s="260"/>
      <c r="CL578" s="260"/>
      <c r="CM578" s="260"/>
      <c r="CN578" s="260"/>
      <c r="CO578" s="260"/>
      <c r="CP578" s="260"/>
      <c r="CQ578" s="260"/>
      <c r="CR578" s="260"/>
      <c r="CS578" s="260"/>
      <c r="CT578" s="260"/>
      <c r="CU578" s="260"/>
      <c r="CV578" s="260"/>
      <c r="CW578" s="260"/>
      <c r="CX578" s="260"/>
      <c r="CY578" s="260"/>
      <c r="CZ578" s="260"/>
      <c r="DA578" s="260"/>
      <c r="DB578" s="260"/>
      <c r="DC578" s="260"/>
      <c r="DD578" s="260"/>
      <c r="DE578" s="260"/>
    </row>
    <row r="579" spans="1:109" ht="11.25" customHeight="1">
      <c r="A579" s="260"/>
      <c r="B579" s="260"/>
      <c r="C579" s="210"/>
      <c r="D579" s="211"/>
      <c r="E579" s="210"/>
      <c r="F579" s="210"/>
      <c r="G579" s="261"/>
      <c r="H579" s="262"/>
      <c r="I579" s="262"/>
      <c r="J579" s="263"/>
      <c r="K579" s="263"/>
      <c r="L579" s="263"/>
      <c r="M579" s="263"/>
      <c r="N579" s="263"/>
      <c r="O579" s="263"/>
      <c r="P579" s="263"/>
      <c r="Q579" s="263"/>
      <c r="R579" s="210"/>
      <c r="S579" s="210"/>
      <c r="T579" s="210"/>
      <c r="U579" s="212"/>
      <c r="V579" s="212"/>
      <c r="W579" s="212"/>
      <c r="X579" s="212"/>
      <c r="Y579" s="212"/>
      <c r="Z579" s="212"/>
      <c r="AA579" s="212"/>
      <c r="AB579" s="212"/>
      <c r="AC579" s="212"/>
      <c r="AD579" s="212"/>
      <c r="AE579" s="212"/>
      <c r="AF579" s="212"/>
      <c r="AG579" s="212"/>
      <c r="AH579" s="212"/>
      <c r="AI579" s="212"/>
      <c r="AJ579" s="260"/>
      <c r="AK579" s="260"/>
      <c r="AL579" s="260"/>
      <c r="AM579" s="260"/>
      <c r="AN579" s="260"/>
      <c r="AO579" s="260"/>
      <c r="AP579" s="260"/>
      <c r="AQ579" s="260"/>
      <c r="AR579" s="260"/>
      <c r="AS579" s="260"/>
      <c r="AT579" s="260"/>
      <c r="AU579" s="260"/>
      <c r="AV579" s="260"/>
      <c r="AW579" s="260"/>
      <c r="AX579" s="260"/>
      <c r="AY579" s="260"/>
      <c r="AZ579" s="260"/>
      <c r="BA579" s="260"/>
      <c r="BB579" s="260"/>
      <c r="BC579" s="260"/>
      <c r="BD579" s="260"/>
      <c r="BE579" s="260"/>
      <c r="BF579" s="260"/>
      <c r="BG579" s="260"/>
      <c r="BH579" s="260"/>
      <c r="BI579" s="260"/>
      <c r="BJ579" s="260"/>
      <c r="BK579" s="260"/>
      <c r="BL579" s="260"/>
      <c r="BM579" s="260"/>
      <c r="BN579" s="260"/>
      <c r="BO579" s="260"/>
      <c r="BP579" s="260"/>
      <c r="BQ579" s="260"/>
      <c r="BR579" s="260"/>
      <c r="BS579" s="260"/>
      <c r="BT579" s="260"/>
      <c r="BU579" s="260"/>
      <c r="BV579" s="260"/>
      <c r="BW579" s="260"/>
      <c r="BX579" s="260"/>
      <c r="BY579" s="260"/>
      <c r="BZ579" s="260"/>
      <c r="CA579" s="260"/>
      <c r="CB579" s="260"/>
      <c r="CC579" s="260"/>
      <c r="CD579" s="260"/>
      <c r="CE579" s="260"/>
      <c r="CF579" s="260"/>
      <c r="CG579" s="260"/>
      <c r="CH579" s="260"/>
      <c r="CI579" s="260"/>
      <c r="CJ579" s="260"/>
      <c r="CK579" s="260"/>
      <c r="CL579" s="260"/>
      <c r="CM579" s="260"/>
      <c r="CN579" s="260"/>
      <c r="CO579" s="260"/>
      <c r="CP579" s="260"/>
      <c r="CQ579" s="260"/>
      <c r="CR579" s="260"/>
      <c r="CS579" s="260"/>
      <c r="CT579" s="260"/>
      <c r="CU579" s="260"/>
      <c r="CV579" s="260"/>
      <c r="CW579" s="260"/>
      <c r="CX579" s="260"/>
      <c r="CY579" s="260"/>
      <c r="CZ579" s="260"/>
      <c r="DA579" s="260"/>
      <c r="DB579" s="260"/>
      <c r="DC579" s="260"/>
      <c r="DD579" s="260"/>
      <c r="DE579" s="260"/>
    </row>
    <row r="580" spans="1:109" ht="11.25" customHeight="1">
      <c r="A580" s="260"/>
      <c r="B580" s="260"/>
      <c r="C580" s="210"/>
      <c r="D580" s="211"/>
      <c r="E580" s="210"/>
      <c r="F580" s="210"/>
      <c r="G580" s="261"/>
      <c r="H580" s="262"/>
      <c r="I580" s="262"/>
      <c r="J580" s="263"/>
      <c r="K580" s="263"/>
      <c r="L580" s="263"/>
      <c r="M580" s="263"/>
      <c r="N580" s="263"/>
      <c r="O580" s="263"/>
      <c r="P580" s="263"/>
      <c r="Q580" s="263"/>
      <c r="R580" s="210"/>
      <c r="S580" s="210"/>
      <c r="T580" s="210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60"/>
      <c r="AK580" s="260"/>
      <c r="AL580" s="260"/>
      <c r="AM580" s="260"/>
      <c r="AN580" s="260"/>
      <c r="AO580" s="260"/>
      <c r="AP580" s="260"/>
      <c r="AQ580" s="260"/>
      <c r="AR580" s="260"/>
      <c r="AS580" s="260"/>
      <c r="AT580" s="260"/>
      <c r="AU580" s="260"/>
      <c r="AV580" s="260"/>
      <c r="AW580" s="260"/>
      <c r="AX580" s="260"/>
      <c r="AY580" s="260"/>
      <c r="AZ580" s="260"/>
      <c r="BA580" s="260"/>
      <c r="BB580" s="260"/>
      <c r="BC580" s="260"/>
      <c r="BD580" s="260"/>
      <c r="BE580" s="260"/>
      <c r="BF580" s="260"/>
      <c r="BG580" s="260"/>
      <c r="BH580" s="260"/>
      <c r="BI580" s="260"/>
      <c r="BJ580" s="260"/>
      <c r="BK580" s="260"/>
      <c r="BL580" s="260"/>
      <c r="BM580" s="260"/>
      <c r="BN580" s="260"/>
      <c r="BO580" s="260"/>
      <c r="BP580" s="260"/>
      <c r="BQ580" s="260"/>
      <c r="BR580" s="260"/>
      <c r="BS580" s="260"/>
      <c r="BT580" s="260"/>
      <c r="BU580" s="260"/>
      <c r="BV580" s="260"/>
      <c r="BW580" s="260"/>
      <c r="BX580" s="260"/>
      <c r="BY580" s="260"/>
      <c r="BZ580" s="260"/>
      <c r="CA580" s="260"/>
      <c r="CB580" s="260"/>
      <c r="CC580" s="260"/>
      <c r="CD580" s="260"/>
      <c r="CE580" s="260"/>
      <c r="CF580" s="260"/>
      <c r="CG580" s="260"/>
      <c r="CH580" s="260"/>
      <c r="CI580" s="260"/>
      <c r="CJ580" s="260"/>
      <c r="CK580" s="260"/>
      <c r="CL580" s="260"/>
      <c r="CM580" s="260"/>
      <c r="CN580" s="260"/>
      <c r="CO580" s="260"/>
      <c r="CP580" s="260"/>
      <c r="CQ580" s="260"/>
      <c r="CR580" s="260"/>
      <c r="CS580" s="260"/>
      <c r="CT580" s="260"/>
      <c r="CU580" s="260"/>
      <c r="CV580" s="260"/>
      <c r="CW580" s="260"/>
      <c r="CX580" s="260"/>
      <c r="CY580" s="260"/>
      <c r="CZ580" s="260"/>
      <c r="DA580" s="260"/>
      <c r="DB580" s="260"/>
      <c r="DC580" s="260"/>
      <c r="DD580" s="260"/>
      <c r="DE580" s="260"/>
    </row>
    <row r="581" spans="1:109" ht="11.25" customHeight="1">
      <c r="A581" s="260"/>
      <c r="B581" s="260"/>
      <c r="C581" s="210"/>
      <c r="D581" s="211"/>
      <c r="E581" s="210"/>
      <c r="F581" s="210"/>
      <c r="G581" s="261"/>
      <c r="H581" s="262"/>
      <c r="I581" s="262"/>
      <c r="J581" s="263"/>
      <c r="K581" s="263"/>
      <c r="L581" s="263"/>
      <c r="M581" s="263"/>
      <c r="N581" s="263"/>
      <c r="O581" s="263"/>
      <c r="P581" s="263"/>
      <c r="Q581" s="263"/>
      <c r="R581" s="210"/>
      <c r="S581" s="210"/>
      <c r="T581" s="210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60"/>
      <c r="AK581" s="260"/>
      <c r="AL581" s="260"/>
      <c r="AM581" s="260"/>
      <c r="AN581" s="260"/>
      <c r="AO581" s="260"/>
      <c r="AP581" s="260"/>
      <c r="AQ581" s="260"/>
      <c r="AR581" s="260"/>
      <c r="AS581" s="260"/>
      <c r="AT581" s="260"/>
      <c r="AU581" s="260"/>
      <c r="AV581" s="260"/>
      <c r="AW581" s="260"/>
      <c r="AX581" s="260"/>
      <c r="AY581" s="260"/>
      <c r="AZ581" s="260"/>
      <c r="BA581" s="260"/>
      <c r="BB581" s="260"/>
      <c r="BC581" s="260"/>
      <c r="BD581" s="260"/>
      <c r="BE581" s="260"/>
      <c r="BF581" s="260"/>
      <c r="BG581" s="260"/>
      <c r="BH581" s="260"/>
      <c r="BI581" s="260"/>
      <c r="BJ581" s="260"/>
      <c r="BK581" s="260"/>
      <c r="BL581" s="260"/>
      <c r="BM581" s="260"/>
      <c r="BN581" s="260"/>
      <c r="BO581" s="260"/>
      <c r="BP581" s="260"/>
      <c r="BQ581" s="260"/>
      <c r="BR581" s="260"/>
      <c r="BS581" s="260"/>
      <c r="BT581" s="260"/>
      <c r="BU581" s="260"/>
      <c r="BV581" s="260"/>
      <c r="BW581" s="260"/>
      <c r="BX581" s="260"/>
      <c r="BY581" s="260"/>
      <c r="BZ581" s="260"/>
      <c r="CA581" s="260"/>
      <c r="CB581" s="260"/>
      <c r="CC581" s="260"/>
      <c r="CD581" s="260"/>
      <c r="CE581" s="260"/>
      <c r="CF581" s="260"/>
      <c r="CG581" s="260"/>
      <c r="CH581" s="260"/>
      <c r="CI581" s="260"/>
      <c r="CJ581" s="260"/>
      <c r="CK581" s="260"/>
      <c r="CL581" s="260"/>
      <c r="CM581" s="260"/>
      <c r="CN581" s="260"/>
      <c r="CO581" s="260"/>
      <c r="CP581" s="260"/>
      <c r="CQ581" s="260"/>
      <c r="CR581" s="260"/>
      <c r="CS581" s="260"/>
      <c r="CT581" s="260"/>
      <c r="CU581" s="260"/>
      <c r="CV581" s="260"/>
      <c r="CW581" s="260"/>
      <c r="CX581" s="260"/>
      <c r="CY581" s="260"/>
      <c r="CZ581" s="260"/>
      <c r="DA581" s="260"/>
      <c r="DB581" s="260"/>
      <c r="DC581" s="260"/>
      <c r="DD581" s="260"/>
      <c r="DE581" s="260"/>
    </row>
    <row r="582" spans="1:109" ht="11.25" customHeight="1">
      <c r="A582" s="260"/>
      <c r="B582" s="260"/>
      <c r="C582" s="210"/>
      <c r="D582" s="211"/>
      <c r="E582" s="210"/>
      <c r="F582" s="210"/>
      <c r="G582" s="261"/>
      <c r="H582" s="262"/>
      <c r="I582" s="262"/>
      <c r="J582" s="263"/>
      <c r="K582" s="263"/>
      <c r="L582" s="263"/>
      <c r="M582" s="263"/>
      <c r="N582" s="263"/>
      <c r="O582" s="263"/>
      <c r="P582" s="263"/>
      <c r="Q582" s="263"/>
      <c r="R582" s="210"/>
      <c r="S582" s="210"/>
      <c r="T582" s="210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60"/>
      <c r="AK582" s="260"/>
      <c r="AL582" s="260"/>
      <c r="AM582" s="260"/>
      <c r="AN582" s="260"/>
      <c r="AO582" s="260"/>
      <c r="AP582" s="260"/>
      <c r="AQ582" s="260"/>
      <c r="AR582" s="260"/>
      <c r="AS582" s="260"/>
      <c r="AT582" s="260"/>
      <c r="AU582" s="260"/>
      <c r="AV582" s="260"/>
      <c r="AW582" s="260"/>
      <c r="AX582" s="260"/>
      <c r="AY582" s="260"/>
      <c r="AZ582" s="260"/>
      <c r="BA582" s="260"/>
      <c r="BB582" s="260"/>
      <c r="BC582" s="260"/>
      <c r="BD582" s="260"/>
      <c r="BE582" s="260"/>
      <c r="BF582" s="260"/>
      <c r="BG582" s="260"/>
      <c r="BH582" s="260"/>
      <c r="BI582" s="260"/>
      <c r="BJ582" s="260"/>
      <c r="BK582" s="260"/>
      <c r="BL582" s="260"/>
      <c r="BM582" s="260"/>
      <c r="BN582" s="260"/>
      <c r="BO582" s="260"/>
      <c r="BP582" s="260"/>
      <c r="BQ582" s="260"/>
      <c r="BR582" s="260"/>
      <c r="BS582" s="260"/>
      <c r="BT582" s="260"/>
      <c r="BU582" s="260"/>
      <c r="BV582" s="260"/>
      <c r="BW582" s="260"/>
      <c r="BX582" s="260"/>
      <c r="BY582" s="260"/>
      <c r="BZ582" s="260"/>
      <c r="CA582" s="260"/>
      <c r="CB582" s="260"/>
      <c r="CC582" s="260"/>
      <c r="CD582" s="260"/>
      <c r="CE582" s="260"/>
      <c r="CF582" s="260"/>
      <c r="CG582" s="260"/>
      <c r="CH582" s="260"/>
      <c r="CI582" s="260"/>
      <c r="CJ582" s="260"/>
      <c r="CK582" s="260"/>
      <c r="CL582" s="260"/>
      <c r="CM582" s="260"/>
      <c r="CN582" s="260"/>
      <c r="CO582" s="260"/>
      <c r="CP582" s="260"/>
      <c r="CQ582" s="260"/>
      <c r="CR582" s="260"/>
      <c r="CS582" s="260"/>
      <c r="CT582" s="260"/>
      <c r="CU582" s="260"/>
      <c r="CV582" s="260"/>
      <c r="CW582" s="260"/>
      <c r="CX582" s="260"/>
      <c r="CY582" s="260"/>
      <c r="CZ582" s="260"/>
      <c r="DA582" s="260"/>
      <c r="DB582" s="260"/>
      <c r="DC582" s="260"/>
      <c r="DD582" s="260"/>
      <c r="DE582" s="260"/>
    </row>
    <row r="583" spans="1:109" ht="11.25" customHeight="1">
      <c r="A583" s="260"/>
      <c r="B583" s="260"/>
      <c r="C583" s="210"/>
      <c r="D583" s="211"/>
      <c r="E583" s="210"/>
      <c r="F583" s="210"/>
      <c r="G583" s="261"/>
      <c r="H583" s="262"/>
      <c r="I583" s="262"/>
      <c r="J583" s="263"/>
      <c r="K583" s="263"/>
      <c r="L583" s="263"/>
      <c r="M583" s="263"/>
      <c r="N583" s="263"/>
      <c r="O583" s="263"/>
      <c r="P583" s="263"/>
      <c r="Q583" s="263"/>
      <c r="R583" s="210"/>
      <c r="S583" s="210"/>
      <c r="T583" s="210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60"/>
      <c r="AK583" s="260"/>
      <c r="AL583" s="260"/>
      <c r="AM583" s="260"/>
      <c r="AN583" s="260"/>
      <c r="AO583" s="260"/>
      <c r="AP583" s="260"/>
      <c r="AQ583" s="260"/>
      <c r="AR583" s="260"/>
      <c r="AS583" s="260"/>
      <c r="AT583" s="260"/>
      <c r="AU583" s="260"/>
      <c r="AV583" s="260"/>
      <c r="AW583" s="260"/>
      <c r="AX583" s="260"/>
      <c r="AY583" s="260"/>
      <c r="AZ583" s="260"/>
      <c r="BA583" s="260"/>
      <c r="BB583" s="260"/>
      <c r="BC583" s="260"/>
      <c r="BD583" s="260"/>
      <c r="BE583" s="260"/>
      <c r="BF583" s="260"/>
      <c r="BG583" s="260"/>
      <c r="BH583" s="260"/>
      <c r="BI583" s="260"/>
      <c r="BJ583" s="260"/>
      <c r="BK583" s="260"/>
      <c r="BL583" s="260"/>
      <c r="BM583" s="260"/>
      <c r="BN583" s="260"/>
      <c r="BO583" s="260"/>
      <c r="BP583" s="260"/>
      <c r="BQ583" s="260"/>
      <c r="BR583" s="260"/>
      <c r="BS583" s="260"/>
      <c r="BT583" s="260"/>
      <c r="BU583" s="260"/>
      <c r="BV583" s="260"/>
      <c r="BW583" s="260"/>
      <c r="BX583" s="260"/>
      <c r="BY583" s="260"/>
      <c r="BZ583" s="260"/>
      <c r="CA583" s="260"/>
      <c r="CB583" s="260"/>
      <c r="CC583" s="260"/>
      <c r="CD583" s="260"/>
      <c r="CE583" s="260"/>
      <c r="CF583" s="260"/>
      <c r="CG583" s="260"/>
      <c r="CH583" s="260"/>
      <c r="CI583" s="260"/>
      <c r="CJ583" s="260"/>
      <c r="CK583" s="260"/>
      <c r="CL583" s="260"/>
      <c r="CM583" s="260"/>
      <c r="CN583" s="260"/>
      <c r="CO583" s="260"/>
      <c r="CP583" s="260"/>
      <c r="CQ583" s="260"/>
      <c r="CR583" s="260"/>
      <c r="CS583" s="260"/>
      <c r="CT583" s="260"/>
      <c r="CU583" s="260"/>
      <c r="CV583" s="260"/>
      <c r="CW583" s="260"/>
      <c r="CX583" s="260"/>
      <c r="CY583" s="260"/>
      <c r="CZ583" s="260"/>
      <c r="DA583" s="260"/>
      <c r="DB583" s="260"/>
      <c r="DC583" s="260"/>
      <c r="DD583" s="260"/>
      <c r="DE583" s="260"/>
    </row>
    <row r="584" spans="1:109" ht="11.25" customHeight="1">
      <c r="A584" s="260"/>
      <c r="B584" s="260"/>
      <c r="C584" s="210"/>
      <c r="D584" s="211"/>
      <c r="E584" s="210"/>
      <c r="F584" s="210"/>
      <c r="G584" s="261"/>
      <c r="H584" s="262"/>
      <c r="I584" s="262"/>
      <c r="J584" s="263"/>
      <c r="K584" s="263"/>
      <c r="L584" s="263"/>
      <c r="M584" s="263"/>
      <c r="N584" s="263"/>
      <c r="O584" s="263"/>
      <c r="P584" s="263"/>
      <c r="Q584" s="263"/>
      <c r="R584" s="210"/>
      <c r="S584" s="210"/>
      <c r="T584" s="210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60"/>
      <c r="AK584" s="260"/>
      <c r="AL584" s="260"/>
      <c r="AM584" s="260"/>
      <c r="AN584" s="260"/>
      <c r="AO584" s="260"/>
      <c r="AP584" s="260"/>
      <c r="AQ584" s="260"/>
      <c r="AR584" s="260"/>
      <c r="AS584" s="260"/>
      <c r="AT584" s="260"/>
      <c r="AU584" s="260"/>
      <c r="AV584" s="260"/>
      <c r="AW584" s="260"/>
      <c r="AX584" s="260"/>
      <c r="AY584" s="260"/>
      <c r="AZ584" s="260"/>
      <c r="BA584" s="260"/>
      <c r="BB584" s="260"/>
      <c r="BC584" s="260"/>
      <c r="BD584" s="260"/>
      <c r="BE584" s="260"/>
      <c r="BF584" s="260"/>
      <c r="BG584" s="260"/>
      <c r="BH584" s="260"/>
      <c r="BI584" s="260"/>
      <c r="BJ584" s="260"/>
      <c r="BK584" s="260"/>
      <c r="BL584" s="260"/>
      <c r="BM584" s="260"/>
      <c r="BN584" s="260"/>
      <c r="BO584" s="260"/>
      <c r="BP584" s="260"/>
      <c r="BQ584" s="260"/>
      <c r="BR584" s="260"/>
      <c r="BS584" s="260"/>
      <c r="BT584" s="260"/>
      <c r="BU584" s="260"/>
      <c r="BV584" s="260"/>
      <c r="BW584" s="260"/>
      <c r="BX584" s="260"/>
      <c r="BY584" s="260"/>
      <c r="BZ584" s="260"/>
      <c r="CA584" s="260"/>
      <c r="CB584" s="260"/>
      <c r="CC584" s="260"/>
      <c r="CD584" s="260"/>
      <c r="CE584" s="260"/>
      <c r="CF584" s="260"/>
      <c r="CG584" s="260"/>
      <c r="CH584" s="260"/>
      <c r="CI584" s="260"/>
      <c r="CJ584" s="260"/>
      <c r="CK584" s="260"/>
      <c r="CL584" s="260"/>
      <c r="CM584" s="260"/>
      <c r="CN584" s="260"/>
      <c r="CO584" s="260"/>
      <c r="CP584" s="260"/>
      <c r="CQ584" s="260"/>
      <c r="CR584" s="260"/>
      <c r="CS584" s="260"/>
      <c r="CT584" s="260"/>
      <c r="CU584" s="260"/>
      <c r="CV584" s="260"/>
      <c r="CW584" s="260"/>
      <c r="CX584" s="260"/>
      <c r="CY584" s="260"/>
      <c r="CZ584" s="260"/>
      <c r="DA584" s="260"/>
      <c r="DB584" s="260"/>
      <c r="DC584" s="260"/>
      <c r="DD584" s="260"/>
      <c r="DE584" s="260"/>
    </row>
    <row r="585" spans="1:109" ht="11.25" customHeight="1">
      <c r="A585" s="260"/>
      <c r="B585" s="260"/>
      <c r="C585" s="210"/>
      <c r="D585" s="211"/>
      <c r="E585" s="210"/>
      <c r="F585" s="210"/>
      <c r="G585" s="261"/>
      <c r="H585" s="262"/>
      <c r="I585" s="262"/>
      <c r="J585" s="263"/>
      <c r="K585" s="263"/>
      <c r="L585" s="263"/>
      <c r="M585" s="263"/>
      <c r="N585" s="263"/>
      <c r="O585" s="263"/>
      <c r="P585" s="263"/>
      <c r="Q585" s="263"/>
      <c r="R585" s="210"/>
      <c r="S585" s="210"/>
      <c r="T585" s="210"/>
      <c r="U585" s="212"/>
      <c r="V585" s="212"/>
      <c r="W585" s="212"/>
      <c r="X585" s="212"/>
      <c r="Y585" s="212"/>
      <c r="Z585" s="212"/>
      <c r="AA585" s="212"/>
      <c r="AB585" s="212"/>
      <c r="AC585" s="212"/>
      <c r="AD585" s="212"/>
      <c r="AE585" s="212"/>
      <c r="AF585" s="212"/>
      <c r="AG585" s="212"/>
      <c r="AH585" s="212"/>
      <c r="AI585" s="212"/>
      <c r="AJ585" s="260"/>
      <c r="AK585" s="260"/>
      <c r="AL585" s="260"/>
      <c r="AM585" s="260"/>
      <c r="AN585" s="260"/>
      <c r="AO585" s="260"/>
      <c r="AP585" s="260"/>
      <c r="AQ585" s="260"/>
      <c r="AR585" s="260"/>
      <c r="AS585" s="260"/>
      <c r="AT585" s="260"/>
      <c r="AU585" s="260"/>
      <c r="AV585" s="260"/>
      <c r="AW585" s="260"/>
      <c r="AX585" s="260"/>
      <c r="AY585" s="260"/>
      <c r="AZ585" s="260"/>
      <c r="BA585" s="260"/>
      <c r="BB585" s="260"/>
      <c r="BC585" s="260"/>
      <c r="BD585" s="260"/>
      <c r="BE585" s="260"/>
      <c r="BF585" s="260"/>
      <c r="BG585" s="260"/>
      <c r="BH585" s="260"/>
      <c r="BI585" s="260"/>
      <c r="BJ585" s="260"/>
      <c r="BK585" s="260"/>
      <c r="BL585" s="260"/>
      <c r="BM585" s="260"/>
      <c r="BN585" s="260"/>
      <c r="BO585" s="260"/>
      <c r="BP585" s="260"/>
      <c r="BQ585" s="260"/>
      <c r="BR585" s="260"/>
      <c r="BS585" s="260"/>
      <c r="BT585" s="260"/>
      <c r="BU585" s="260"/>
      <c r="BV585" s="260"/>
      <c r="BW585" s="260"/>
      <c r="BX585" s="260"/>
      <c r="BY585" s="260"/>
      <c r="BZ585" s="260"/>
      <c r="CA585" s="260"/>
      <c r="CB585" s="260"/>
      <c r="CC585" s="260"/>
      <c r="CD585" s="260"/>
      <c r="CE585" s="260"/>
      <c r="CF585" s="260"/>
      <c r="CG585" s="260"/>
      <c r="CH585" s="260"/>
      <c r="CI585" s="260"/>
      <c r="CJ585" s="260"/>
      <c r="CK585" s="260"/>
      <c r="CL585" s="260"/>
      <c r="CM585" s="260"/>
      <c r="CN585" s="260"/>
      <c r="CO585" s="260"/>
      <c r="CP585" s="260"/>
      <c r="CQ585" s="260"/>
      <c r="CR585" s="260"/>
      <c r="CS585" s="260"/>
      <c r="CT585" s="260"/>
      <c r="CU585" s="260"/>
      <c r="CV585" s="260"/>
      <c r="CW585" s="260"/>
      <c r="CX585" s="260"/>
      <c r="CY585" s="260"/>
      <c r="CZ585" s="260"/>
      <c r="DA585" s="260"/>
      <c r="DB585" s="260"/>
      <c r="DC585" s="260"/>
      <c r="DD585" s="260"/>
      <c r="DE585" s="260"/>
    </row>
    <row r="586" spans="1:109" ht="11.25" customHeight="1">
      <c r="A586" s="260"/>
      <c r="B586" s="260"/>
      <c r="C586" s="210"/>
      <c r="D586" s="211"/>
      <c r="E586" s="210"/>
      <c r="F586" s="210"/>
      <c r="G586" s="261"/>
      <c r="H586" s="262"/>
      <c r="I586" s="262"/>
      <c r="J586" s="263"/>
      <c r="K586" s="263"/>
      <c r="L586" s="263"/>
      <c r="M586" s="263"/>
      <c r="N586" s="263"/>
      <c r="O586" s="263"/>
      <c r="P586" s="263"/>
      <c r="Q586" s="263"/>
      <c r="R586" s="210"/>
      <c r="S586" s="210"/>
      <c r="T586" s="210"/>
      <c r="U586" s="212"/>
      <c r="V586" s="212"/>
      <c r="W586" s="212"/>
      <c r="X586" s="212"/>
      <c r="Y586" s="212"/>
      <c r="Z586" s="212"/>
      <c r="AA586" s="212"/>
      <c r="AB586" s="212"/>
      <c r="AC586" s="212"/>
      <c r="AD586" s="212"/>
      <c r="AE586" s="212"/>
      <c r="AF586" s="212"/>
      <c r="AG586" s="212"/>
      <c r="AH586" s="212"/>
      <c r="AI586" s="212"/>
      <c r="AJ586" s="260"/>
      <c r="AK586" s="260"/>
      <c r="AL586" s="260"/>
      <c r="AM586" s="260"/>
      <c r="AN586" s="260"/>
      <c r="AO586" s="260"/>
      <c r="AP586" s="260"/>
      <c r="AQ586" s="260"/>
      <c r="AR586" s="260"/>
      <c r="AS586" s="260"/>
      <c r="AT586" s="260"/>
      <c r="AU586" s="260"/>
      <c r="AV586" s="260"/>
      <c r="AW586" s="260"/>
      <c r="AX586" s="260"/>
      <c r="AY586" s="260"/>
      <c r="AZ586" s="260"/>
      <c r="BA586" s="260"/>
      <c r="BB586" s="260"/>
      <c r="BC586" s="260"/>
      <c r="BD586" s="260"/>
      <c r="BE586" s="260"/>
      <c r="BF586" s="260"/>
      <c r="BG586" s="260"/>
      <c r="BH586" s="260"/>
      <c r="BI586" s="260"/>
      <c r="BJ586" s="260"/>
      <c r="BK586" s="260"/>
      <c r="BL586" s="260"/>
      <c r="BM586" s="260"/>
      <c r="BN586" s="260"/>
      <c r="BO586" s="260"/>
      <c r="BP586" s="260"/>
      <c r="BQ586" s="260"/>
      <c r="BR586" s="260"/>
      <c r="BS586" s="260"/>
      <c r="BT586" s="260"/>
      <c r="BU586" s="260"/>
      <c r="BV586" s="260"/>
      <c r="BW586" s="260"/>
      <c r="BX586" s="260"/>
      <c r="BY586" s="260"/>
      <c r="BZ586" s="260"/>
      <c r="CA586" s="260"/>
      <c r="CB586" s="260"/>
      <c r="CC586" s="260"/>
      <c r="CD586" s="260"/>
      <c r="CE586" s="260"/>
      <c r="CF586" s="260"/>
      <c r="CG586" s="260"/>
      <c r="CH586" s="260"/>
      <c r="CI586" s="260"/>
      <c r="CJ586" s="260"/>
      <c r="CK586" s="260"/>
      <c r="CL586" s="260"/>
      <c r="CM586" s="260"/>
      <c r="CN586" s="260"/>
      <c r="CO586" s="260"/>
      <c r="CP586" s="260"/>
      <c r="CQ586" s="260"/>
      <c r="CR586" s="260"/>
      <c r="CS586" s="260"/>
      <c r="CT586" s="260"/>
      <c r="CU586" s="260"/>
      <c r="CV586" s="260"/>
      <c r="CW586" s="260"/>
      <c r="CX586" s="260"/>
      <c r="CY586" s="260"/>
      <c r="CZ586" s="260"/>
      <c r="DA586" s="260"/>
      <c r="DB586" s="260"/>
      <c r="DC586" s="260"/>
      <c r="DD586" s="260"/>
      <c r="DE586" s="260"/>
    </row>
    <row r="587" spans="1:109" ht="11.25" customHeight="1">
      <c r="A587" s="260"/>
      <c r="B587" s="260"/>
      <c r="C587" s="210"/>
      <c r="D587" s="211"/>
      <c r="E587" s="210"/>
      <c r="F587" s="210"/>
      <c r="G587" s="261"/>
      <c r="H587" s="262"/>
      <c r="I587" s="262"/>
      <c r="J587" s="263"/>
      <c r="K587" s="263"/>
      <c r="L587" s="263"/>
      <c r="M587" s="263"/>
      <c r="N587" s="263"/>
      <c r="O587" s="263"/>
      <c r="P587" s="263"/>
      <c r="Q587" s="263"/>
      <c r="R587" s="210"/>
      <c r="S587" s="210"/>
      <c r="T587" s="210"/>
      <c r="U587" s="212"/>
      <c r="V587" s="212"/>
      <c r="W587" s="212"/>
      <c r="X587" s="212"/>
      <c r="Y587" s="212"/>
      <c r="Z587" s="212"/>
      <c r="AA587" s="212"/>
      <c r="AB587" s="212"/>
      <c r="AC587" s="212"/>
      <c r="AD587" s="212"/>
      <c r="AE587" s="212"/>
      <c r="AF587" s="212"/>
      <c r="AG587" s="212"/>
      <c r="AH587" s="212"/>
      <c r="AI587" s="212"/>
      <c r="AJ587" s="260"/>
      <c r="AK587" s="260"/>
      <c r="AL587" s="260"/>
      <c r="AM587" s="260"/>
      <c r="AN587" s="260"/>
      <c r="AO587" s="260"/>
      <c r="AP587" s="260"/>
      <c r="AQ587" s="260"/>
      <c r="AR587" s="260"/>
      <c r="AS587" s="260"/>
      <c r="AT587" s="260"/>
      <c r="AU587" s="260"/>
      <c r="AV587" s="260"/>
      <c r="AW587" s="260"/>
      <c r="AX587" s="260"/>
      <c r="AY587" s="260"/>
      <c r="AZ587" s="260"/>
      <c r="BA587" s="260"/>
      <c r="BB587" s="260"/>
      <c r="BC587" s="260"/>
      <c r="BD587" s="260"/>
      <c r="BE587" s="260"/>
      <c r="BF587" s="260"/>
      <c r="BG587" s="260"/>
      <c r="BH587" s="260"/>
      <c r="BI587" s="260"/>
      <c r="BJ587" s="260"/>
      <c r="BK587" s="260"/>
      <c r="BL587" s="260"/>
      <c r="BM587" s="260"/>
      <c r="BN587" s="260"/>
      <c r="BO587" s="260"/>
      <c r="BP587" s="260"/>
      <c r="BQ587" s="260"/>
      <c r="BR587" s="260"/>
      <c r="BS587" s="260"/>
      <c r="BT587" s="260"/>
      <c r="BU587" s="260"/>
      <c r="BV587" s="260"/>
      <c r="BW587" s="260"/>
      <c r="BX587" s="260"/>
      <c r="BY587" s="260"/>
      <c r="BZ587" s="260"/>
      <c r="CA587" s="260"/>
      <c r="CB587" s="260"/>
      <c r="CC587" s="260"/>
      <c r="CD587" s="260"/>
      <c r="CE587" s="260"/>
      <c r="CF587" s="260"/>
      <c r="CG587" s="260"/>
      <c r="CH587" s="260"/>
      <c r="CI587" s="260"/>
      <c r="CJ587" s="260"/>
      <c r="CK587" s="260"/>
      <c r="CL587" s="260"/>
      <c r="CM587" s="260"/>
      <c r="CN587" s="260"/>
      <c r="CO587" s="260"/>
      <c r="CP587" s="260"/>
      <c r="CQ587" s="260"/>
      <c r="CR587" s="260"/>
      <c r="CS587" s="260"/>
      <c r="CT587" s="260"/>
      <c r="CU587" s="260"/>
      <c r="CV587" s="260"/>
      <c r="CW587" s="260"/>
      <c r="CX587" s="260"/>
      <c r="CY587" s="260"/>
      <c r="CZ587" s="260"/>
      <c r="DA587" s="260"/>
      <c r="DB587" s="260"/>
      <c r="DC587" s="260"/>
      <c r="DD587" s="260"/>
      <c r="DE587" s="260"/>
    </row>
    <row r="588" spans="1:109" ht="11.25" customHeight="1">
      <c r="A588" s="260"/>
      <c r="B588" s="260"/>
      <c r="C588" s="210"/>
      <c r="D588" s="211"/>
      <c r="E588" s="210"/>
      <c r="F588" s="210"/>
      <c r="G588" s="261"/>
      <c r="H588" s="262"/>
      <c r="I588" s="262"/>
      <c r="J588" s="263"/>
      <c r="K588" s="263"/>
      <c r="L588" s="263"/>
      <c r="M588" s="263"/>
      <c r="N588" s="263"/>
      <c r="O588" s="263"/>
      <c r="P588" s="263"/>
      <c r="Q588" s="263"/>
      <c r="R588" s="210"/>
      <c r="S588" s="210"/>
      <c r="T588" s="210"/>
      <c r="U588" s="212"/>
      <c r="V588" s="212"/>
      <c r="W588" s="212"/>
      <c r="X588" s="212"/>
      <c r="Y588" s="212"/>
      <c r="Z588" s="212"/>
      <c r="AA588" s="212"/>
      <c r="AB588" s="212"/>
      <c r="AC588" s="212"/>
      <c r="AD588" s="212"/>
      <c r="AE588" s="212"/>
      <c r="AF588" s="212"/>
      <c r="AG588" s="212"/>
      <c r="AH588" s="212"/>
      <c r="AI588" s="212"/>
      <c r="AJ588" s="260"/>
      <c r="AK588" s="260"/>
      <c r="AL588" s="260"/>
      <c r="AM588" s="260"/>
      <c r="AN588" s="260"/>
      <c r="AO588" s="260"/>
      <c r="AP588" s="260"/>
      <c r="AQ588" s="260"/>
      <c r="AR588" s="260"/>
      <c r="AS588" s="260"/>
      <c r="AT588" s="260"/>
      <c r="AU588" s="260"/>
      <c r="AV588" s="260"/>
      <c r="AW588" s="260"/>
      <c r="AX588" s="260"/>
      <c r="AY588" s="260"/>
      <c r="AZ588" s="260"/>
      <c r="BA588" s="260"/>
      <c r="BB588" s="260"/>
      <c r="BC588" s="260"/>
      <c r="BD588" s="260"/>
      <c r="BE588" s="260"/>
      <c r="BF588" s="260"/>
      <c r="BG588" s="260"/>
      <c r="BH588" s="260"/>
      <c r="BI588" s="260"/>
      <c r="BJ588" s="260"/>
      <c r="BK588" s="260"/>
      <c r="BL588" s="260"/>
      <c r="BM588" s="260"/>
      <c r="BN588" s="260"/>
      <c r="BO588" s="260"/>
      <c r="BP588" s="260"/>
      <c r="BQ588" s="260"/>
      <c r="BR588" s="260"/>
      <c r="BS588" s="260"/>
      <c r="BT588" s="260"/>
      <c r="BU588" s="260"/>
      <c r="BV588" s="260"/>
      <c r="BW588" s="260"/>
      <c r="BX588" s="260"/>
      <c r="BY588" s="260"/>
      <c r="BZ588" s="260"/>
      <c r="CA588" s="260"/>
      <c r="CB588" s="260"/>
      <c r="CC588" s="260"/>
      <c r="CD588" s="260"/>
      <c r="CE588" s="260"/>
      <c r="CF588" s="260"/>
      <c r="CG588" s="260"/>
      <c r="CH588" s="260"/>
      <c r="CI588" s="260"/>
      <c r="CJ588" s="260"/>
      <c r="CK588" s="260"/>
      <c r="CL588" s="260"/>
      <c r="CM588" s="260"/>
      <c r="CN588" s="260"/>
      <c r="CO588" s="260"/>
      <c r="CP588" s="260"/>
      <c r="CQ588" s="260"/>
      <c r="CR588" s="260"/>
      <c r="CS588" s="260"/>
      <c r="CT588" s="260"/>
      <c r="CU588" s="260"/>
      <c r="CV588" s="260"/>
      <c r="CW588" s="260"/>
      <c r="CX588" s="260"/>
      <c r="CY588" s="260"/>
      <c r="CZ588" s="260"/>
      <c r="DA588" s="260"/>
      <c r="DB588" s="260"/>
      <c r="DC588" s="260"/>
      <c r="DD588" s="260"/>
      <c r="DE588" s="260"/>
    </row>
    <row r="589" spans="1:109" ht="11.25" customHeight="1">
      <c r="A589" s="260"/>
      <c r="B589" s="260"/>
      <c r="C589" s="210"/>
      <c r="D589" s="211"/>
      <c r="E589" s="210"/>
      <c r="F589" s="210"/>
      <c r="G589" s="261"/>
      <c r="H589" s="262"/>
      <c r="I589" s="262"/>
      <c r="J589" s="263"/>
      <c r="K589" s="263"/>
      <c r="L589" s="263"/>
      <c r="M589" s="263"/>
      <c r="N589" s="263"/>
      <c r="O589" s="263"/>
      <c r="P589" s="263"/>
      <c r="Q589" s="263"/>
      <c r="R589" s="210"/>
      <c r="S589" s="210"/>
      <c r="T589" s="210"/>
      <c r="U589" s="212"/>
      <c r="V589" s="212"/>
      <c r="W589" s="212"/>
      <c r="X589" s="212"/>
      <c r="Y589" s="212"/>
      <c r="Z589" s="212"/>
      <c r="AA589" s="212"/>
      <c r="AB589" s="212"/>
      <c r="AC589" s="212"/>
      <c r="AD589" s="212"/>
      <c r="AE589" s="212"/>
      <c r="AF589" s="212"/>
      <c r="AG589" s="212"/>
      <c r="AH589" s="212"/>
      <c r="AI589" s="212"/>
      <c r="AJ589" s="260"/>
      <c r="AK589" s="260"/>
      <c r="AL589" s="260"/>
      <c r="AM589" s="260"/>
      <c r="AN589" s="260"/>
      <c r="AO589" s="260"/>
      <c r="AP589" s="260"/>
      <c r="AQ589" s="260"/>
      <c r="AR589" s="260"/>
      <c r="AS589" s="260"/>
      <c r="AT589" s="260"/>
      <c r="AU589" s="260"/>
      <c r="AV589" s="260"/>
      <c r="AW589" s="260"/>
      <c r="AX589" s="260"/>
      <c r="AY589" s="260"/>
      <c r="AZ589" s="260"/>
      <c r="BA589" s="260"/>
      <c r="BB589" s="260"/>
      <c r="BC589" s="260"/>
      <c r="BD589" s="260"/>
      <c r="BE589" s="260"/>
      <c r="BF589" s="260"/>
      <c r="BG589" s="260"/>
      <c r="BH589" s="260"/>
      <c r="BI589" s="260"/>
      <c r="BJ589" s="260"/>
      <c r="BK589" s="260"/>
      <c r="BL589" s="260"/>
      <c r="BM589" s="260"/>
      <c r="BN589" s="260"/>
      <c r="BO589" s="260"/>
      <c r="BP589" s="260"/>
      <c r="BQ589" s="260"/>
      <c r="BR589" s="260"/>
      <c r="BS589" s="260"/>
      <c r="BT589" s="260"/>
      <c r="BU589" s="260"/>
      <c r="BV589" s="260"/>
      <c r="BW589" s="260"/>
      <c r="BX589" s="260"/>
      <c r="BY589" s="260"/>
      <c r="BZ589" s="260"/>
      <c r="CA589" s="260"/>
      <c r="CB589" s="260"/>
      <c r="CC589" s="260"/>
      <c r="CD589" s="260"/>
      <c r="CE589" s="260"/>
      <c r="CF589" s="260"/>
      <c r="CG589" s="260"/>
      <c r="CH589" s="260"/>
      <c r="CI589" s="260"/>
      <c r="CJ589" s="260"/>
      <c r="CK589" s="260"/>
      <c r="CL589" s="260"/>
      <c r="CM589" s="260"/>
      <c r="CN589" s="260"/>
      <c r="CO589" s="260"/>
      <c r="CP589" s="260"/>
      <c r="CQ589" s="260"/>
      <c r="CR589" s="260"/>
      <c r="CS589" s="260"/>
      <c r="CT589" s="260"/>
      <c r="CU589" s="260"/>
      <c r="CV589" s="260"/>
      <c r="CW589" s="260"/>
      <c r="CX589" s="260"/>
      <c r="CY589" s="260"/>
      <c r="CZ589" s="260"/>
      <c r="DA589" s="260"/>
      <c r="DB589" s="260"/>
      <c r="DC589" s="260"/>
      <c r="DD589" s="260"/>
      <c r="DE589" s="260"/>
    </row>
    <row r="590" spans="1:109" ht="11.25" customHeight="1">
      <c r="A590" s="260"/>
      <c r="B590" s="260"/>
      <c r="C590" s="210"/>
      <c r="D590" s="211"/>
      <c r="E590" s="210"/>
      <c r="F590" s="210"/>
      <c r="G590" s="261"/>
      <c r="H590" s="262"/>
      <c r="I590" s="262"/>
      <c r="J590" s="263"/>
      <c r="K590" s="263"/>
      <c r="L590" s="263"/>
      <c r="M590" s="263"/>
      <c r="N590" s="263"/>
      <c r="O590" s="263"/>
      <c r="P590" s="263"/>
      <c r="Q590" s="263"/>
      <c r="R590" s="210"/>
      <c r="S590" s="210"/>
      <c r="T590" s="210"/>
      <c r="U590" s="212"/>
      <c r="V590" s="212"/>
      <c r="W590" s="212"/>
      <c r="X590" s="212"/>
      <c r="Y590" s="212"/>
      <c r="Z590" s="212"/>
      <c r="AA590" s="212"/>
      <c r="AB590" s="212"/>
      <c r="AC590" s="212"/>
      <c r="AD590" s="212"/>
      <c r="AE590" s="212"/>
      <c r="AF590" s="212"/>
      <c r="AG590" s="212"/>
      <c r="AH590" s="212"/>
      <c r="AI590" s="212"/>
      <c r="AJ590" s="260"/>
      <c r="AK590" s="260"/>
      <c r="AL590" s="260"/>
      <c r="AM590" s="260"/>
      <c r="AN590" s="260"/>
      <c r="AO590" s="260"/>
      <c r="AP590" s="260"/>
      <c r="AQ590" s="260"/>
      <c r="AR590" s="260"/>
      <c r="AS590" s="260"/>
      <c r="AT590" s="260"/>
      <c r="AU590" s="260"/>
      <c r="AV590" s="260"/>
      <c r="AW590" s="260"/>
      <c r="AX590" s="260"/>
      <c r="AY590" s="260"/>
      <c r="AZ590" s="260"/>
      <c r="BA590" s="260"/>
      <c r="BB590" s="260"/>
      <c r="BC590" s="260"/>
      <c r="BD590" s="260"/>
      <c r="BE590" s="260"/>
      <c r="BF590" s="260"/>
      <c r="BG590" s="260"/>
      <c r="BH590" s="260"/>
      <c r="BI590" s="260"/>
      <c r="BJ590" s="260"/>
      <c r="BK590" s="260"/>
      <c r="BL590" s="260"/>
      <c r="BM590" s="260"/>
      <c r="BN590" s="260"/>
      <c r="BO590" s="260"/>
      <c r="BP590" s="260"/>
      <c r="BQ590" s="260"/>
      <c r="BR590" s="260"/>
      <c r="BS590" s="260"/>
      <c r="BT590" s="260"/>
      <c r="BU590" s="260"/>
      <c r="BV590" s="260"/>
      <c r="BW590" s="260"/>
      <c r="BX590" s="260"/>
      <c r="BY590" s="260"/>
      <c r="BZ590" s="260"/>
      <c r="CA590" s="260"/>
      <c r="CB590" s="260"/>
      <c r="CC590" s="260"/>
      <c r="CD590" s="260"/>
      <c r="CE590" s="260"/>
      <c r="CF590" s="260"/>
      <c r="CG590" s="260"/>
      <c r="CH590" s="260"/>
      <c r="CI590" s="260"/>
      <c r="CJ590" s="260"/>
      <c r="CK590" s="260"/>
      <c r="CL590" s="260"/>
      <c r="CM590" s="260"/>
      <c r="CN590" s="260"/>
      <c r="CO590" s="260"/>
      <c r="CP590" s="260"/>
      <c r="CQ590" s="260"/>
      <c r="CR590" s="260"/>
      <c r="CS590" s="260"/>
      <c r="CT590" s="260"/>
      <c r="CU590" s="260"/>
      <c r="CV590" s="260"/>
      <c r="CW590" s="260"/>
      <c r="CX590" s="260"/>
      <c r="CY590" s="260"/>
      <c r="CZ590" s="260"/>
      <c r="DA590" s="260"/>
      <c r="DB590" s="260"/>
      <c r="DC590" s="260"/>
      <c r="DD590" s="260"/>
      <c r="DE590" s="260"/>
    </row>
    <row r="591" spans="1:109" ht="11.25" customHeight="1">
      <c r="A591" s="260"/>
      <c r="B591" s="260"/>
      <c r="C591" s="210"/>
      <c r="D591" s="211"/>
      <c r="E591" s="210"/>
      <c r="F591" s="210"/>
      <c r="G591" s="261"/>
      <c r="H591" s="262"/>
      <c r="I591" s="262"/>
      <c r="J591" s="263"/>
      <c r="K591" s="263"/>
      <c r="L591" s="263"/>
      <c r="M591" s="263"/>
      <c r="N591" s="263"/>
      <c r="O591" s="263"/>
      <c r="P591" s="263"/>
      <c r="Q591" s="263"/>
      <c r="R591" s="210"/>
      <c r="S591" s="210"/>
      <c r="T591" s="210"/>
      <c r="U591" s="212"/>
      <c r="V591" s="212"/>
      <c r="W591" s="212"/>
      <c r="X591" s="212"/>
      <c r="Y591" s="212"/>
      <c r="Z591" s="212"/>
      <c r="AA591" s="212"/>
      <c r="AB591" s="212"/>
      <c r="AC591" s="212"/>
      <c r="AD591" s="212"/>
      <c r="AE591" s="212"/>
      <c r="AF591" s="212"/>
      <c r="AG591" s="212"/>
      <c r="AH591" s="212"/>
      <c r="AI591" s="212"/>
      <c r="AJ591" s="260"/>
      <c r="AK591" s="260"/>
      <c r="AL591" s="260"/>
      <c r="AM591" s="260"/>
      <c r="AN591" s="260"/>
      <c r="AO591" s="260"/>
      <c r="AP591" s="260"/>
      <c r="AQ591" s="260"/>
      <c r="AR591" s="260"/>
      <c r="AS591" s="260"/>
      <c r="AT591" s="260"/>
      <c r="AU591" s="260"/>
      <c r="AV591" s="260"/>
      <c r="AW591" s="260"/>
      <c r="AX591" s="260"/>
      <c r="AY591" s="260"/>
      <c r="AZ591" s="260"/>
      <c r="BA591" s="260"/>
      <c r="BB591" s="260"/>
      <c r="BC591" s="260"/>
      <c r="BD591" s="260"/>
      <c r="BE591" s="260"/>
      <c r="BF591" s="260"/>
      <c r="BG591" s="260"/>
      <c r="BH591" s="260"/>
      <c r="BI591" s="260"/>
      <c r="BJ591" s="260"/>
      <c r="BK591" s="260"/>
      <c r="BL591" s="260"/>
      <c r="BM591" s="260"/>
      <c r="BN591" s="260"/>
      <c r="BO591" s="260"/>
      <c r="BP591" s="260"/>
      <c r="BQ591" s="260"/>
      <c r="BR591" s="260"/>
      <c r="BS591" s="260"/>
      <c r="BT591" s="260"/>
      <c r="BU591" s="260"/>
      <c r="BV591" s="260"/>
      <c r="BW591" s="260"/>
      <c r="BX591" s="260"/>
      <c r="BY591" s="260"/>
      <c r="BZ591" s="260"/>
      <c r="CA591" s="260"/>
      <c r="CB591" s="260"/>
      <c r="CC591" s="260"/>
      <c r="CD591" s="260"/>
      <c r="CE591" s="260"/>
      <c r="CF591" s="260"/>
      <c r="CG591" s="260"/>
      <c r="CH591" s="260"/>
      <c r="CI591" s="260"/>
      <c r="CJ591" s="260"/>
      <c r="CK591" s="260"/>
      <c r="CL591" s="260"/>
      <c r="CM591" s="260"/>
      <c r="CN591" s="260"/>
      <c r="CO591" s="260"/>
      <c r="CP591" s="260"/>
      <c r="CQ591" s="260"/>
      <c r="CR591" s="260"/>
      <c r="CS591" s="260"/>
      <c r="CT591" s="260"/>
      <c r="CU591" s="260"/>
      <c r="CV591" s="260"/>
      <c r="CW591" s="260"/>
      <c r="CX591" s="260"/>
      <c r="CY591" s="260"/>
      <c r="CZ591" s="260"/>
      <c r="DA591" s="260"/>
      <c r="DB591" s="260"/>
      <c r="DC591" s="260"/>
      <c r="DD591" s="260"/>
      <c r="DE591" s="260"/>
    </row>
    <row r="592" spans="1:109" ht="11.25" customHeight="1">
      <c r="A592" s="260"/>
      <c r="B592" s="260"/>
      <c r="C592" s="210"/>
      <c r="D592" s="211"/>
      <c r="E592" s="210"/>
      <c r="F592" s="210"/>
      <c r="G592" s="261"/>
      <c r="H592" s="262"/>
      <c r="I592" s="262"/>
      <c r="J592" s="263"/>
      <c r="K592" s="263"/>
      <c r="L592" s="263"/>
      <c r="M592" s="263"/>
      <c r="N592" s="263"/>
      <c r="O592" s="263"/>
      <c r="P592" s="263"/>
      <c r="Q592" s="263"/>
      <c r="R592" s="210"/>
      <c r="S592" s="210"/>
      <c r="T592" s="210"/>
      <c r="U592" s="212"/>
      <c r="V592" s="212"/>
      <c r="W592" s="212"/>
      <c r="X592" s="212"/>
      <c r="Y592" s="212"/>
      <c r="Z592" s="212"/>
      <c r="AA592" s="212"/>
      <c r="AB592" s="212"/>
      <c r="AC592" s="212"/>
      <c r="AD592" s="212"/>
      <c r="AE592" s="212"/>
      <c r="AF592" s="212"/>
      <c r="AG592" s="212"/>
      <c r="AH592" s="212"/>
      <c r="AI592" s="212"/>
      <c r="AJ592" s="260"/>
      <c r="AK592" s="260"/>
      <c r="AL592" s="260"/>
      <c r="AM592" s="260"/>
      <c r="AN592" s="260"/>
      <c r="AO592" s="260"/>
      <c r="AP592" s="260"/>
      <c r="AQ592" s="260"/>
      <c r="AR592" s="260"/>
      <c r="AS592" s="260"/>
      <c r="AT592" s="260"/>
      <c r="AU592" s="260"/>
      <c r="AV592" s="260"/>
      <c r="AW592" s="260"/>
      <c r="AX592" s="260"/>
      <c r="AY592" s="260"/>
      <c r="AZ592" s="260"/>
      <c r="BA592" s="260"/>
      <c r="BB592" s="260"/>
      <c r="BC592" s="260"/>
      <c r="BD592" s="260"/>
      <c r="BE592" s="260"/>
      <c r="BF592" s="260"/>
      <c r="BG592" s="260"/>
      <c r="BH592" s="260"/>
      <c r="BI592" s="260"/>
      <c r="BJ592" s="260"/>
      <c r="BK592" s="260"/>
      <c r="BL592" s="260"/>
      <c r="BM592" s="260"/>
      <c r="BN592" s="260"/>
      <c r="BO592" s="260"/>
      <c r="BP592" s="260"/>
      <c r="BQ592" s="260"/>
      <c r="BR592" s="260"/>
      <c r="BS592" s="260"/>
      <c r="BT592" s="260"/>
      <c r="BU592" s="260"/>
      <c r="BV592" s="260"/>
      <c r="BW592" s="260"/>
      <c r="BX592" s="260"/>
      <c r="BY592" s="260"/>
      <c r="BZ592" s="260"/>
      <c r="CA592" s="260"/>
      <c r="CB592" s="260"/>
      <c r="CC592" s="260"/>
      <c r="CD592" s="260"/>
      <c r="CE592" s="260"/>
      <c r="CF592" s="260"/>
      <c r="CG592" s="260"/>
      <c r="CH592" s="260"/>
      <c r="CI592" s="260"/>
      <c r="CJ592" s="260"/>
      <c r="CK592" s="260"/>
      <c r="CL592" s="260"/>
      <c r="CM592" s="260"/>
      <c r="CN592" s="260"/>
      <c r="CO592" s="260"/>
      <c r="CP592" s="260"/>
      <c r="CQ592" s="260"/>
      <c r="CR592" s="260"/>
      <c r="CS592" s="260"/>
      <c r="CT592" s="260"/>
      <c r="CU592" s="260"/>
      <c r="CV592" s="260"/>
      <c r="CW592" s="260"/>
      <c r="CX592" s="260"/>
      <c r="CY592" s="260"/>
      <c r="CZ592" s="260"/>
      <c r="DA592" s="260"/>
      <c r="DB592" s="260"/>
      <c r="DC592" s="260"/>
      <c r="DD592" s="260"/>
      <c r="DE592" s="260"/>
    </row>
    <row r="593" spans="1:109" ht="11.25" customHeight="1">
      <c r="A593" s="260"/>
      <c r="B593" s="260"/>
      <c r="C593" s="210"/>
      <c r="D593" s="211"/>
      <c r="E593" s="210"/>
      <c r="F593" s="210"/>
      <c r="G593" s="261"/>
      <c r="H593" s="262"/>
      <c r="I593" s="262"/>
      <c r="J593" s="263"/>
      <c r="K593" s="263"/>
      <c r="L593" s="263"/>
      <c r="M593" s="263"/>
      <c r="N593" s="263"/>
      <c r="O593" s="263"/>
      <c r="P593" s="263"/>
      <c r="Q593" s="263"/>
      <c r="R593" s="210"/>
      <c r="S593" s="210"/>
      <c r="T593" s="210"/>
      <c r="U593" s="212"/>
      <c r="V593" s="212"/>
      <c r="W593" s="212"/>
      <c r="X593" s="212"/>
      <c r="Y593" s="212"/>
      <c r="Z593" s="212"/>
      <c r="AA593" s="212"/>
      <c r="AB593" s="212"/>
      <c r="AC593" s="212"/>
      <c r="AD593" s="212"/>
      <c r="AE593" s="212"/>
      <c r="AF593" s="212"/>
      <c r="AG593" s="212"/>
      <c r="AH593" s="212"/>
      <c r="AI593" s="212"/>
      <c r="AJ593" s="260"/>
      <c r="AK593" s="260"/>
      <c r="AL593" s="260"/>
      <c r="AM593" s="260"/>
      <c r="AN593" s="260"/>
      <c r="AO593" s="260"/>
      <c r="AP593" s="260"/>
      <c r="AQ593" s="260"/>
      <c r="AR593" s="260"/>
      <c r="AS593" s="260"/>
      <c r="AT593" s="260"/>
      <c r="AU593" s="260"/>
      <c r="AV593" s="260"/>
      <c r="AW593" s="260"/>
      <c r="AX593" s="260"/>
      <c r="AY593" s="260"/>
      <c r="AZ593" s="260"/>
      <c r="BA593" s="260"/>
      <c r="BB593" s="260"/>
      <c r="BC593" s="260"/>
      <c r="BD593" s="260"/>
      <c r="BE593" s="260"/>
      <c r="BF593" s="260"/>
      <c r="BG593" s="260"/>
      <c r="BH593" s="260"/>
      <c r="BI593" s="260"/>
      <c r="BJ593" s="260"/>
      <c r="BK593" s="260"/>
      <c r="BL593" s="260"/>
      <c r="BM593" s="260"/>
      <c r="BN593" s="260"/>
      <c r="BO593" s="260"/>
      <c r="BP593" s="260"/>
      <c r="BQ593" s="260"/>
      <c r="BR593" s="260"/>
      <c r="BS593" s="260"/>
      <c r="BT593" s="260"/>
      <c r="BU593" s="260"/>
      <c r="BV593" s="260"/>
      <c r="BW593" s="260"/>
      <c r="BX593" s="260"/>
      <c r="BY593" s="260"/>
      <c r="BZ593" s="260"/>
      <c r="CA593" s="260"/>
      <c r="CB593" s="260"/>
      <c r="CC593" s="260"/>
      <c r="CD593" s="260"/>
      <c r="CE593" s="260"/>
      <c r="CF593" s="260"/>
      <c r="CG593" s="260"/>
      <c r="CH593" s="260"/>
      <c r="CI593" s="260"/>
      <c r="CJ593" s="260"/>
      <c r="CK593" s="260"/>
      <c r="CL593" s="260"/>
      <c r="CM593" s="260"/>
      <c r="CN593" s="260"/>
      <c r="CO593" s="260"/>
      <c r="CP593" s="260"/>
      <c r="CQ593" s="260"/>
      <c r="CR593" s="260"/>
      <c r="CS593" s="260"/>
      <c r="CT593" s="260"/>
      <c r="CU593" s="260"/>
      <c r="CV593" s="260"/>
      <c r="CW593" s="260"/>
      <c r="CX593" s="260"/>
      <c r="CY593" s="260"/>
      <c r="CZ593" s="260"/>
      <c r="DA593" s="260"/>
      <c r="DB593" s="260"/>
      <c r="DC593" s="260"/>
      <c r="DD593" s="260"/>
      <c r="DE593" s="260"/>
    </row>
    <row r="594" spans="1:109" ht="11.25" customHeight="1">
      <c r="A594" s="260"/>
      <c r="B594" s="260"/>
      <c r="C594" s="210"/>
      <c r="D594" s="211"/>
      <c r="E594" s="210"/>
      <c r="F594" s="210"/>
      <c r="G594" s="261"/>
      <c r="H594" s="262"/>
      <c r="I594" s="262"/>
      <c r="J594" s="263"/>
      <c r="K594" s="263"/>
      <c r="L594" s="263"/>
      <c r="M594" s="263"/>
      <c r="N594" s="263"/>
      <c r="O594" s="263"/>
      <c r="P594" s="263"/>
      <c r="Q594" s="263"/>
      <c r="R594" s="210"/>
      <c r="S594" s="210"/>
      <c r="T594" s="210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  <c r="AG594" s="212"/>
      <c r="AH594" s="212"/>
      <c r="AI594" s="212"/>
      <c r="AJ594" s="260"/>
      <c r="AK594" s="260"/>
      <c r="AL594" s="260"/>
      <c r="AM594" s="260"/>
      <c r="AN594" s="260"/>
      <c r="AO594" s="260"/>
      <c r="AP594" s="260"/>
      <c r="AQ594" s="260"/>
      <c r="AR594" s="260"/>
      <c r="AS594" s="260"/>
      <c r="AT594" s="260"/>
      <c r="AU594" s="260"/>
      <c r="AV594" s="260"/>
      <c r="AW594" s="260"/>
      <c r="AX594" s="260"/>
      <c r="AY594" s="260"/>
      <c r="AZ594" s="260"/>
      <c r="BA594" s="260"/>
      <c r="BB594" s="260"/>
      <c r="BC594" s="260"/>
      <c r="BD594" s="260"/>
      <c r="BE594" s="260"/>
      <c r="BF594" s="260"/>
      <c r="BG594" s="260"/>
      <c r="BH594" s="260"/>
      <c r="BI594" s="260"/>
      <c r="BJ594" s="260"/>
      <c r="BK594" s="260"/>
      <c r="BL594" s="260"/>
      <c r="BM594" s="260"/>
      <c r="BN594" s="260"/>
      <c r="BO594" s="260"/>
      <c r="BP594" s="260"/>
      <c r="BQ594" s="260"/>
      <c r="BR594" s="260"/>
      <c r="BS594" s="260"/>
      <c r="BT594" s="260"/>
      <c r="BU594" s="260"/>
      <c r="BV594" s="260"/>
      <c r="BW594" s="260"/>
      <c r="BX594" s="260"/>
      <c r="BY594" s="260"/>
      <c r="BZ594" s="260"/>
      <c r="CA594" s="260"/>
      <c r="CB594" s="260"/>
      <c r="CC594" s="260"/>
      <c r="CD594" s="260"/>
      <c r="CE594" s="260"/>
      <c r="CF594" s="260"/>
      <c r="CG594" s="260"/>
      <c r="CH594" s="260"/>
      <c r="CI594" s="260"/>
      <c r="CJ594" s="260"/>
      <c r="CK594" s="260"/>
      <c r="CL594" s="260"/>
      <c r="CM594" s="260"/>
      <c r="CN594" s="260"/>
      <c r="CO594" s="260"/>
      <c r="CP594" s="260"/>
      <c r="CQ594" s="260"/>
      <c r="CR594" s="260"/>
      <c r="CS594" s="260"/>
      <c r="CT594" s="260"/>
      <c r="CU594" s="260"/>
      <c r="CV594" s="260"/>
      <c r="CW594" s="260"/>
      <c r="CX594" s="260"/>
      <c r="CY594" s="260"/>
      <c r="CZ594" s="260"/>
      <c r="DA594" s="260"/>
      <c r="DB594" s="260"/>
      <c r="DC594" s="260"/>
      <c r="DD594" s="260"/>
      <c r="DE594" s="260"/>
    </row>
    <row r="595" spans="1:109" ht="11.25" customHeight="1">
      <c r="A595" s="260"/>
      <c r="B595" s="260"/>
      <c r="C595" s="210"/>
      <c r="D595" s="211"/>
      <c r="E595" s="210"/>
      <c r="F595" s="210"/>
      <c r="G595" s="261"/>
      <c r="H595" s="262"/>
      <c r="I595" s="262"/>
      <c r="J595" s="263"/>
      <c r="K595" s="263"/>
      <c r="L595" s="263"/>
      <c r="M595" s="263"/>
      <c r="N595" s="263"/>
      <c r="O595" s="263"/>
      <c r="P595" s="263"/>
      <c r="Q595" s="263"/>
      <c r="R595" s="210"/>
      <c r="S595" s="210"/>
      <c r="T595" s="210"/>
      <c r="U595" s="212"/>
      <c r="V595" s="212"/>
      <c r="W595" s="212"/>
      <c r="X595" s="212"/>
      <c r="Y595" s="212"/>
      <c r="Z595" s="212"/>
      <c r="AA595" s="212"/>
      <c r="AB595" s="212"/>
      <c r="AC595" s="212"/>
      <c r="AD595" s="212"/>
      <c r="AE595" s="212"/>
      <c r="AF595" s="212"/>
      <c r="AG595" s="212"/>
      <c r="AH595" s="212"/>
      <c r="AI595" s="212"/>
      <c r="AJ595" s="260"/>
      <c r="AK595" s="260"/>
      <c r="AL595" s="260"/>
      <c r="AM595" s="260"/>
      <c r="AN595" s="260"/>
      <c r="AO595" s="260"/>
      <c r="AP595" s="260"/>
      <c r="AQ595" s="260"/>
      <c r="AR595" s="260"/>
      <c r="AS595" s="260"/>
      <c r="AT595" s="260"/>
      <c r="AU595" s="260"/>
      <c r="AV595" s="260"/>
      <c r="AW595" s="260"/>
      <c r="AX595" s="260"/>
      <c r="AY595" s="260"/>
      <c r="AZ595" s="260"/>
      <c r="BA595" s="260"/>
      <c r="BB595" s="260"/>
      <c r="BC595" s="260"/>
      <c r="BD595" s="260"/>
      <c r="BE595" s="260"/>
      <c r="BF595" s="260"/>
      <c r="BG595" s="260"/>
      <c r="BH595" s="260"/>
      <c r="BI595" s="260"/>
      <c r="BJ595" s="260"/>
      <c r="BK595" s="260"/>
      <c r="BL595" s="260"/>
      <c r="BM595" s="260"/>
      <c r="BN595" s="260"/>
      <c r="BO595" s="260"/>
      <c r="BP595" s="260"/>
      <c r="BQ595" s="260"/>
      <c r="BR595" s="260"/>
      <c r="BS595" s="260"/>
      <c r="BT595" s="260"/>
      <c r="BU595" s="260"/>
      <c r="BV595" s="260"/>
      <c r="BW595" s="260"/>
      <c r="BX595" s="260"/>
      <c r="BY595" s="260"/>
      <c r="BZ595" s="260"/>
      <c r="CA595" s="260"/>
      <c r="CB595" s="260"/>
      <c r="CC595" s="260"/>
      <c r="CD595" s="260"/>
      <c r="CE595" s="260"/>
      <c r="CF595" s="260"/>
      <c r="CG595" s="260"/>
      <c r="CH595" s="260"/>
      <c r="CI595" s="260"/>
      <c r="CJ595" s="260"/>
      <c r="CK595" s="260"/>
      <c r="CL595" s="260"/>
      <c r="CM595" s="260"/>
      <c r="CN595" s="260"/>
      <c r="CO595" s="260"/>
      <c r="CP595" s="260"/>
      <c r="CQ595" s="260"/>
      <c r="CR595" s="260"/>
      <c r="CS595" s="260"/>
      <c r="CT595" s="260"/>
      <c r="CU595" s="260"/>
      <c r="CV595" s="260"/>
      <c r="CW595" s="260"/>
      <c r="CX595" s="260"/>
      <c r="CY595" s="260"/>
      <c r="CZ595" s="260"/>
      <c r="DA595" s="260"/>
      <c r="DB595" s="260"/>
      <c r="DC595" s="260"/>
      <c r="DD595" s="260"/>
      <c r="DE595" s="260"/>
    </row>
    <row r="596" spans="1:109" ht="11.25" customHeight="1">
      <c r="A596" s="260"/>
      <c r="B596" s="260"/>
      <c r="C596" s="210"/>
      <c r="D596" s="211"/>
      <c r="E596" s="210"/>
      <c r="F596" s="210"/>
      <c r="G596" s="261"/>
      <c r="H596" s="262"/>
      <c r="I596" s="262"/>
      <c r="J596" s="263"/>
      <c r="K596" s="263"/>
      <c r="L596" s="263"/>
      <c r="M596" s="263"/>
      <c r="N596" s="263"/>
      <c r="O596" s="263"/>
      <c r="P596" s="263"/>
      <c r="Q596" s="263"/>
      <c r="R596" s="210"/>
      <c r="S596" s="210"/>
      <c r="T596" s="210"/>
      <c r="U596" s="212"/>
      <c r="V596" s="212"/>
      <c r="W596" s="212"/>
      <c r="X596" s="212"/>
      <c r="Y596" s="212"/>
      <c r="Z596" s="212"/>
      <c r="AA596" s="212"/>
      <c r="AB596" s="212"/>
      <c r="AC596" s="212"/>
      <c r="AD596" s="212"/>
      <c r="AE596" s="212"/>
      <c r="AF596" s="212"/>
      <c r="AG596" s="212"/>
      <c r="AH596" s="212"/>
      <c r="AI596" s="212"/>
      <c r="AJ596" s="260"/>
      <c r="AK596" s="260"/>
      <c r="AL596" s="260"/>
      <c r="AM596" s="260"/>
      <c r="AN596" s="260"/>
      <c r="AO596" s="260"/>
      <c r="AP596" s="260"/>
      <c r="AQ596" s="260"/>
      <c r="AR596" s="260"/>
      <c r="AS596" s="260"/>
      <c r="AT596" s="260"/>
      <c r="AU596" s="260"/>
      <c r="AV596" s="260"/>
      <c r="AW596" s="260"/>
      <c r="AX596" s="260"/>
      <c r="AY596" s="260"/>
      <c r="AZ596" s="260"/>
      <c r="BA596" s="260"/>
      <c r="BB596" s="260"/>
      <c r="BC596" s="260"/>
      <c r="BD596" s="260"/>
      <c r="BE596" s="260"/>
      <c r="BF596" s="260"/>
      <c r="BG596" s="260"/>
      <c r="BH596" s="260"/>
      <c r="BI596" s="260"/>
      <c r="BJ596" s="260"/>
      <c r="BK596" s="260"/>
      <c r="BL596" s="260"/>
      <c r="BM596" s="260"/>
      <c r="BN596" s="260"/>
      <c r="BO596" s="260"/>
      <c r="BP596" s="260"/>
      <c r="BQ596" s="260"/>
      <c r="BR596" s="260"/>
      <c r="BS596" s="260"/>
      <c r="BT596" s="260"/>
      <c r="BU596" s="260"/>
      <c r="BV596" s="260"/>
      <c r="BW596" s="260"/>
      <c r="BX596" s="260"/>
      <c r="BY596" s="260"/>
      <c r="BZ596" s="260"/>
      <c r="CA596" s="260"/>
      <c r="CB596" s="260"/>
      <c r="CC596" s="260"/>
      <c r="CD596" s="260"/>
      <c r="CE596" s="260"/>
      <c r="CF596" s="260"/>
      <c r="CG596" s="260"/>
      <c r="CH596" s="260"/>
      <c r="CI596" s="260"/>
      <c r="CJ596" s="260"/>
      <c r="CK596" s="260"/>
      <c r="CL596" s="260"/>
      <c r="CM596" s="260"/>
      <c r="CN596" s="260"/>
      <c r="CO596" s="260"/>
      <c r="CP596" s="260"/>
      <c r="CQ596" s="260"/>
      <c r="CR596" s="260"/>
      <c r="CS596" s="260"/>
      <c r="CT596" s="260"/>
      <c r="CU596" s="260"/>
      <c r="CV596" s="260"/>
      <c r="CW596" s="260"/>
      <c r="CX596" s="260"/>
      <c r="CY596" s="260"/>
      <c r="CZ596" s="260"/>
      <c r="DA596" s="260"/>
      <c r="DB596" s="260"/>
      <c r="DC596" s="260"/>
      <c r="DD596" s="260"/>
      <c r="DE596" s="260"/>
    </row>
    <row r="597" spans="1:109" ht="11.25" customHeight="1">
      <c r="A597" s="260"/>
      <c r="B597" s="260"/>
      <c r="C597" s="210"/>
      <c r="D597" s="211"/>
      <c r="E597" s="210"/>
      <c r="F597" s="210"/>
      <c r="G597" s="261"/>
      <c r="H597" s="262"/>
      <c r="I597" s="262"/>
      <c r="J597" s="263"/>
      <c r="K597" s="263"/>
      <c r="L597" s="263"/>
      <c r="M597" s="263"/>
      <c r="N597" s="263"/>
      <c r="O597" s="263"/>
      <c r="P597" s="263"/>
      <c r="Q597" s="263"/>
      <c r="R597" s="210"/>
      <c r="S597" s="210"/>
      <c r="T597" s="210"/>
      <c r="U597" s="212"/>
      <c r="V597" s="212"/>
      <c r="W597" s="212"/>
      <c r="X597" s="212"/>
      <c r="Y597" s="212"/>
      <c r="Z597" s="212"/>
      <c r="AA597" s="212"/>
      <c r="AB597" s="212"/>
      <c r="AC597" s="212"/>
      <c r="AD597" s="212"/>
      <c r="AE597" s="212"/>
      <c r="AF597" s="212"/>
      <c r="AG597" s="212"/>
      <c r="AH597" s="212"/>
      <c r="AI597" s="212"/>
      <c r="AJ597" s="260"/>
      <c r="AK597" s="260"/>
      <c r="AL597" s="260"/>
      <c r="AM597" s="260"/>
      <c r="AN597" s="260"/>
      <c r="AO597" s="260"/>
      <c r="AP597" s="260"/>
      <c r="AQ597" s="260"/>
      <c r="AR597" s="260"/>
      <c r="AS597" s="260"/>
      <c r="AT597" s="260"/>
      <c r="AU597" s="260"/>
      <c r="AV597" s="260"/>
      <c r="AW597" s="260"/>
      <c r="AX597" s="260"/>
      <c r="AY597" s="260"/>
      <c r="AZ597" s="260"/>
      <c r="BA597" s="260"/>
      <c r="BB597" s="260"/>
      <c r="BC597" s="260"/>
      <c r="BD597" s="260"/>
      <c r="BE597" s="260"/>
      <c r="BF597" s="260"/>
      <c r="BG597" s="260"/>
      <c r="BH597" s="260"/>
      <c r="BI597" s="260"/>
      <c r="BJ597" s="260"/>
      <c r="BK597" s="260"/>
      <c r="BL597" s="260"/>
      <c r="BM597" s="260"/>
      <c r="BN597" s="260"/>
      <c r="BO597" s="260"/>
      <c r="BP597" s="260"/>
      <c r="BQ597" s="260"/>
      <c r="BR597" s="260"/>
      <c r="BS597" s="260"/>
      <c r="BT597" s="260"/>
      <c r="BU597" s="260"/>
      <c r="BV597" s="260"/>
      <c r="BW597" s="260"/>
      <c r="BX597" s="260"/>
      <c r="BY597" s="260"/>
      <c r="BZ597" s="260"/>
      <c r="CA597" s="260"/>
      <c r="CB597" s="260"/>
      <c r="CC597" s="260"/>
      <c r="CD597" s="260"/>
      <c r="CE597" s="260"/>
      <c r="CF597" s="260"/>
      <c r="CG597" s="260"/>
      <c r="CH597" s="260"/>
      <c r="CI597" s="260"/>
      <c r="CJ597" s="260"/>
      <c r="CK597" s="260"/>
      <c r="CL597" s="260"/>
      <c r="CM597" s="260"/>
      <c r="CN597" s="260"/>
      <c r="CO597" s="260"/>
      <c r="CP597" s="260"/>
      <c r="CQ597" s="260"/>
      <c r="CR597" s="260"/>
      <c r="CS597" s="260"/>
      <c r="CT597" s="260"/>
      <c r="CU597" s="260"/>
      <c r="CV597" s="260"/>
      <c r="CW597" s="260"/>
      <c r="CX597" s="260"/>
      <c r="CY597" s="260"/>
      <c r="CZ597" s="260"/>
      <c r="DA597" s="260"/>
      <c r="DB597" s="260"/>
      <c r="DC597" s="260"/>
      <c r="DD597" s="260"/>
      <c r="DE597" s="260"/>
    </row>
    <row r="598" spans="1:109" ht="11.25" customHeight="1">
      <c r="A598" s="260"/>
      <c r="B598" s="260"/>
      <c r="C598" s="210"/>
      <c r="D598" s="211"/>
      <c r="E598" s="210"/>
      <c r="F598" s="210"/>
      <c r="G598" s="261"/>
      <c r="H598" s="262"/>
      <c r="I598" s="262"/>
      <c r="J598" s="263"/>
      <c r="K598" s="263"/>
      <c r="L598" s="263"/>
      <c r="M598" s="263"/>
      <c r="N598" s="263"/>
      <c r="O598" s="263"/>
      <c r="P598" s="263"/>
      <c r="Q598" s="263"/>
      <c r="R598" s="210"/>
      <c r="S598" s="210"/>
      <c r="T598" s="210"/>
      <c r="U598" s="212"/>
      <c r="V598" s="212"/>
      <c r="W598" s="212"/>
      <c r="X598" s="212"/>
      <c r="Y598" s="212"/>
      <c r="Z598" s="212"/>
      <c r="AA598" s="212"/>
      <c r="AB598" s="212"/>
      <c r="AC598" s="212"/>
      <c r="AD598" s="212"/>
      <c r="AE598" s="212"/>
      <c r="AF598" s="212"/>
      <c r="AG598" s="212"/>
      <c r="AH598" s="212"/>
      <c r="AI598" s="212"/>
      <c r="AJ598" s="260"/>
      <c r="AK598" s="260"/>
      <c r="AL598" s="260"/>
      <c r="AM598" s="260"/>
      <c r="AN598" s="260"/>
      <c r="AO598" s="260"/>
      <c r="AP598" s="260"/>
      <c r="AQ598" s="260"/>
      <c r="AR598" s="260"/>
      <c r="AS598" s="260"/>
      <c r="AT598" s="260"/>
      <c r="AU598" s="260"/>
      <c r="AV598" s="260"/>
      <c r="AW598" s="260"/>
      <c r="AX598" s="260"/>
      <c r="AY598" s="260"/>
      <c r="AZ598" s="260"/>
      <c r="BA598" s="260"/>
      <c r="BB598" s="260"/>
      <c r="BC598" s="260"/>
      <c r="BD598" s="260"/>
      <c r="BE598" s="260"/>
      <c r="BF598" s="260"/>
      <c r="BG598" s="260"/>
      <c r="BH598" s="260"/>
      <c r="BI598" s="260"/>
      <c r="BJ598" s="260"/>
      <c r="BK598" s="260"/>
      <c r="BL598" s="260"/>
      <c r="BM598" s="260"/>
      <c r="BN598" s="260"/>
      <c r="BO598" s="260"/>
      <c r="BP598" s="260"/>
      <c r="BQ598" s="260"/>
      <c r="BR598" s="260"/>
      <c r="BS598" s="260"/>
      <c r="BT598" s="260"/>
      <c r="BU598" s="260"/>
      <c r="BV598" s="260"/>
      <c r="BW598" s="260"/>
      <c r="BX598" s="260"/>
      <c r="BY598" s="260"/>
      <c r="BZ598" s="260"/>
      <c r="CA598" s="260"/>
      <c r="CB598" s="260"/>
      <c r="CC598" s="260"/>
      <c r="CD598" s="260"/>
      <c r="CE598" s="260"/>
      <c r="CF598" s="260"/>
      <c r="CG598" s="260"/>
      <c r="CH598" s="260"/>
      <c r="CI598" s="260"/>
      <c r="CJ598" s="260"/>
      <c r="CK598" s="260"/>
      <c r="CL598" s="260"/>
      <c r="CM598" s="260"/>
      <c r="CN598" s="260"/>
      <c r="CO598" s="260"/>
      <c r="CP598" s="260"/>
      <c r="CQ598" s="260"/>
      <c r="CR598" s="260"/>
      <c r="CS598" s="260"/>
      <c r="CT598" s="260"/>
      <c r="CU598" s="260"/>
      <c r="CV598" s="260"/>
      <c r="CW598" s="260"/>
      <c r="CX598" s="260"/>
      <c r="CY598" s="260"/>
      <c r="CZ598" s="260"/>
      <c r="DA598" s="260"/>
      <c r="DB598" s="260"/>
      <c r="DC598" s="260"/>
      <c r="DD598" s="260"/>
      <c r="DE598" s="260"/>
    </row>
    <row r="599" spans="1:109" ht="11.25" customHeight="1">
      <c r="A599" s="260"/>
      <c r="B599" s="260"/>
      <c r="C599" s="210"/>
      <c r="D599" s="211"/>
      <c r="E599" s="210"/>
      <c r="F599" s="210"/>
      <c r="G599" s="261"/>
      <c r="H599" s="262"/>
      <c r="I599" s="262"/>
      <c r="J599" s="263"/>
      <c r="K599" s="263"/>
      <c r="L599" s="263"/>
      <c r="M599" s="263"/>
      <c r="N599" s="263"/>
      <c r="O599" s="263"/>
      <c r="P599" s="263"/>
      <c r="Q599" s="263"/>
      <c r="R599" s="210"/>
      <c r="S599" s="210"/>
      <c r="T599" s="210"/>
      <c r="U599" s="212"/>
      <c r="V599" s="212"/>
      <c r="W599" s="212"/>
      <c r="X599" s="212"/>
      <c r="Y599" s="212"/>
      <c r="Z599" s="212"/>
      <c r="AA599" s="212"/>
      <c r="AB599" s="212"/>
      <c r="AC599" s="212"/>
      <c r="AD599" s="212"/>
      <c r="AE599" s="212"/>
      <c r="AF599" s="212"/>
      <c r="AG599" s="212"/>
      <c r="AH599" s="212"/>
      <c r="AI599" s="212"/>
      <c r="AJ599" s="260"/>
      <c r="AK599" s="260"/>
      <c r="AL599" s="260"/>
      <c r="AM599" s="260"/>
      <c r="AN599" s="260"/>
      <c r="AO599" s="260"/>
      <c r="AP599" s="260"/>
      <c r="AQ599" s="260"/>
      <c r="AR599" s="260"/>
      <c r="AS599" s="260"/>
      <c r="AT599" s="260"/>
      <c r="AU599" s="260"/>
      <c r="AV599" s="260"/>
      <c r="AW599" s="260"/>
      <c r="AX599" s="260"/>
      <c r="AY599" s="260"/>
      <c r="AZ599" s="260"/>
      <c r="BA599" s="260"/>
      <c r="BB599" s="260"/>
      <c r="BC599" s="260"/>
      <c r="BD599" s="260"/>
      <c r="BE599" s="260"/>
      <c r="BF599" s="260"/>
      <c r="BG599" s="260"/>
      <c r="BH599" s="260"/>
      <c r="BI599" s="260"/>
      <c r="BJ599" s="260"/>
      <c r="BK599" s="260"/>
      <c r="BL599" s="260"/>
      <c r="BM599" s="260"/>
      <c r="BN599" s="260"/>
      <c r="BO599" s="260"/>
      <c r="BP599" s="260"/>
      <c r="BQ599" s="260"/>
      <c r="BR599" s="260"/>
      <c r="BS599" s="260"/>
      <c r="BT599" s="260"/>
      <c r="BU599" s="260"/>
      <c r="BV599" s="260"/>
      <c r="BW599" s="260"/>
      <c r="BX599" s="260"/>
      <c r="BY599" s="260"/>
      <c r="BZ599" s="260"/>
      <c r="CA599" s="260"/>
      <c r="CB599" s="260"/>
      <c r="CC599" s="260"/>
      <c r="CD599" s="260"/>
      <c r="CE599" s="260"/>
      <c r="CF599" s="260"/>
      <c r="CG599" s="260"/>
      <c r="CH599" s="260"/>
      <c r="CI599" s="260"/>
      <c r="CJ599" s="260"/>
      <c r="CK599" s="260"/>
      <c r="CL599" s="260"/>
      <c r="CM599" s="260"/>
      <c r="CN599" s="260"/>
      <c r="CO599" s="260"/>
      <c r="CP599" s="260"/>
      <c r="CQ599" s="260"/>
      <c r="CR599" s="260"/>
      <c r="CS599" s="260"/>
      <c r="CT599" s="260"/>
      <c r="CU599" s="260"/>
      <c r="CV599" s="260"/>
      <c r="CW599" s="260"/>
      <c r="CX599" s="260"/>
      <c r="CY599" s="260"/>
      <c r="CZ599" s="260"/>
      <c r="DA599" s="260"/>
      <c r="DB599" s="260"/>
      <c r="DC599" s="260"/>
      <c r="DD599" s="260"/>
      <c r="DE599" s="260"/>
    </row>
    <row r="600" spans="1:109" ht="11.25" customHeight="1">
      <c r="A600" s="260"/>
      <c r="B600" s="260"/>
      <c r="C600" s="210"/>
      <c r="D600" s="211"/>
      <c r="E600" s="210"/>
      <c r="F600" s="210"/>
      <c r="G600" s="261"/>
      <c r="H600" s="262"/>
      <c r="I600" s="262"/>
      <c r="J600" s="263"/>
      <c r="K600" s="263"/>
      <c r="L600" s="263"/>
      <c r="M600" s="263"/>
      <c r="N600" s="263"/>
      <c r="O600" s="263"/>
      <c r="P600" s="263"/>
      <c r="Q600" s="263"/>
      <c r="R600" s="210"/>
      <c r="S600" s="210"/>
      <c r="T600" s="210"/>
      <c r="U600" s="212"/>
      <c r="V600" s="212"/>
      <c r="W600" s="212"/>
      <c r="X600" s="212"/>
      <c r="Y600" s="212"/>
      <c r="Z600" s="212"/>
      <c r="AA600" s="212"/>
      <c r="AB600" s="212"/>
      <c r="AC600" s="212"/>
      <c r="AD600" s="212"/>
      <c r="AE600" s="212"/>
      <c r="AF600" s="212"/>
      <c r="AG600" s="212"/>
      <c r="AH600" s="212"/>
      <c r="AI600" s="212"/>
      <c r="AJ600" s="260"/>
      <c r="AK600" s="260"/>
      <c r="AL600" s="260"/>
      <c r="AM600" s="260"/>
      <c r="AN600" s="260"/>
      <c r="AO600" s="260"/>
      <c r="AP600" s="260"/>
      <c r="AQ600" s="260"/>
      <c r="AR600" s="260"/>
      <c r="AS600" s="260"/>
      <c r="AT600" s="260"/>
      <c r="AU600" s="260"/>
      <c r="AV600" s="260"/>
      <c r="AW600" s="260"/>
      <c r="AX600" s="260"/>
      <c r="AY600" s="260"/>
      <c r="AZ600" s="260"/>
      <c r="BA600" s="260"/>
      <c r="BB600" s="260"/>
      <c r="BC600" s="260"/>
      <c r="BD600" s="260"/>
      <c r="BE600" s="260"/>
      <c r="BF600" s="260"/>
      <c r="BG600" s="260"/>
      <c r="BH600" s="260"/>
      <c r="BI600" s="260"/>
      <c r="BJ600" s="260"/>
      <c r="BK600" s="260"/>
      <c r="BL600" s="260"/>
      <c r="BM600" s="260"/>
      <c r="BN600" s="260"/>
      <c r="BO600" s="260"/>
      <c r="BP600" s="260"/>
      <c r="BQ600" s="260"/>
      <c r="BR600" s="260"/>
      <c r="BS600" s="260"/>
      <c r="BT600" s="260"/>
      <c r="BU600" s="260"/>
      <c r="BV600" s="260"/>
      <c r="BW600" s="260"/>
      <c r="BX600" s="260"/>
      <c r="BY600" s="260"/>
      <c r="BZ600" s="260"/>
      <c r="CA600" s="260"/>
      <c r="CB600" s="260"/>
      <c r="CC600" s="260"/>
      <c r="CD600" s="260"/>
      <c r="CE600" s="260"/>
      <c r="CF600" s="260"/>
      <c r="CG600" s="260"/>
      <c r="CH600" s="260"/>
      <c r="CI600" s="260"/>
      <c r="CJ600" s="260"/>
      <c r="CK600" s="260"/>
      <c r="CL600" s="260"/>
      <c r="CM600" s="260"/>
      <c r="CN600" s="260"/>
      <c r="CO600" s="260"/>
      <c r="CP600" s="260"/>
      <c r="CQ600" s="260"/>
      <c r="CR600" s="260"/>
      <c r="CS600" s="260"/>
      <c r="CT600" s="260"/>
      <c r="CU600" s="260"/>
      <c r="CV600" s="260"/>
      <c r="CW600" s="260"/>
      <c r="CX600" s="260"/>
      <c r="CY600" s="260"/>
      <c r="CZ600" s="260"/>
      <c r="DA600" s="260"/>
      <c r="DB600" s="260"/>
      <c r="DC600" s="260"/>
      <c r="DD600" s="260"/>
      <c r="DE600" s="260"/>
    </row>
    <row r="601" spans="1:109" ht="11.25" customHeight="1">
      <c r="A601" s="260"/>
      <c r="B601" s="260"/>
      <c r="C601" s="210"/>
      <c r="D601" s="211"/>
      <c r="E601" s="210"/>
      <c r="F601" s="210"/>
      <c r="G601" s="261"/>
      <c r="H601" s="262"/>
      <c r="I601" s="262"/>
      <c r="J601" s="263"/>
      <c r="K601" s="263"/>
      <c r="L601" s="263"/>
      <c r="M601" s="263"/>
      <c r="N601" s="263"/>
      <c r="O601" s="263"/>
      <c r="P601" s="263"/>
      <c r="Q601" s="263"/>
      <c r="R601" s="210"/>
      <c r="S601" s="210"/>
      <c r="T601" s="210"/>
      <c r="U601" s="212"/>
      <c r="V601" s="212"/>
      <c r="W601" s="212"/>
      <c r="X601" s="212"/>
      <c r="Y601" s="212"/>
      <c r="Z601" s="212"/>
      <c r="AA601" s="212"/>
      <c r="AB601" s="212"/>
      <c r="AC601" s="212"/>
      <c r="AD601" s="212"/>
      <c r="AE601" s="212"/>
      <c r="AF601" s="212"/>
      <c r="AG601" s="212"/>
      <c r="AH601" s="212"/>
      <c r="AI601" s="212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  <c r="AW601" s="260"/>
      <c r="AX601" s="260"/>
      <c r="AY601" s="260"/>
      <c r="AZ601" s="260"/>
      <c r="BA601" s="260"/>
      <c r="BB601" s="260"/>
      <c r="BC601" s="260"/>
      <c r="BD601" s="260"/>
      <c r="BE601" s="260"/>
      <c r="BF601" s="260"/>
      <c r="BG601" s="260"/>
      <c r="BH601" s="260"/>
      <c r="BI601" s="260"/>
      <c r="BJ601" s="260"/>
      <c r="BK601" s="260"/>
      <c r="BL601" s="260"/>
      <c r="BM601" s="260"/>
      <c r="BN601" s="260"/>
      <c r="BO601" s="260"/>
      <c r="BP601" s="260"/>
      <c r="BQ601" s="260"/>
      <c r="BR601" s="260"/>
      <c r="BS601" s="260"/>
      <c r="BT601" s="260"/>
      <c r="BU601" s="260"/>
      <c r="BV601" s="260"/>
      <c r="BW601" s="260"/>
      <c r="BX601" s="260"/>
      <c r="BY601" s="260"/>
      <c r="BZ601" s="260"/>
      <c r="CA601" s="260"/>
      <c r="CB601" s="260"/>
      <c r="CC601" s="260"/>
      <c r="CD601" s="260"/>
      <c r="CE601" s="260"/>
      <c r="CF601" s="260"/>
      <c r="CG601" s="260"/>
      <c r="CH601" s="260"/>
      <c r="CI601" s="260"/>
      <c r="CJ601" s="260"/>
      <c r="CK601" s="260"/>
      <c r="CL601" s="260"/>
      <c r="CM601" s="260"/>
      <c r="CN601" s="260"/>
      <c r="CO601" s="260"/>
      <c r="CP601" s="260"/>
      <c r="CQ601" s="260"/>
      <c r="CR601" s="260"/>
      <c r="CS601" s="260"/>
      <c r="CT601" s="260"/>
      <c r="CU601" s="260"/>
      <c r="CV601" s="260"/>
      <c r="CW601" s="260"/>
      <c r="CX601" s="260"/>
      <c r="CY601" s="260"/>
      <c r="CZ601" s="260"/>
      <c r="DA601" s="260"/>
      <c r="DB601" s="260"/>
      <c r="DC601" s="260"/>
      <c r="DD601" s="260"/>
      <c r="DE601" s="260"/>
    </row>
    <row r="602" spans="1:109" ht="11.25" customHeight="1">
      <c r="A602" s="260"/>
      <c r="B602" s="260"/>
      <c r="C602" s="210"/>
      <c r="D602" s="211"/>
      <c r="E602" s="210"/>
      <c r="F602" s="210"/>
      <c r="G602" s="261"/>
      <c r="H602" s="262"/>
      <c r="I602" s="262"/>
      <c r="J602" s="263"/>
      <c r="K602" s="263"/>
      <c r="L602" s="263"/>
      <c r="M602" s="263"/>
      <c r="N602" s="263"/>
      <c r="O602" s="263"/>
      <c r="P602" s="263"/>
      <c r="Q602" s="263"/>
      <c r="R602" s="210"/>
      <c r="S602" s="210"/>
      <c r="T602" s="210"/>
      <c r="U602" s="212"/>
      <c r="V602" s="212"/>
      <c r="W602" s="212"/>
      <c r="X602" s="212"/>
      <c r="Y602" s="212"/>
      <c r="Z602" s="212"/>
      <c r="AA602" s="212"/>
      <c r="AB602" s="212"/>
      <c r="AC602" s="212"/>
      <c r="AD602" s="212"/>
      <c r="AE602" s="212"/>
      <c r="AF602" s="212"/>
      <c r="AG602" s="212"/>
      <c r="AH602" s="212"/>
      <c r="AI602" s="212"/>
      <c r="AJ602" s="260"/>
      <c r="AK602" s="260"/>
      <c r="AL602" s="260"/>
      <c r="AM602" s="260"/>
      <c r="AN602" s="260"/>
      <c r="AO602" s="260"/>
      <c r="AP602" s="260"/>
      <c r="AQ602" s="260"/>
      <c r="AR602" s="260"/>
      <c r="AS602" s="260"/>
      <c r="AT602" s="260"/>
      <c r="AU602" s="260"/>
      <c r="AV602" s="260"/>
      <c r="AW602" s="260"/>
      <c r="AX602" s="260"/>
      <c r="AY602" s="260"/>
      <c r="AZ602" s="260"/>
      <c r="BA602" s="260"/>
      <c r="BB602" s="260"/>
      <c r="BC602" s="260"/>
      <c r="BD602" s="260"/>
      <c r="BE602" s="260"/>
      <c r="BF602" s="260"/>
      <c r="BG602" s="260"/>
      <c r="BH602" s="260"/>
      <c r="BI602" s="260"/>
      <c r="BJ602" s="260"/>
      <c r="BK602" s="260"/>
      <c r="BL602" s="260"/>
      <c r="BM602" s="260"/>
      <c r="BN602" s="260"/>
      <c r="BO602" s="260"/>
      <c r="BP602" s="260"/>
      <c r="BQ602" s="260"/>
      <c r="BR602" s="260"/>
      <c r="BS602" s="260"/>
      <c r="BT602" s="260"/>
      <c r="BU602" s="260"/>
      <c r="BV602" s="260"/>
      <c r="BW602" s="260"/>
      <c r="BX602" s="260"/>
      <c r="BY602" s="260"/>
      <c r="BZ602" s="260"/>
      <c r="CA602" s="260"/>
      <c r="CB602" s="260"/>
      <c r="CC602" s="260"/>
      <c r="CD602" s="260"/>
      <c r="CE602" s="260"/>
      <c r="CF602" s="260"/>
      <c r="CG602" s="260"/>
      <c r="CH602" s="260"/>
      <c r="CI602" s="260"/>
      <c r="CJ602" s="260"/>
      <c r="CK602" s="260"/>
      <c r="CL602" s="260"/>
      <c r="CM602" s="260"/>
      <c r="CN602" s="260"/>
      <c r="CO602" s="260"/>
      <c r="CP602" s="260"/>
      <c r="CQ602" s="260"/>
      <c r="CR602" s="260"/>
      <c r="CS602" s="260"/>
      <c r="CT602" s="260"/>
      <c r="CU602" s="260"/>
      <c r="CV602" s="260"/>
      <c r="CW602" s="260"/>
      <c r="CX602" s="260"/>
      <c r="CY602" s="260"/>
      <c r="CZ602" s="260"/>
      <c r="DA602" s="260"/>
      <c r="DB602" s="260"/>
      <c r="DC602" s="260"/>
      <c r="DD602" s="260"/>
      <c r="DE602" s="260"/>
    </row>
    <row r="603" spans="1:109" ht="11.25" customHeight="1">
      <c r="A603" s="260"/>
      <c r="B603" s="260"/>
      <c r="C603" s="210"/>
      <c r="D603" s="211"/>
      <c r="E603" s="210"/>
      <c r="F603" s="210"/>
      <c r="G603" s="261"/>
      <c r="H603" s="262"/>
      <c r="I603" s="262"/>
      <c r="J603" s="263"/>
      <c r="K603" s="263"/>
      <c r="L603" s="263"/>
      <c r="M603" s="263"/>
      <c r="N603" s="263"/>
      <c r="O603" s="263"/>
      <c r="P603" s="263"/>
      <c r="Q603" s="263"/>
      <c r="R603" s="210"/>
      <c r="S603" s="210"/>
      <c r="T603" s="210"/>
      <c r="U603" s="212"/>
      <c r="V603" s="212"/>
      <c r="W603" s="212"/>
      <c r="X603" s="212"/>
      <c r="Y603" s="212"/>
      <c r="Z603" s="212"/>
      <c r="AA603" s="212"/>
      <c r="AB603" s="212"/>
      <c r="AC603" s="212"/>
      <c r="AD603" s="212"/>
      <c r="AE603" s="212"/>
      <c r="AF603" s="212"/>
      <c r="AG603" s="212"/>
      <c r="AH603" s="212"/>
      <c r="AI603" s="212"/>
      <c r="AJ603" s="260"/>
      <c r="AK603" s="260"/>
      <c r="AL603" s="260"/>
      <c r="AM603" s="260"/>
      <c r="AN603" s="260"/>
      <c r="AO603" s="260"/>
      <c r="AP603" s="260"/>
      <c r="AQ603" s="260"/>
      <c r="AR603" s="260"/>
      <c r="AS603" s="260"/>
      <c r="AT603" s="260"/>
      <c r="AU603" s="260"/>
      <c r="AV603" s="260"/>
      <c r="AW603" s="260"/>
      <c r="AX603" s="260"/>
      <c r="AY603" s="260"/>
      <c r="AZ603" s="260"/>
      <c r="BA603" s="260"/>
      <c r="BB603" s="260"/>
      <c r="BC603" s="260"/>
      <c r="BD603" s="260"/>
      <c r="BE603" s="260"/>
      <c r="BF603" s="260"/>
      <c r="BG603" s="260"/>
      <c r="BH603" s="260"/>
      <c r="BI603" s="260"/>
      <c r="BJ603" s="260"/>
      <c r="BK603" s="260"/>
      <c r="BL603" s="260"/>
      <c r="BM603" s="260"/>
      <c r="BN603" s="260"/>
      <c r="BO603" s="260"/>
      <c r="BP603" s="260"/>
      <c r="BQ603" s="260"/>
      <c r="BR603" s="260"/>
      <c r="BS603" s="260"/>
      <c r="BT603" s="260"/>
      <c r="BU603" s="260"/>
      <c r="BV603" s="260"/>
      <c r="BW603" s="260"/>
      <c r="BX603" s="260"/>
      <c r="BY603" s="260"/>
      <c r="BZ603" s="260"/>
      <c r="CA603" s="260"/>
      <c r="CB603" s="260"/>
      <c r="CC603" s="260"/>
      <c r="CD603" s="260"/>
      <c r="CE603" s="260"/>
      <c r="CF603" s="260"/>
      <c r="CG603" s="260"/>
      <c r="CH603" s="260"/>
      <c r="CI603" s="260"/>
      <c r="CJ603" s="260"/>
      <c r="CK603" s="260"/>
      <c r="CL603" s="260"/>
      <c r="CM603" s="260"/>
      <c r="CN603" s="260"/>
      <c r="CO603" s="260"/>
      <c r="CP603" s="260"/>
      <c r="CQ603" s="260"/>
      <c r="CR603" s="260"/>
      <c r="CS603" s="260"/>
      <c r="CT603" s="260"/>
      <c r="CU603" s="260"/>
      <c r="CV603" s="260"/>
      <c r="CW603" s="260"/>
      <c r="CX603" s="260"/>
      <c r="CY603" s="260"/>
      <c r="CZ603" s="260"/>
      <c r="DA603" s="260"/>
      <c r="DB603" s="260"/>
      <c r="DC603" s="260"/>
      <c r="DD603" s="260"/>
      <c r="DE603" s="260"/>
    </row>
    <row r="604" spans="1:109" ht="11.25" customHeight="1">
      <c r="A604" s="260"/>
      <c r="B604" s="260"/>
      <c r="C604" s="210"/>
      <c r="D604" s="211"/>
      <c r="E604" s="210"/>
      <c r="F604" s="210"/>
      <c r="G604" s="261"/>
      <c r="H604" s="262"/>
      <c r="I604" s="262"/>
      <c r="J604" s="263"/>
      <c r="K604" s="263"/>
      <c r="L604" s="263"/>
      <c r="M604" s="263"/>
      <c r="N604" s="263"/>
      <c r="O604" s="263"/>
      <c r="P604" s="263"/>
      <c r="Q604" s="263"/>
      <c r="R604" s="210"/>
      <c r="S604" s="210"/>
      <c r="T604" s="210"/>
      <c r="U604" s="212"/>
      <c r="V604" s="212"/>
      <c r="W604" s="212"/>
      <c r="X604" s="212"/>
      <c r="Y604" s="212"/>
      <c r="Z604" s="212"/>
      <c r="AA604" s="212"/>
      <c r="AB604" s="212"/>
      <c r="AC604" s="212"/>
      <c r="AD604" s="212"/>
      <c r="AE604" s="212"/>
      <c r="AF604" s="212"/>
      <c r="AG604" s="212"/>
      <c r="AH604" s="212"/>
      <c r="AI604" s="212"/>
      <c r="AJ604" s="260"/>
      <c r="AK604" s="260"/>
      <c r="AL604" s="260"/>
      <c r="AM604" s="260"/>
      <c r="AN604" s="260"/>
      <c r="AO604" s="260"/>
      <c r="AP604" s="260"/>
      <c r="AQ604" s="260"/>
      <c r="AR604" s="260"/>
      <c r="AS604" s="260"/>
      <c r="AT604" s="260"/>
      <c r="AU604" s="260"/>
      <c r="AV604" s="260"/>
      <c r="AW604" s="260"/>
      <c r="AX604" s="260"/>
      <c r="AY604" s="260"/>
      <c r="AZ604" s="260"/>
      <c r="BA604" s="260"/>
      <c r="BB604" s="260"/>
      <c r="BC604" s="260"/>
      <c r="BD604" s="260"/>
      <c r="BE604" s="260"/>
      <c r="BF604" s="260"/>
      <c r="BG604" s="260"/>
      <c r="BH604" s="260"/>
      <c r="BI604" s="260"/>
      <c r="BJ604" s="260"/>
      <c r="BK604" s="260"/>
      <c r="BL604" s="260"/>
      <c r="BM604" s="260"/>
      <c r="BN604" s="260"/>
      <c r="BO604" s="260"/>
      <c r="BP604" s="260"/>
      <c r="BQ604" s="260"/>
      <c r="BR604" s="260"/>
      <c r="BS604" s="260"/>
      <c r="BT604" s="260"/>
      <c r="BU604" s="260"/>
      <c r="BV604" s="260"/>
      <c r="BW604" s="260"/>
      <c r="BX604" s="260"/>
      <c r="BY604" s="260"/>
      <c r="BZ604" s="260"/>
      <c r="CA604" s="260"/>
      <c r="CB604" s="260"/>
      <c r="CC604" s="260"/>
      <c r="CD604" s="260"/>
      <c r="CE604" s="260"/>
      <c r="CF604" s="260"/>
      <c r="CG604" s="260"/>
      <c r="CH604" s="260"/>
      <c r="CI604" s="260"/>
      <c r="CJ604" s="260"/>
      <c r="CK604" s="260"/>
      <c r="CL604" s="260"/>
      <c r="CM604" s="260"/>
      <c r="CN604" s="260"/>
      <c r="CO604" s="260"/>
      <c r="CP604" s="260"/>
      <c r="CQ604" s="260"/>
      <c r="CR604" s="260"/>
      <c r="CS604" s="260"/>
      <c r="CT604" s="260"/>
      <c r="CU604" s="260"/>
      <c r="CV604" s="260"/>
      <c r="CW604" s="260"/>
      <c r="CX604" s="260"/>
      <c r="CY604" s="260"/>
      <c r="CZ604" s="260"/>
      <c r="DA604" s="260"/>
      <c r="DB604" s="260"/>
      <c r="DC604" s="260"/>
      <c r="DD604" s="260"/>
      <c r="DE604" s="260"/>
    </row>
    <row r="605" spans="1:109" ht="11.25" customHeight="1">
      <c r="A605" s="260"/>
      <c r="B605" s="260"/>
      <c r="C605" s="210"/>
      <c r="D605" s="211"/>
      <c r="E605" s="210"/>
      <c r="F605" s="210"/>
      <c r="G605" s="261"/>
      <c r="H605" s="262"/>
      <c r="I605" s="262"/>
      <c r="J605" s="263"/>
      <c r="K605" s="263"/>
      <c r="L605" s="263"/>
      <c r="M605" s="263"/>
      <c r="N605" s="263"/>
      <c r="O605" s="263"/>
      <c r="P605" s="263"/>
      <c r="Q605" s="263"/>
      <c r="R605" s="210"/>
      <c r="S605" s="210"/>
      <c r="T605" s="210"/>
      <c r="U605" s="212"/>
      <c r="V605" s="212"/>
      <c r="W605" s="212"/>
      <c r="X605" s="212"/>
      <c r="Y605" s="212"/>
      <c r="Z605" s="212"/>
      <c r="AA605" s="212"/>
      <c r="AB605" s="212"/>
      <c r="AC605" s="212"/>
      <c r="AD605" s="212"/>
      <c r="AE605" s="212"/>
      <c r="AF605" s="212"/>
      <c r="AG605" s="212"/>
      <c r="AH605" s="212"/>
      <c r="AI605" s="212"/>
      <c r="AJ605" s="260"/>
      <c r="AK605" s="260"/>
      <c r="AL605" s="260"/>
      <c r="AM605" s="260"/>
      <c r="AN605" s="260"/>
      <c r="AO605" s="260"/>
      <c r="AP605" s="260"/>
      <c r="AQ605" s="260"/>
      <c r="AR605" s="260"/>
      <c r="AS605" s="260"/>
      <c r="AT605" s="260"/>
      <c r="AU605" s="260"/>
      <c r="AV605" s="260"/>
      <c r="AW605" s="260"/>
      <c r="AX605" s="260"/>
      <c r="AY605" s="260"/>
      <c r="AZ605" s="260"/>
      <c r="BA605" s="260"/>
      <c r="BB605" s="260"/>
      <c r="BC605" s="260"/>
      <c r="BD605" s="260"/>
      <c r="BE605" s="260"/>
      <c r="BF605" s="260"/>
      <c r="BG605" s="260"/>
      <c r="BH605" s="260"/>
      <c r="BI605" s="260"/>
      <c r="BJ605" s="260"/>
      <c r="BK605" s="260"/>
      <c r="BL605" s="260"/>
      <c r="BM605" s="260"/>
      <c r="BN605" s="260"/>
      <c r="BO605" s="260"/>
      <c r="BP605" s="260"/>
      <c r="BQ605" s="260"/>
      <c r="BR605" s="260"/>
      <c r="BS605" s="260"/>
      <c r="BT605" s="260"/>
      <c r="BU605" s="260"/>
      <c r="BV605" s="260"/>
      <c r="BW605" s="260"/>
      <c r="BX605" s="260"/>
      <c r="BY605" s="260"/>
      <c r="BZ605" s="260"/>
      <c r="CA605" s="260"/>
      <c r="CB605" s="260"/>
      <c r="CC605" s="260"/>
      <c r="CD605" s="260"/>
      <c r="CE605" s="260"/>
      <c r="CF605" s="260"/>
      <c r="CG605" s="260"/>
      <c r="CH605" s="260"/>
      <c r="CI605" s="260"/>
      <c r="CJ605" s="260"/>
      <c r="CK605" s="260"/>
      <c r="CL605" s="260"/>
      <c r="CM605" s="260"/>
      <c r="CN605" s="260"/>
      <c r="CO605" s="260"/>
      <c r="CP605" s="260"/>
      <c r="CQ605" s="260"/>
      <c r="CR605" s="260"/>
      <c r="CS605" s="260"/>
      <c r="CT605" s="260"/>
      <c r="CU605" s="260"/>
      <c r="CV605" s="260"/>
      <c r="CW605" s="260"/>
      <c r="CX605" s="260"/>
      <c r="CY605" s="260"/>
      <c r="CZ605" s="260"/>
      <c r="DA605" s="260"/>
      <c r="DB605" s="260"/>
      <c r="DC605" s="260"/>
      <c r="DD605" s="260"/>
      <c r="DE605" s="260"/>
    </row>
    <row r="606" spans="1:109" ht="11.25" customHeight="1">
      <c r="A606" s="260"/>
      <c r="B606" s="260"/>
      <c r="C606" s="210"/>
      <c r="D606" s="211"/>
      <c r="E606" s="210"/>
      <c r="F606" s="210"/>
      <c r="G606" s="261"/>
      <c r="H606" s="262"/>
      <c r="I606" s="262"/>
      <c r="J606" s="263"/>
      <c r="K606" s="263"/>
      <c r="L606" s="263"/>
      <c r="M606" s="263"/>
      <c r="N606" s="263"/>
      <c r="O606" s="263"/>
      <c r="P606" s="263"/>
      <c r="Q606" s="263"/>
      <c r="R606" s="210"/>
      <c r="S606" s="210"/>
      <c r="T606" s="210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2"/>
      <c r="AH606" s="212"/>
      <c r="AI606" s="212"/>
      <c r="AJ606" s="260"/>
      <c r="AK606" s="260"/>
      <c r="AL606" s="260"/>
      <c r="AM606" s="260"/>
      <c r="AN606" s="260"/>
      <c r="AO606" s="260"/>
      <c r="AP606" s="260"/>
      <c r="AQ606" s="260"/>
      <c r="AR606" s="260"/>
      <c r="AS606" s="260"/>
      <c r="AT606" s="260"/>
      <c r="AU606" s="260"/>
      <c r="AV606" s="260"/>
      <c r="AW606" s="260"/>
      <c r="AX606" s="260"/>
      <c r="AY606" s="260"/>
      <c r="AZ606" s="260"/>
      <c r="BA606" s="260"/>
      <c r="BB606" s="260"/>
      <c r="BC606" s="260"/>
      <c r="BD606" s="260"/>
      <c r="BE606" s="260"/>
      <c r="BF606" s="260"/>
      <c r="BG606" s="260"/>
      <c r="BH606" s="260"/>
      <c r="BI606" s="260"/>
      <c r="BJ606" s="260"/>
      <c r="BK606" s="260"/>
      <c r="BL606" s="260"/>
      <c r="BM606" s="260"/>
      <c r="BN606" s="260"/>
      <c r="BO606" s="260"/>
      <c r="BP606" s="260"/>
      <c r="BQ606" s="260"/>
      <c r="BR606" s="260"/>
      <c r="BS606" s="260"/>
      <c r="BT606" s="260"/>
      <c r="BU606" s="260"/>
      <c r="BV606" s="260"/>
      <c r="BW606" s="260"/>
      <c r="BX606" s="260"/>
      <c r="BY606" s="260"/>
      <c r="BZ606" s="260"/>
      <c r="CA606" s="260"/>
      <c r="CB606" s="260"/>
      <c r="CC606" s="260"/>
      <c r="CD606" s="260"/>
      <c r="CE606" s="260"/>
      <c r="CF606" s="260"/>
      <c r="CG606" s="260"/>
      <c r="CH606" s="260"/>
      <c r="CI606" s="260"/>
      <c r="CJ606" s="260"/>
      <c r="CK606" s="260"/>
      <c r="CL606" s="260"/>
      <c r="CM606" s="260"/>
      <c r="CN606" s="260"/>
      <c r="CO606" s="260"/>
      <c r="CP606" s="260"/>
      <c r="CQ606" s="260"/>
      <c r="CR606" s="260"/>
      <c r="CS606" s="260"/>
      <c r="CT606" s="260"/>
      <c r="CU606" s="260"/>
      <c r="CV606" s="260"/>
      <c r="CW606" s="260"/>
      <c r="CX606" s="260"/>
      <c r="CY606" s="260"/>
      <c r="CZ606" s="260"/>
      <c r="DA606" s="260"/>
      <c r="DB606" s="260"/>
      <c r="DC606" s="260"/>
      <c r="DD606" s="260"/>
      <c r="DE606" s="260"/>
    </row>
    <row r="607" spans="1:109" ht="11.25" customHeight="1">
      <c r="A607" s="260"/>
      <c r="B607" s="260"/>
      <c r="C607" s="210"/>
      <c r="D607" s="211"/>
      <c r="E607" s="210"/>
      <c r="F607" s="210"/>
      <c r="G607" s="261"/>
      <c r="H607" s="262"/>
      <c r="I607" s="262"/>
      <c r="J607" s="263"/>
      <c r="K607" s="263"/>
      <c r="L607" s="263"/>
      <c r="M607" s="263"/>
      <c r="N607" s="263"/>
      <c r="O607" s="263"/>
      <c r="P607" s="263"/>
      <c r="Q607" s="263"/>
      <c r="R607" s="210"/>
      <c r="S607" s="210"/>
      <c r="T607" s="210"/>
      <c r="U607" s="212"/>
      <c r="V607" s="212"/>
      <c r="W607" s="212"/>
      <c r="X607" s="212"/>
      <c r="Y607" s="212"/>
      <c r="Z607" s="212"/>
      <c r="AA607" s="212"/>
      <c r="AB607" s="212"/>
      <c r="AC607" s="212"/>
      <c r="AD607" s="212"/>
      <c r="AE607" s="212"/>
      <c r="AF607" s="212"/>
      <c r="AG607" s="212"/>
      <c r="AH607" s="212"/>
      <c r="AI607" s="212"/>
      <c r="AJ607" s="260"/>
      <c r="AK607" s="260"/>
      <c r="AL607" s="260"/>
      <c r="AM607" s="260"/>
      <c r="AN607" s="260"/>
      <c r="AO607" s="260"/>
      <c r="AP607" s="260"/>
      <c r="AQ607" s="260"/>
      <c r="AR607" s="260"/>
      <c r="AS607" s="260"/>
      <c r="AT607" s="260"/>
      <c r="AU607" s="260"/>
      <c r="AV607" s="260"/>
      <c r="AW607" s="260"/>
      <c r="AX607" s="260"/>
      <c r="AY607" s="260"/>
      <c r="AZ607" s="260"/>
      <c r="BA607" s="260"/>
      <c r="BB607" s="260"/>
      <c r="BC607" s="260"/>
      <c r="BD607" s="260"/>
      <c r="BE607" s="260"/>
      <c r="BF607" s="260"/>
      <c r="BG607" s="260"/>
      <c r="BH607" s="260"/>
      <c r="BI607" s="260"/>
      <c r="BJ607" s="260"/>
      <c r="BK607" s="260"/>
      <c r="BL607" s="260"/>
      <c r="BM607" s="260"/>
      <c r="BN607" s="260"/>
      <c r="BO607" s="260"/>
      <c r="BP607" s="260"/>
      <c r="BQ607" s="260"/>
      <c r="BR607" s="260"/>
      <c r="BS607" s="260"/>
      <c r="BT607" s="260"/>
      <c r="BU607" s="260"/>
      <c r="BV607" s="260"/>
      <c r="BW607" s="260"/>
      <c r="BX607" s="260"/>
      <c r="BY607" s="260"/>
      <c r="BZ607" s="260"/>
      <c r="CA607" s="260"/>
      <c r="CB607" s="260"/>
      <c r="CC607" s="260"/>
      <c r="CD607" s="260"/>
      <c r="CE607" s="260"/>
      <c r="CF607" s="260"/>
      <c r="CG607" s="260"/>
      <c r="CH607" s="260"/>
      <c r="CI607" s="260"/>
      <c r="CJ607" s="260"/>
      <c r="CK607" s="260"/>
      <c r="CL607" s="260"/>
      <c r="CM607" s="260"/>
      <c r="CN607" s="260"/>
      <c r="CO607" s="260"/>
      <c r="CP607" s="260"/>
      <c r="CQ607" s="260"/>
      <c r="CR607" s="260"/>
      <c r="CS607" s="260"/>
      <c r="CT607" s="260"/>
      <c r="CU607" s="260"/>
      <c r="CV607" s="260"/>
      <c r="CW607" s="260"/>
      <c r="CX607" s="260"/>
      <c r="CY607" s="260"/>
      <c r="CZ607" s="260"/>
      <c r="DA607" s="260"/>
      <c r="DB607" s="260"/>
      <c r="DC607" s="260"/>
      <c r="DD607" s="260"/>
      <c r="DE607" s="260"/>
    </row>
    <row r="608" spans="1:109" ht="11.25" customHeight="1">
      <c r="A608" s="260"/>
      <c r="B608" s="260"/>
      <c r="C608" s="210"/>
      <c r="D608" s="211"/>
      <c r="E608" s="210"/>
      <c r="F608" s="210"/>
      <c r="G608" s="261"/>
      <c r="H608" s="262"/>
      <c r="I608" s="262"/>
      <c r="J608" s="263"/>
      <c r="K608" s="263"/>
      <c r="L608" s="263"/>
      <c r="M608" s="263"/>
      <c r="N608" s="263"/>
      <c r="O608" s="263"/>
      <c r="P608" s="263"/>
      <c r="Q608" s="263"/>
      <c r="R608" s="210"/>
      <c r="S608" s="210"/>
      <c r="T608" s="210"/>
      <c r="U608" s="212"/>
      <c r="V608" s="212"/>
      <c r="W608" s="212"/>
      <c r="X608" s="212"/>
      <c r="Y608" s="212"/>
      <c r="Z608" s="212"/>
      <c r="AA608" s="212"/>
      <c r="AB608" s="212"/>
      <c r="AC608" s="212"/>
      <c r="AD608" s="212"/>
      <c r="AE608" s="212"/>
      <c r="AF608" s="212"/>
      <c r="AG608" s="212"/>
      <c r="AH608" s="212"/>
      <c r="AI608" s="212"/>
      <c r="AJ608" s="260"/>
      <c r="AK608" s="260"/>
      <c r="AL608" s="260"/>
      <c r="AM608" s="260"/>
      <c r="AN608" s="260"/>
      <c r="AO608" s="260"/>
      <c r="AP608" s="260"/>
      <c r="AQ608" s="260"/>
      <c r="AR608" s="260"/>
      <c r="AS608" s="260"/>
      <c r="AT608" s="260"/>
      <c r="AU608" s="260"/>
      <c r="AV608" s="260"/>
      <c r="AW608" s="260"/>
      <c r="AX608" s="260"/>
      <c r="AY608" s="260"/>
      <c r="AZ608" s="260"/>
      <c r="BA608" s="260"/>
      <c r="BB608" s="260"/>
      <c r="BC608" s="260"/>
      <c r="BD608" s="260"/>
      <c r="BE608" s="260"/>
      <c r="BF608" s="260"/>
      <c r="BG608" s="260"/>
      <c r="BH608" s="260"/>
      <c r="BI608" s="260"/>
      <c r="BJ608" s="260"/>
      <c r="BK608" s="260"/>
      <c r="BL608" s="260"/>
      <c r="BM608" s="260"/>
      <c r="BN608" s="260"/>
      <c r="BO608" s="260"/>
      <c r="BP608" s="260"/>
      <c r="BQ608" s="260"/>
      <c r="BR608" s="260"/>
      <c r="BS608" s="260"/>
      <c r="BT608" s="260"/>
      <c r="BU608" s="260"/>
      <c r="BV608" s="260"/>
      <c r="BW608" s="260"/>
      <c r="BX608" s="260"/>
      <c r="BY608" s="260"/>
      <c r="BZ608" s="260"/>
      <c r="CA608" s="260"/>
      <c r="CB608" s="260"/>
      <c r="CC608" s="260"/>
      <c r="CD608" s="260"/>
      <c r="CE608" s="260"/>
      <c r="CF608" s="260"/>
      <c r="CG608" s="260"/>
      <c r="CH608" s="260"/>
      <c r="CI608" s="260"/>
      <c r="CJ608" s="260"/>
      <c r="CK608" s="260"/>
      <c r="CL608" s="260"/>
      <c r="CM608" s="260"/>
      <c r="CN608" s="260"/>
      <c r="CO608" s="260"/>
      <c r="CP608" s="260"/>
      <c r="CQ608" s="260"/>
      <c r="CR608" s="260"/>
      <c r="CS608" s="260"/>
      <c r="CT608" s="260"/>
      <c r="CU608" s="260"/>
      <c r="CV608" s="260"/>
      <c r="CW608" s="260"/>
      <c r="CX608" s="260"/>
      <c r="CY608" s="260"/>
      <c r="CZ608" s="260"/>
      <c r="DA608" s="260"/>
      <c r="DB608" s="260"/>
      <c r="DC608" s="260"/>
      <c r="DD608" s="260"/>
      <c r="DE608" s="260"/>
    </row>
    <row r="609" spans="1:109" ht="11.25" customHeight="1">
      <c r="A609" s="260"/>
      <c r="B609" s="260"/>
      <c r="C609" s="210"/>
      <c r="D609" s="211"/>
      <c r="E609" s="210"/>
      <c r="F609" s="210"/>
      <c r="G609" s="261"/>
      <c r="H609" s="262"/>
      <c r="I609" s="262"/>
      <c r="J609" s="263"/>
      <c r="K609" s="263"/>
      <c r="L609" s="263"/>
      <c r="M609" s="263"/>
      <c r="N609" s="263"/>
      <c r="O609" s="263"/>
      <c r="P609" s="263"/>
      <c r="Q609" s="263"/>
      <c r="R609" s="210"/>
      <c r="S609" s="210"/>
      <c r="T609" s="210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60"/>
      <c r="AK609" s="260"/>
      <c r="AL609" s="260"/>
      <c r="AM609" s="260"/>
      <c r="AN609" s="260"/>
      <c r="AO609" s="260"/>
      <c r="AP609" s="260"/>
      <c r="AQ609" s="260"/>
      <c r="AR609" s="260"/>
      <c r="AS609" s="260"/>
      <c r="AT609" s="260"/>
      <c r="AU609" s="260"/>
      <c r="AV609" s="260"/>
      <c r="AW609" s="260"/>
      <c r="AX609" s="260"/>
      <c r="AY609" s="260"/>
      <c r="AZ609" s="260"/>
      <c r="BA609" s="260"/>
      <c r="BB609" s="260"/>
      <c r="BC609" s="260"/>
      <c r="BD609" s="260"/>
      <c r="BE609" s="260"/>
      <c r="BF609" s="260"/>
      <c r="BG609" s="260"/>
      <c r="BH609" s="260"/>
      <c r="BI609" s="260"/>
      <c r="BJ609" s="260"/>
      <c r="BK609" s="260"/>
      <c r="BL609" s="260"/>
      <c r="BM609" s="260"/>
      <c r="BN609" s="260"/>
      <c r="BO609" s="260"/>
      <c r="BP609" s="260"/>
      <c r="BQ609" s="260"/>
      <c r="BR609" s="260"/>
      <c r="BS609" s="260"/>
      <c r="BT609" s="260"/>
      <c r="BU609" s="260"/>
      <c r="BV609" s="260"/>
      <c r="BW609" s="260"/>
      <c r="BX609" s="260"/>
      <c r="BY609" s="260"/>
      <c r="BZ609" s="260"/>
      <c r="CA609" s="260"/>
      <c r="CB609" s="260"/>
      <c r="CC609" s="260"/>
      <c r="CD609" s="260"/>
      <c r="CE609" s="260"/>
      <c r="CF609" s="260"/>
      <c r="CG609" s="260"/>
      <c r="CH609" s="260"/>
      <c r="CI609" s="260"/>
      <c r="CJ609" s="260"/>
      <c r="CK609" s="260"/>
      <c r="CL609" s="260"/>
      <c r="CM609" s="260"/>
      <c r="CN609" s="260"/>
      <c r="CO609" s="260"/>
      <c r="CP609" s="260"/>
      <c r="CQ609" s="260"/>
      <c r="CR609" s="260"/>
      <c r="CS609" s="260"/>
      <c r="CT609" s="260"/>
      <c r="CU609" s="260"/>
      <c r="CV609" s="260"/>
      <c r="CW609" s="260"/>
      <c r="CX609" s="260"/>
      <c r="CY609" s="260"/>
      <c r="CZ609" s="260"/>
      <c r="DA609" s="260"/>
      <c r="DB609" s="260"/>
      <c r="DC609" s="260"/>
      <c r="DD609" s="260"/>
      <c r="DE609" s="260"/>
    </row>
    <row r="610" spans="1:109" ht="11.25" customHeight="1">
      <c r="A610" s="260"/>
      <c r="B610" s="260"/>
      <c r="C610" s="210"/>
      <c r="D610" s="211"/>
      <c r="E610" s="210"/>
      <c r="F610" s="210"/>
      <c r="G610" s="261"/>
      <c r="H610" s="262"/>
      <c r="I610" s="262"/>
      <c r="J610" s="263"/>
      <c r="K610" s="263"/>
      <c r="L610" s="263"/>
      <c r="M610" s="263"/>
      <c r="N610" s="263"/>
      <c r="O610" s="263"/>
      <c r="P610" s="263"/>
      <c r="Q610" s="263"/>
      <c r="R610" s="210"/>
      <c r="S610" s="210"/>
      <c r="T610" s="210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60"/>
      <c r="AK610" s="260"/>
      <c r="AL610" s="260"/>
      <c r="AM610" s="260"/>
      <c r="AN610" s="260"/>
      <c r="AO610" s="260"/>
      <c r="AP610" s="260"/>
      <c r="AQ610" s="260"/>
      <c r="AR610" s="260"/>
      <c r="AS610" s="260"/>
      <c r="AT610" s="260"/>
      <c r="AU610" s="260"/>
      <c r="AV610" s="260"/>
      <c r="AW610" s="260"/>
      <c r="AX610" s="260"/>
      <c r="AY610" s="260"/>
      <c r="AZ610" s="260"/>
      <c r="BA610" s="260"/>
      <c r="BB610" s="260"/>
      <c r="BC610" s="260"/>
      <c r="BD610" s="260"/>
      <c r="BE610" s="260"/>
      <c r="BF610" s="260"/>
      <c r="BG610" s="260"/>
      <c r="BH610" s="260"/>
      <c r="BI610" s="260"/>
      <c r="BJ610" s="260"/>
      <c r="BK610" s="260"/>
      <c r="BL610" s="260"/>
      <c r="BM610" s="260"/>
      <c r="BN610" s="260"/>
      <c r="BO610" s="260"/>
      <c r="BP610" s="260"/>
      <c r="BQ610" s="260"/>
      <c r="BR610" s="260"/>
      <c r="BS610" s="260"/>
      <c r="BT610" s="260"/>
      <c r="BU610" s="260"/>
      <c r="BV610" s="260"/>
      <c r="BW610" s="260"/>
      <c r="BX610" s="260"/>
      <c r="BY610" s="260"/>
      <c r="BZ610" s="260"/>
      <c r="CA610" s="260"/>
      <c r="CB610" s="260"/>
      <c r="CC610" s="260"/>
      <c r="CD610" s="260"/>
      <c r="CE610" s="260"/>
      <c r="CF610" s="260"/>
      <c r="CG610" s="260"/>
      <c r="CH610" s="260"/>
      <c r="CI610" s="260"/>
      <c r="CJ610" s="260"/>
      <c r="CK610" s="260"/>
      <c r="CL610" s="260"/>
      <c r="CM610" s="260"/>
      <c r="CN610" s="260"/>
      <c r="CO610" s="260"/>
      <c r="CP610" s="260"/>
      <c r="CQ610" s="260"/>
      <c r="CR610" s="260"/>
      <c r="CS610" s="260"/>
      <c r="CT610" s="260"/>
      <c r="CU610" s="260"/>
      <c r="CV610" s="260"/>
      <c r="CW610" s="260"/>
      <c r="CX610" s="260"/>
      <c r="CY610" s="260"/>
      <c r="CZ610" s="260"/>
      <c r="DA610" s="260"/>
      <c r="DB610" s="260"/>
      <c r="DC610" s="260"/>
      <c r="DD610" s="260"/>
      <c r="DE610" s="260"/>
    </row>
    <row r="611" spans="1:109" ht="11.25" customHeight="1">
      <c r="A611" s="260"/>
      <c r="B611" s="260"/>
      <c r="C611" s="210"/>
      <c r="D611" s="211"/>
      <c r="E611" s="210"/>
      <c r="F611" s="210"/>
      <c r="G611" s="261"/>
      <c r="H611" s="262"/>
      <c r="I611" s="262"/>
      <c r="J611" s="263"/>
      <c r="K611" s="263"/>
      <c r="L611" s="263"/>
      <c r="M611" s="263"/>
      <c r="N611" s="263"/>
      <c r="O611" s="263"/>
      <c r="P611" s="263"/>
      <c r="Q611" s="263"/>
      <c r="R611" s="210"/>
      <c r="S611" s="210"/>
      <c r="T611" s="210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60"/>
      <c r="AK611" s="260"/>
      <c r="AL611" s="260"/>
      <c r="AM611" s="260"/>
      <c r="AN611" s="260"/>
      <c r="AO611" s="260"/>
      <c r="AP611" s="260"/>
      <c r="AQ611" s="260"/>
      <c r="AR611" s="260"/>
      <c r="AS611" s="260"/>
      <c r="AT611" s="260"/>
      <c r="AU611" s="260"/>
      <c r="AV611" s="260"/>
      <c r="AW611" s="260"/>
      <c r="AX611" s="260"/>
      <c r="AY611" s="260"/>
      <c r="AZ611" s="260"/>
      <c r="BA611" s="260"/>
      <c r="BB611" s="260"/>
      <c r="BC611" s="260"/>
      <c r="BD611" s="260"/>
      <c r="BE611" s="260"/>
      <c r="BF611" s="260"/>
      <c r="BG611" s="260"/>
      <c r="BH611" s="260"/>
      <c r="BI611" s="260"/>
      <c r="BJ611" s="260"/>
      <c r="BK611" s="260"/>
      <c r="BL611" s="260"/>
      <c r="BM611" s="260"/>
      <c r="BN611" s="260"/>
      <c r="BO611" s="260"/>
      <c r="BP611" s="260"/>
      <c r="BQ611" s="260"/>
      <c r="BR611" s="260"/>
      <c r="BS611" s="260"/>
      <c r="BT611" s="260"/>
      <c r="BU611" s="260"/>
      <c r="BV611" s="260"/>
      <c r="BW611" s="260"/>
      <c r="BX611" s="260"/>
      <c r="BY611" s="260"/>
      <c r="BZ611" s="260"/>
      <c r="CA611" s="260"/>
      <c r="CB611" s="260"/>
      <c r="CC611" s="260"/>
      <c r="CD611" s="260"/>
      <c r="CE611" s="260"/>
      <c r="CF611" s="260"/>
      <c r="CG611" s="260"/>
      <c r="CH611" s="260"/>
      <c r="CI611" s="260"/>
      <c r="CJ611" s="260"/>
      <c r="CK611" s="260"/>
      <c r="CL611" s="260"/>
      <c r="CM611" s="260"/>
      <c r="CN611" s="260"/>
      <c r="CO611" s="260"/>
      <c r="CP611" s="260"/>
      <c r="CQ611" s="260"/>
      <c r="CR611" s="260"/>
      <c r="CS611" s="260"/>
      <c r="CT611" s="260"/>
      <c r="CU611" s="260"/>
      <c r="CV611" s="260"/>
      <c r="CW611" s="260"/>
      <c r="CX611" s="260"/>
      <c r="CY611" s="260"/>
      <c r="CZ611" s="260"/>
      <c r="DA611" s="260"/>
      <c r="DB611" s="260"/>
      <c r="DC611" s="260"/>
      <c r="DD611" s="260"/>
      <c r="DE611" s="260"/>
    </row>
    <row r="612" spans="1:109" ht="11.25" customHeight="1">
      <c r="A612" s="260"/>
      <c r="B612" s="260"/>
      <c r="C612" s="210"/>
      <c r="D612" s="211"/>
      <c r="E612" s="210"/>
      <c r="F612" s="210"/>
      <c r="G612" s="261"/>
      <c r="H612" s="262"/>
      <c r="I612" s="262"/>
      <c r="J612" s="263"/>
      <c r="K612" s="263"/>
      <c r="L612" s="263"/>
      <c r="M612" s="263"/>
      <c r="N612" s="263"/>
      <c r="O612" s="263"/>
      <c r="P612" s="263"/>
      <c r="Q612" s="263"/>
      <c r="R612" s="210"/>
      <c r="S612" s="210"/>
      <c r="T612" s="210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60"/>
      <c r="AK612" s="260"/>
      <c r="AL612" s="260"/>
      <c r="AM612" s="260"/>
      <c r="AN612" s="260"/>
      <c r="AO612" s="260"/>
      <c r="AP612" s="260"/>
      <c r="AQ612" s="260"/>
      <c r="AR612" s="260"/>
      <c r="AS612" s="260"/>
      <c r="AT612" s="260"/>
      <c r="AU612" s="260"/>
      <c r="AV612" s="260"/>
      <c r="AW612" s="260"/>
      <c r="AX612" s="260"/>
      <c r="AY612" s="260"/>
      <c r="AZ612" s="260"/>
      <c r="BA612" s="260"/>
      <c r="BB612" s="260"/>
      <c r="BC612" s="260"/>
      <c r="BD612" s="260"/>
      <c r="BE612" s="260"/>
      <c r="BF612" s="260"/>
      <c r="BG612" s="260"/>
      <c r="BH612" s="260"/>
      <c r="BI612" s="260"/>
      <c r="BJ612" s="260"/>
      <c r="BK612" s="260"/>
      <c r="BL612" s="260"/>
      <c r="BM612" s="260"/>
      <c r="BN612" s="260"/>
      <c r="BO612" s="260"/>
      <c r="BP612" s="260"/>
      <c r="BQ612" s="260"/>
      <c r="BR612" s="260"/>
      <c r="BS612" s="260"/>
      <c r="BT612" s="260"/>
      <c r="BU612" s="260"/>
      <c r="BV612" s="260"/>
      <c r="BW612" s="260"/>
      <c r="BX612" s="260"/>
      <c r="BY612" s="260"/>
      <c r="BZ612" s="260"/>
      <c r="CA612" s="260"/>
      <c r="CB612" s="260"/>
      <c r="CC612" s="260"/>
      <c r="CD612" s="260"/>
      <c r="CE612" s="260"/>
      <c r="CF612" s="260"/>
      <c r="CG612" s="260"/>
      <c r="CH612" s="260"/>
      <c r="CI612" s="260"/>
      <c r="CJ612" s="260"/>
      <c r="CK612" s="260"/>
      <c r="CL612" s="260"/>
      <c r="CM612" s="260"/>
      <c r="CN612" s="260"/>
      <c r="CO612" s="260"/>
      <c r="CP612" s="260"/>
      <c r="CQ612" s="260"/>
      <c r="CR612" s="260"/>
      <c r="CS612" s="260"/>
      <c r="CT612" s="260"/>
      <c r="CU612" s="260"/>
      <c r="CV612" s="260"/>
      <c r="CW612" s="260"/>
      <c r="CX612" s="260"/>
      <c r="CY612" s="260"/>
      <c r="CZ612" s="260"/>
      <c r="DA612" s="260"/>
      <c r="DB612" s="260"/>
      <c r="DC612" s="260"/>
      <c r="DD612" s="260"/>
      <c r="DE612" s="260"/>
    </row>
    <row r="613" spans="1:109" ht="11.25" customHeight="1">
      <c r="A613" s="260"/>
      <c r="B613" s="260"/>
      <c r="C613" s="210"/>
      <c r="D613" s="211"/>
      <c r="E613" s="210"/>
      <c r="F613" s="210"/>
      <c r="G613" s="261"/>
      <c r="H613" s="262"/>
      <c r="I613" s="262"/>
      <c r="J613" s="263"/>
      <c r="K613" s="263"/>
      <c r="L613" s="263"/>
      <c r="M613" s="263"/>
      <c r="N613" s="263"/>
      <c r="O613" s="263"/>
      <c r="P613" s="263"/>
      <c r="Q613" s="263"/>
      <c r="R613" s="210"/>
      <c r="S613" s="210"/>
      <c r="T613" s="210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60"/>
      <c r="AK613" s="260"/>
      <c r="AL613" s="260"/>
      <c r="AM613" s="260"/>
      <c r="AN613" s="260"/>
      <c r="AO613" s="260"/>
      <c r="AP613" s="260"/>
      <c r="AQ613" s="260"/>
      <c r="AR613" s="260"/>
      <c r="AS613" s="260"/>
      <c r="AT613" s="260"/>
      <c r="AU613" s="260"/>
      <c r="AV613" s="260"/>
      <c r="AW613" s="260"/>
      <c r="AX613" s="260"/>
      <c r="AY613" s="260"/>
      <c r="AZ613" s="260"/>
      <c r="BA613" s="260"/>
      <c r="BB613" s="260"/>
      <c r="BC613" s="260"/>
      <c r="BD613" s="260"/>
      <c r="BE613" s="260"/>
      <c r="BF613" s="260"/>
      <c r="BG613" s="260"/>
      <c r="BH613" s="260"/>
      <c r="BI613" s="260"/>
      <c r="BJ613" s="260"/>
      <c r="BK613" s="260"/>
      <c r="BL613" s="260"/>
      <c r="BM613" s="260"/>
      <c r="BN613" s="260"/>
      <c r="BO613" s="260"/>
      <c r="BP613" s="260"/>
      <c r="BQ613" s="260"/>
      <c r="BR613" s="260"/>
      <c r="BS613" s="260"/>
      <c r="BT613" s="260"/>
      <c r="BU613" s="260"/>
      <c r="BV613" s="260"/>
      <c r="BW613" s="260"/>
      <c r="BX613" s="260"/>
      <c r="BY613" s="260"/>
      <c r="BZ613" s="260"/>
      <c r="CA613" s="260"/>
      <c r="CB613" s="260"/>
      <c r="CC613" s="260"/>
      <c r="CD613" s="260"/>
      <c r="CE613" s="260"/>
      <c r="CF613" s="260"/>
      <c r="CG613" s="260"/>
      <c r="CH613" s="260"/>
      <c r="CI613" s="260"/>
      <c r="CJ613" s="260"/>
      <c r="CK613" s="260"/>
      <c r="CL613" s="260"/>
      <c r="CM613" s="260"/>
      <c r="CN613" s="260"/>
      <c r="CO613" s="260"/>
      <c r="CP613" s="260"/>
      <c r="CQ613" s="260"/>
      <c r="CR613" s="260"/>
      <c r="CS613" s="260"/>
      <c r="CT613" s="260"/>
      <c r="CU613" s="260"/>
      <c r="CV613" s="260"/>
      <c r="CW613" s="260"/>
      <c r="CX613" s="260"/>
      <c r="CY613" s="260"/>
      <c r="CZ613" s="260"/>
      <c r="DA613" s="260"/>
      <c r="DB613" s="260"/>
      <c r="DC613" s="260"/>
      <c r="DD613" s="260"/>
      <c r="DE613" s="260"/>
    </row>
    <row r="614" spans="1:109" ht="11.25" customHeight="1">
      <c r="A614" s="260"/>
      <c r="B614" s="260"/>
      <c r="C614" s="210"/>
      <c r="D614" s="211"/>
      <c r="E614" s="210"/>
      <c r="F614" s="210"/>
      <c r="G614" s="261"/>
      <c r="H614" s="262"/>
      <c r="I614" s="262"/>
      <c r="J614" s="263"/>
      <c r="K614" s="263"/>
      <c r="L614" s="263"/>
      <c r="M614" s="263"/>
      <c r="N614" s="263"/>
      <c r="O614" s="263"/>
      <c r="P614" s="263"/>
      <c r="Q614" s="263"/>
      <c r="R614" s="210"/>
      <c r="S614" s="210"/>
      <c r="T614" s="210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60"/>
      <c r="AK614" s="260"/>
      <c r="AL614" s="260"/>
      <c r="AM614" s="260"/>
      <c r="AN614" s="260"/>
      <c r="AO614" s="260"/>
      <c r="AP614" s="260"/>
      <c r="AQ614" s="260"/>
      <c r="AR614" s="260"/>
      <c r="AS614" s="260"/>
      <c r="AT614" s="260"/>
      <c r="AU614" s="260"/>
      <c r="AV614" s="260"/>
      <c r="AW614" s="260"/>
      <c r="AX614" s="260"/>
      <c r="AY614" s="260"/>
      <c r="AZ614" s="260"/>
      <c r="BA614" s="260"/>
      <c r="BB614" s="260"/>
      <c r="BC614" s="260"/>
      <c r="BD614" s="260"/>
      <c r="BE614" s="260"/>
      <c r="BF614" s="260"/>
      <c r="BG614" s="260"/>
      <c r="BH614" s="260"/>
      <c r="BI614" s="260"/>
      <c r="BJ614" s="260"/>
      <c r="BK614" s="260"/>
      <c r="BL614" s="260"/>
      <c r="BM614" s="260"/>
      <c r="BN614" s="260"/>
      <c r="BO614" s="260"/>
      <c r="BP614" s="260"/>
      <c r="BQ614" s="260"/>
      <c r="BR614" s="260"/>
      <c r="BS614" s="260"/>
      <c r="BT614" s="260"/>
      <c r="BU614" s="260"/>
      <c r="BV614" s="260"/>
      <c r="BW614" s="260"/>
      <c r="BX614" s="260"/>
      <c r="BY614" s="260"/>
      <c r="BZ614" s="260"/>
      <c r="CA614" s="260"/>
      <c r="CB614" s="260"/>
      <c r="CC614" s="260"/>
      <c r="CD614" s="260"/>
      <c r="CE614" s="260"/>
      <c r="CF614" s="260"/>
      <c r="CG614" s="260"/>
      <c r="CH614" s="260"/>
      <c r="CI614" s="260"/>
      <c r="CJ614" s="260"/>
      <c r="CK614" s="260"/>
      <c r="CL614" s="260"/>
      <c r="CM614" s="260"/>
      <c r="CN614" s="260"/>
      <c r="CO614" s="260"/>
      <c r="CP614" s="260"/>
      <c r="CQ614" s="260"/>
      <c r="CR614" s="260"/>
      <c r="CS614" s="260"/>
      <c r="CT614" s="260"/>
      <c r="CU614" s="260"/>
      <c r="CV614" s="260"/>
      <c r="CW614" s="260"/>
      <c r="CX614" s="260"/>
      <c r="CY614" s="260"/>
      <c r="CZ614" s="260"/>
      <c r="DA614" s="260"/>
      <c r="DB614" s="260"/>
      <c r="DC614" s="260"/>
      <c r="DD614" s="260"/>
      <c r="DE614" s="260"/>
    </row>
    <row r="615" spans="1:109" ht="11.25" customHeight="1">
      <c r="A615" s="260"/>
      <c r="B615" s="260"/>
      <c r="C615" s="210"/>
      <c r="D615" s="211"/>
      <c r="E615" s="210"/>
      <c r="F615" s="210"/>
      <c r="G615" s="261"/>
      <c r="H615" s="262"/>
      <c r="I615" s="262"/>
      <c r="J615" s="263"/>
      <c r="K615" s="263"/>
      <c r="L615" s="263"/>
      <c r="M615" s="263"/>
      <c r="N615" s="263"/>
      <c r="O615" s="263"/>
      <c r="P615" s="263"/>
      <c r="Q615" s="263"/>
      <c r="R615" s="210"/>
      <c r="S615" s="210"/>
      <c r="T615" s="210"/>
      <c r="U615" s="212"/>
      <c r="V615" s="212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60"/>
      <c r="AK615" s="260"/>
      <c r="AL615" s="260"/>
      <c r="AM615" s="260"/>
      <c r="AN615" s="260"/>
      <c r="AO615" s="260"/>
      <c r="AP615" s="260"/>
      <c r="AQ615" s="260"/>
      <c r="AR615" s="260"/>
      <c r="AS615" s="260"/>
      <c r="AT615" s="260"/>
      <c r="AU615" s="260"/>
      <c r="AV615" s="260"/>
      <c r="AW615" s="260"/>
      <c r="AX615" s="260"/>
      <c r="AY615" s="260"/>
      <c r="AZ615" s="260"/>
      <c r="BA615" s="260"/>
      <c r="BB615" s="260"/>
      <c r="BC615" s="260"/>
      <c r="BD615" s="260"/>
      <c r="BE615" s="260"/>
      <c r="BF615" s="260"/>
      <c r="BG615" s="260"/>
      <c r="BH615" s="260"/>
      <c r="BI615" s="260"/>
      <c r="BJ615" s="260"/>
      <c r="BK615" s="260"/>
      <c r="BL615" s="260"/>
      <c r="BM615" s="260"/>
      <c r="BN615" s="260"/>
      <c r="BO615" s="260"/>
      <c r="BP615" s="260"/>
      <c r="BQ615" s="260"/>
      <c r="BR615" s="260"/>
      <c r="BS615" s="260"/>
      <c r="BT615" s="260"/>
      <c r="BU615" s="260"/>
      <c r="BV615" s="260"/>
      <c r="BW615" s="260"/>
      <c r="BX615" s="260"/>
      <c r="BY615" s="260"/>
      <c r="BZ615" s="260"/>
      <c r="CA615" s="260"/>
      <c r="CB615" s="260"/>
      <c r="CC615" s="260"/>
      <c r="CD615" s="260"/>
      <c r="CE615" s="260"/>
      <c r="CF615" s="260"/>
      <c r="CG615" s="260"/>
      <c r="CH615" s="260"/>
      <c r="CI615" s="260"/>
      <c r="CJ615" s="260"/>
      <c r="CK615" s="260"/>
      <c r="CL615" s="260"/>
      <c r="CM615" s="260"/>
      <c r="CN615" s="260"/>
      <c r="CO615" s="260"/>
      <c r="CP615" s="260"/>
      <c r="CQ615" s="260"/>
      <c r="CR615" s="260"/>
      <c r="CS615" s="260"/>
      <c r="CT615" s="260"/>
      <c r="CU615" s="260"/>
      <c r="CV615" s="260"/>
      <c r="CW615" s="260"/>
      <c r="CX615" s="260"/>
      <c r="CY615" s="260"/>
      <c r="CZ615" s="260"/>
      <c r="DA615" s="260"/>
      <c r="DB615" s="260"/>
      <c r="DC615" s="260"/>
      <c r="DD615" s="260"/>
      <c r="DE615" s="260"/>
    </row>
    <row r="616" spans="1:109" ht="11.25" customHeight="1">
      <c r="A616" s="260"/>
      <c r="B616" s="260"/>
      <c r="C616" s="210"/>
      <c r="D616" s="211"/>
      <c r="E616" s="210"/>
      <c r="F616" s="210"/>
      <c r="G616" s="261"/>
      <c r="H616" s="262"/>
      <c r="I616" s="262"/>
      <c r="J616" s="263"/>
      <c r="K616" s="263"/>
      <c r="L616" s="263"/>
      <c r="M616" s="263"/>
      <c r="N616" s="263"/>
      <c r="O616" s="263"/>
      <c r="P616" s="263"/>
      <c r="Q616" s="263"/>
      <c r="R616" s="210"/>
      <c r="S616" s="210"/>
      <c r="T616" s="210"/>
      <c r="U616" s="212"/>
      <c r="V616" s="212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60"/>
      <c r="AK616" s="260"/>
      <c r="AL616" s="260"/>
      <c r="AM616" s="260"/>
      <c r="AN616" s="260"/>
      <c r="AO616" s="260"/>
      <c r="AP616" s="260"/>
      <c r="AQ616" s="260"/>
      <c r="AR616" s="260"/>
      <c r="AS616" s="260"/>
      <c r="AT616" s="260"/>
      <c r="AU616" s="260"/>
      <c r="AV616" s="260"/>
      <c r="AW616" s="260"/>
      <c r="AX616" s="260"/>
      <c r="AY616" s="260"/>
      <c r="AZ616" s="260"/>
      <c r="BA616" s="260"/>
      <c r="BB616" s="260"/>
      <c r="BC616" s="260"/>
      <c r="BD616" s="260"/>
      <c r="BE616" s="260"/>
      <c r="BF616" s="260"/>
      <c r="BG616" s="260"/>
      <c r="BH616" s="260"/>
      <c r="BI616" s="260"/>
      <c r="BJ616" s="260"/>
      <c r="BK616" s="260"/>
      <c r="BL616" s="260"/>
      <c r="BM616" s="260"/>
      <c r="BN616" s="260"/>
      <c r="BO616" s="260"/>
      <c r="BP616" s="260"/>
      <c r="BQ616" s="260"/>
      <c r="BR616" s="260"/>
      <c r="BS616" s="260"/>
      <c r="BT616" s="260"/>
      <c r="BU616" s="260"/>
      <c r="BV616" s="260"/>
      <c r="BW616" s="260"/>
      <c r="BX616" s="260"/>
      <c r="BY616" s="260"/>
      <c r="BZ616" s="260"/>
      <c r="CA616" s="260"/>
      <c r="CB616" s="260"/>
      <c r="CC616" s="260"/>
      <c r="CD616" s="260"/>
      <c r="CE616" s="260"/>
      <c r="CF616" s="260"/>
      <c r="CG616" s="260"/>
      <c r="CH616" s="260"/>
      <c r="CI616" s="260"/>
      <c r="CJ616" s="260"/>
      <c r="CK616" s="260"/>
      <c r="CL616" s="260"/>
      <c r="CM616" s="260"/>
      <c r="CN616" s="260"/>
      <c r="CO616" s="260"/>
      <c r="CP616" s="260"/>
      <c r="CQ616" s="260"/>
      <c r="CR616" s="260"/>
      <c r="CS616" s="260"/>
      <c r="CT616" s="260"/>
      <c r="CU616" s="260"/>
      <c r="CV616" s="260"/>
      <c r="CW616" s="260"/>
      <c r="CX616" s="260"/>
      <c r="CY616" s="260"/>
      <c r="CZ616" s="260"/>
      <c r="DA616" s="260"/>
      <c r="DB616" s="260"/>
      <c r="DC616" s="260"/>
      <c r="DD616" s="260"/>
      <c r="DE616" s="260"/>
    </row>
    <row r="617" spans="1:109" ht="11.25" customHeight="1">
      <c r="A617" s="260"/>
      <c r="B617" s="260"/>
      <c r="C617" s="210"/>
      <c r="D617" s="211"/>
      <c r="E617" s="210"/>
      <c r="F617" s="210"/>
      <c r="G617" s="261"/>
      <c r="H617" s="262"/>
      <c r="I617" s="262"/>
      <c r="J617" s="263"/>
      <c r="K617" s="263"/>
      <c r="L617" s="263"/>
      <c r="M617" s="263"/>
      <c r="N617" s="263"/>
      <c r="O617" s="263"/>
      <c r="P617" s="263"/>
      <c r="Q617" s="263"/>
      <c r="R617" s="210"/>
      <c r="S617" s="210"/>
      <c r="T617" s="210"/>
      <c r="U617" s="212"/>
      <c r="V617" s="212"/>
      <c r="W617" s="212"/>
      <c r="X617" s="212"/>
      <c r="Y617" s="212"/>
      <c r="Z617" s="212"/>
      <c r="AA617" s="212"/>
      <c r="AB617" s="212"/>
      <c r="AC617" s="212"/>
      <c r="AD617" s="212"/>
      <c r="AE617" s="212"/>
      <c r="AF617" s="212"/>
      <c r="AG617" s="212"/>
      <c r="AH617" s="212"/>
      <c r="AI617" s="212"/>
      <c r="AJ617" s="260"/>
      <c r="AK617" s="260"/>
      <c r="AL617" s="260"/>
      <c r="AM617" s="260"/>
      <c r="AN617" s="260"/>
      <c r="AO617" s="260"/>
      <c r="AP617" s="260"/>
      <c r="AQ617" s="260"/>
      <c r="AR617" s="260"/>
      <c r="AS617" s="260"/>
      <c r="AT617" s="260"/>
      <c r="AU617" s="260"/>
      <c r="AV617" s="260"/>
      <c r="AW617" s="260"/>
      <c r="AX617" s="260"/>
      <c r="AY617" s="260"/>
      <c r="AZ617" s="260"/>
      <c r="BA617" s="260"/>
      <c r="BB617" s="260"/>
      <c r="BC617" s="260"/>
      <c r="BD617" s="260"/>
      <c r="BE617" s="260"/>
      <c r="BF617" s="260"/>
      <c r="BG617" s="260"/>
      <c r="BH617" s="260"/>
      <c r="BI617" s="260"/>
      <c r="BJ617" s="260"/>
      <c r="BK617" s="260"/>
      <c r="BL617" s="260"/>
      <c r="BM617" s="260"/>
      <c r="BN617" s="260"/>
      <c r="BO617" s="260"/>
      <c r="BP617" s="260"/>
      <c r="BQ617" s="260"/>
      <c r="BR617" s="260"/>
      <c r="BS617" s="260"/>
      <c r="BT617" s="260"/>
      <c r="BU617" s="260"/>
      <c r="BV617" s="260"/>
      <c r="BW617" s="260"/>
      <c r="BX617" s="260"/>
      <c r="BY617" s="260"/>
      <c r="BZ617" s="260"/>
      <c r="CA617" s="260"/>
      <c r="CB617" s="260"/>
      <c r="CC617" s="260"/>
      <c r="CD617" s="260"/>
      <c r="CE617" s="260"/>
      <c r="CF617" s="260"/>
      <c r="CG617" s="260"/>
      <c r="CH617" s="260"/>
      <c r="CI617" s="260"/>
      <c r="CJ617" s="260"/>
      <c r="CK617" s="260"/>
      <c r="CL617" s="260"/>
      <c r="CM617" s="260"/>
      <c r="CN617" s="260"/>
      <c r="CO617" s="260"/>
      <c r="CP617" s="260"/>
      <c r="CQ617" s="260"/>
      <c r="CR617" s="260"/>
      <c r="CS617" s="260"/>
      <c r="CT617" s="260"/>
      <c r="CU617" s="260"/>
      <c r="CV617" s="260"/>
      <c r="CW617" s="260"/>
      <c r="CX617" s="260"/>
      <c r="CY617" s="260"/>
      <c r="CZ617" s="260"/>
      <c r="DA617" s="260"/>
      <c r="DB617" s="260"/>
      <c r="DC617" s="260"/>
      <c r="DD617" s="260"/>
      <c r="DE617" s="260"/>
    </row>
    <row r="618" spans="1:109" ht="11.25" customHeight="1">
      <c r="A618" s="260"/>
      <c r="B618" s="260"/>
      <c r="C618" s="210"/>
      <c r="D618" s="211"/>
      <c r="E618" s="210"/>
      <c r="F618" s="210"/>
      <c r="G618" s="261"/>
      <c r="H618" s="262"/>
      <c r="I618" s="262"/>
      <c r="J618" s="263"/>
      <c r="K618" s="263"/>
      <c r="L618" s="263"/>
      <c r="M618" s="263"/>
      <c r="N618" s="263"/>
      <c r="O618" s="263"/>
      <c r="P618" s="263"/>
      <c r="Q618" s="263"/>
      <c r="R618" s="210"/>
      <c r="S618" s="210"/>
      <c r="T618" s="210"/>
      <c r="U618" s="212"/>
      <c r="V618" s="212"/>
      <c r="W618" s="212"/>
      <c r="X618" s="212"/>
      <c r="Y618" s="212"/>
      <c r="Z618" s="212"/>
      <c r="AA618" s="212"/>
      <c r="AB618" s="212"/>
      <c r="AC618" s="212"/>
      <c r="AD618" s="212"/>
      <c r="AE618" s="212"/>
      <c r="AF618" s="212"/>
      <c r="AG618" s="212"/>
      <c r="AH618" s="212"/>
      <c r="AI618" s="212"/>
      <c r="AJ618" s="260"/>
      <c r="AK618" s="260"/>
      <c r="AL618" s="260"/>
      <c r="AM618" s="260"/>
      <c r="AN618" s="260"/>
      <c r="AO618" s="260"/>
      <c r="AP618" s="260"/>
      <c r="AQ618" s="260"/>
      <c r="AR618" s="260"/>
      <c r="AS618" s="260"/>
      <c r="AT618" s="260"/>
      <c r="AU618" s="260"/>
      <c r="AV618" s="260"/>
      <c r="AW618" s="260"/>
      <c r="AX618" s="260"/>
      <c r="AY618" s="260"/>
      <c r="AZ618" s="260"/>
      <c r="BA618" s="260"/>
      <c r="BB618" s="260"/>
      <c r="BC618" s="260"/>
      <c r="BD618" s="260"/>
      <c r="BE618" s="260"/>
      <c r="BF618" s="260"/>
      <c r="BG618" s="260"/>
      <c r="BH618" s="260"/>
      <c r="BI618" s="260"/>
      <c r="BJ618" s="260"/>
      <c r="BK618" s="260"/>
      <c r="BL618" s="260"/>
      <c r="BM618" s="260"/>
      <c r="BN618" s="260"/>
      <c r="BO618" s="260"/>
      <c r="BP618" s="260"/>
      <c r="BQ618" s="260"/>
      <c r="BR618" s="260"/>
      <c r="BS618" s="260"/>
      <c r="BT618" s="260"/>
      <c r="BU618" s="260"/>
      <c r="BV618" s="260"/>
      <c r="BW618" s="260"/>
      <c r="BX618" s="260"/>
      <c r="BY618" s="260"/>
      <c r="BZ618" s="260"/>
      <c r="CA618" s="260"/>
      <c r="CB618" s="260"/>
      <c r="CC618" s="260"/>
      <c r="CD618" s="260"/>
      <c r="CE618" s="260"/>
      <c r="CF618" s="260"/>
      <c r="CG618" s="260"/>
      <c r="CH618" s="260"/>
      <c r="CI618" s="260"/>
      <c r="CJ618" s="260"/>
      <c r="CK618" s="260"/>
      <c r="CL618" s="260"/>
      <c r="CM618" s="260"/>
      <c r="CN618" s="260"/>
      <c r="CO618" s="260"/>
      <c r="CP618" s="260"/>
      <c r="CQ618" s="260"/>
      <c r="CR618" s="260"/>
      <c r="CS618" s="260"/>
      <c r="CT618" s="260"/>
      <c r="CU618" s="260"/>
      <c r="CV618" s="260"/>
      <c r="CW618" s="260"/>
      <c r="CX618" s="260"/>
      <c r="CY618" s="260"/>
      <c r="CZ618" s="260"/>
      <c r="DA618" s="260"/>
      <c r="DB618" s="260"/>
      <c r="DC618" s="260"/>
      <c r="DD618" s="260"/>
      <c r="DE618" s="260"/>
    </row>
    <row r="619" spans="1:109" ht="11.25" customHeight="1">
      <c r="A619" s="260"/>
      <c r="B619" s="260"/>
      <c r="C619" s="210"/>
      <c r="D619" s="211"/>
      <c r="E619" s="210"/>
      <c r="F619" s="210"/>
      <c r="G619" s="261"/>
      <c r="H619" s="262"/>
      <c r="I619" s="262"/>
      <c r="J619" s="263"/>
      <c r="K619" s="263"/>
      <c r="L619" s="263"/>
      <c r="M619" s="263"/>
      <c r="N619" s="263"/>
      <c r="O619" s="263"/>
      <c r="P619" s="263"/>
      <c r="Q619" s="263"/>
      <c r="R619" s="210"/>
      <c r="S619" s="210"/>
      <c r="T619" s="210"/>
      <c r="U619" s="212"/>
      <c r="V619" s="212"/>
      <c r="W619" s="212"/>
      <c r="X619" s="212"/>
      <c r="Y619" s="212"/>
      <c r="Z619" s="212"/>
      <c r="AA619" s="212"/>
      <c r="AB619" s="212"/>
      <c r="AC619" s="212"/>
      <c r="AD619" s="212"/>
      <c r="AE619" s="212"/>
      <c r="AF619" s="212"/>
      <c r="AG619" s="212"/>
      <c r="AH619" s="212"/>
      <c r="AI619" s="212"/>
      <c r="AJ619" s="260"/>
      <c r="AK619" s="260"/>
      <c r="AL619" s="260"/>
      <c r="AM619" s="260"/>
      <c r="AN619" s="260"/>
      <c r="AO619" s="260"/>
      <c r="AP619" s="260"/>
      <c r="AQ619" s="260"/>
      <c r="AR619" s="260"/>
      <c r="AS619" s="260"/>
      <c r="AT619" s="260"/>
      <c r="AU619" s="260"/>
      <c r="AV619" s="260"/>
      <c r="AW619" s="260"/>
      <c r="AX619" s="260"/>
      <c r="AY619" s="260"/>
      <c r="AZ619" s="260"/>
      <c r="BA619" s="260"/>
      <c r="BB619" s="260"/>
      <c r="BC619" s="260"/>
      <c r="BD619" s="260"/>
      <c r="BE619" s="260"/>
      <c r="BF619" s="260"/>
      <c r="BG619" s="260"/>
      <c r="BH619" s="260"/>
      <c r="BI619" s="260"/>
      <c r="BJ619" s="260"/>
      <c r="BK619" s="260"/>
      <c r="BL619" s="260"/>
      <c r="BM619" s="260"/>
      <c r="BN619" s="260"/>
      <c r="BO619" s="260"/>
      <c r="BP619" s="260"/>
      <c r="BQ619" s="260"/>
      <c r="BR619" s="260"/>
      <c r="BS619" s="260"/>
      <c r="BT619" s="260"/>
      <c r="BU619" s="260"/>
      <c r="BV619" s="260"/>
      <c r="BW619" s="260"/>
      <c r="BX619" s="260"/>
      <c r="BY619" s="260"/>
      <c r="BZ619" s="260"/>
      <c r="CA619" s="260"/>
      <c r="CB619" s="260"/>
      <c r="CC619" s="260"/>
      <c r="CD619" s="260"/>
      <c r="CE619" s="260"/>
      <c r="CF619" s="260"/>
      <c r="CG619" s="260"/>
      <c r="CH619" s="260"/>
      <c r="CI619" s="260"/>
      <c r="CJ619" s="260"/>
      <c r="CK619" s="260"/>
      <c r="CL619" s="260"/>
      <c r="CM619" s="260"/>
      <c r="CN619" s="260"/>
      <c r="CO619" s="260"/>
      <c r="CP619" s="260"/>
      <c r="CQ619" s="260"/>
      <c r="CR619" s="260"/>
      <c r="CS619" s="260"/>
      <c r="CT619" s="260"/>
      <c r="CU619" s="260"/>
      <c r="CV619" s="260"/>
      <c r="CW619" s="260"/>
      <c r="CX619" s="260"/>
      <c r="CY619" s="260"/>
      <c r="CZ619" s="260"/>
      <c r="DA619" s="260"/>
      <c r="DB619" s="260"/>
      <c r="DC619" s="260"/>
      <c r="DD619" s="260"/>
      <c r="DE619" s="260"/>
    </row>
    <row r="620" spans="1:109" ht="11.25" customHeight="1">
      <c r="A620" s="260"/>
      <c r="B620" s="260"/>
      <c r="C620" s="210"/>
      <c r="D620" s="211"/>
      <c r="E620" s="210"/>
      <c r="F620" s="210"/>
      <c r="G620" s="261"/>
      <c r="H620" s="262"/>
      <c r="I620" s="262"/>
      <c r="J620" s="263"/>
      <c r="K620" s="263"/>
      <c r="L620" s="263"/>
      <c r="M620" s="263"/>
      <c r="N620" s="263"/>
      <c r="O620" s="263"/>
      <c r="P620" s="263"/>
      <c r="Q620" s="263"/>
      <c r="R620" s="210"/>
      <c r="S620" s="210"/>
      <c r="T620" s="210"/>
      <c r="U620" s="212"/>
      <c r="V620" s="212"/>
      <c r="W620" s="212"/>
      <c r="X620" s="212"/>
      <c r="Y620" s="212"/>
      <c r="Z620" s="212"/>
      <c r="AA620" s="212"/>
      <c r="AB620" s="212"/>
      <c r="AC620" s="212"/>
      <c r="AD620" s="212"/>
      <c r="AE620" s="212"/>
      <c r="AF620" s="212"/>
      <c r="AG620" s="212"/>
      <c r="AH620" s="212"/>
      <c r="AI620" s="212"/>
      <c r="AJ620" s="260"/>
      <c r="AK620" s="260"/>
      <c r="AL620" s="260"/>
      <c r="AM620" s="260"/>
      <c r="AN620" s="260"/>
      <c r="AO620" s="260"/>
      <c r="AP620" s="260"/>
      <c r="AQ620" s="260"/>
      <c r="AR620" s="260"/>
      <c r="AS620" s="260"/>
      <c r="AT620" s="260"/>
      <c r="AU620" s="260"/>
      <c r="AV620" s="260"/>
      <c r="AW620" s="260"/>
      <c r="AX620" s="260"/>
      <c r="AY620" s="260"/>
      <c r="AZ620" s="260"/>
      <c r="BA620" s="260"/>
      <c r="BB620" s="260"/>
      <c r="BC620" s="260"/>
      <c r="BD620" s="260"/>
      <c r="BE620" s="260"/>
      <c r="BF620" s="260"/>
      <c r="BG620" s="260"/>
      <c r="BH620" s="260"/>
      <c r="BI620" s="260"/>
      <c r="BJ620" s="260"/>
      <c r="BK620" s="260"/>
      <c r="BL620" s="260"/>
      <c r="BM620" s="260"/>
      <c r="BN620" s="260"/>
      <c r="BO620" s="260"/>
      <c r="BP620" s="260"/>
      <c r="BQ620" s="260"/>
      <c r="BR620" s="260"/>
      <c r="BS620" s="260"/>
      <c r="BT620" s="260"/>
      <c r="BU620" s="260"/>
      <c r="BV620" s="260"/>
      <c r="BW620" s="260"/>
      <c r="BX620" s="260"/>
      <c r="BY620" s="260"/>
      <c r="BZ620" s="260"/>
      <c r="CA620" s="260"/>
      <c r="CB620" s="260"/>
      <c r="CC620" s="260"/>
      <c r="CD620" s="260"/>
      <c r="CE620" s="260"/>
      <c r="CF620" s="260"/>
      <c r="CG620" s="260"/>
      <c r="CH620" s="260"/>
      <c r="CI620" s="260"/>
      <c r="CJ620" s="260"/>
      <c r="CK620" s="260"/>
      <c r="CL620" s="260"/>
      <c r="CM620" s="260"/>
      <c r="CN620" s="260"/>
      <c r="CO620" s="260"/>
      <c r="CP620" s="260"/>
      <c r="CQ620" s="260"/>
      <c r="CR620" s="260"/>
      <c r="CS620" s="260"/>
      <c r="CT620" s="260"/>
      <c r="CU620" s="260"/>
      <c r="CV620" s="260"/>
      <c r="CW620" s="260"/>
      <c r="CX620" s="260"/>
      <c r="CY620" s="260"/>
      <c r="CZ620" s="260"/>
      <c r="DA620" s="260"/>
      <c r="DB620" s="260"/>
      <c r="DC620" s="260"/>
      <c r="DD620" s="260"/>
      <c r="DE620" s="260"/>
    </row>
    <row r="621" spans="1:109" ht="11.25" customHeight="1">
      <c r="A621" s="260"/>
      <c r="B621" s="260"/>
      <c r="C621" s="210"/>
      <c r="D621" s="211"/>
      <c r="E621" s="210"/>
      <c r="F621" s="210"/>
      <c r="G621" s="261"/>
      <c r="H621" s="262"/>
      <c r="I621" s="262"/>
      <c r="J621" s="263"/>
      <c r="K621" s="263"/>
      <c r="L621" s="263"/>
      <c r="M621" s="263"/>
      <c r="N621" s="263"/>
      <c r="O621" s="263"/>
      <c r="P621" s="263"/>
      <c r="Q621" s="263"/>
      <c r="R621" s="210"/>
      <c r="S621" s="210"/>
      <c r="T621" s="210"/>
      <c r="U621" s="212"/>
      <c r="V621" s="212"/>
      <c r="W621" s="212"/>
      <c r="X621" s="212"/>
      <c r="Y621" s="212"/>
      <c r="Z621" s="212"/>
      <c r="AA621" s="212"/>
      <c r="AB621" s="212"/>
      <c r="AC621" s="212"/>
      <c r="AD621" s="212"/>
      <c r="AE621" s="212"/>
      <c r="AF621" s="212"/>
      <c r="AG621" s="212"/>
      <c r="AH621" s="212"/>
      <c r="AI621" s="212"/>
      <c r="AJ621" s="260"/>
      <c r="AK621" s="260"/>
      <c r="AL621" s="260"/>
      <c r="AM621" s="260"/>
      <c r="AN621" s="260"/>
      <c r="AO621" s="260"/>
      <c r="AP621" s="260"/>
      <c r="AQ621" s="260"/>
      <c r="AR621" s="260"/>
      <c r="AS621" s="260"/>
      <c r="AT621" s="260"/>
      <c r="AU621" s="260"/>
      <c r="AV621" s="260"/>
      <c r="AW621" s="260"/>
      <c r="AX621" s="260"/>
      <c r="AY621" s="260"/>
      <c r="AZ621" s="260"/>
      <c r="BA621" s="260"/>
      <c r="BB621" s="260"/>
      <c r="BC621" s="260"/>
      <c r="BD621" s="260"/>
      <c r="BE621" s="260"/>
      <c r="BF621" s="260"/>
      <c r="BG621" s="260"/>
      <c r="BH621" s="260"/>
      <c r="BI621" s="260"/>
      <c r="BJ621" s="260"/>
      <c r="BK621" s="260"/>
      <c r="BL621" s="260"/>
      <c r="BM621" s="260"/>
      <c r="BN621" s="260"/>
      <c r="BO621" s="260"/>
      <c r="BP621" s="260"/>
      <c r="BQ621" s="260"/>
      <c r="BR621" s="260"/>
      <c r="BS621" s="260"/>
      <c r="BT621" s="260"/>
      <c r="BU621" s="260"/>
      <c r="BV621" s="260"/>
      <c r="BW621" s="260"/>
      <c r="BX621" s="260"/>
      <c r="BY621" s="260"/>
      <c r="BZ621" s="260"/>
      <c r="CA621" s="260"/>
      <c r="CB621" s="260"/>
      <c r="CC621" s="260"/>
      <c r="CD621" s="260"/>
      <c r="CE621" s="260"/>
      <c r="CF621" s="260"/>
      <c r="CG621" s="260"/>
      <c r="CH621" s="260"/>
      <c r="CI621" s="260"/>
      <c r="CJ621" s="260"/>
      <c r="CK621" s="260"/>
      <c r="CL621" s="260"/>
      <c r="CM621" s="260"/>
      <c r="CN621" s="260"/>
      <c r="CO621" s="260"/>
      <c r="CP621" s="260"/>
      <c r="CQ621" s="260"/>
      <c r="CR621" s="260"/>
      <c r="CS621" s="260"/>
      <c r="CT621" s="260"/>
      <c r="CU621" s="260"/>
      <c r="CV621" s="260"/>
      <c r="CW621" s="260"/>
      <c r="CX621" s="260"/>
      <c r="CY621" s="260"/>
      <c r="CZ621" s="260"/>
      <c r="DA621" s="260"/>
      <c r="DB621" s="260"/>
      <c r="DC621" s="260"/>
      <c r="DD621" s="260"/>
      <c r="DE621" s="260"/>
    </row>
    <row r="622" spans="1:109" ht="11.25" customHeight="1">
      <c r="A622" s="260"/>
      <c r="B622" s="260"/>
      <c r="C622" s="210"/>
      <c r="D622" s="211"/>
      <c r="E622" s="210"/>
      <c r="F622" s="210"/>
      <c r="G622" s="261"/>
      <c r="H622" s="262"/>
      <c r="I622" s="262"/>
      <c r="J622" s="263"/>
      <c r="K622" s="263"/>
      <c r="L622" s="263"/>
      <c r="M622" s="263"/>
      <c r="N622" s="263"/>
      <c r="O622" s="263"/>
      <c r="P622" s="263"/>
      <c r="Q622" s="263"/>
      <c r="R622" s="210"/>
      <c r="S622" s="210"/>
      <c r="T622" s="210"/>
      <c r="U622" s="212"/>
      <c r="V622" s="212"/>
      <c r="W622" s="212"/>
      <c r="X622" s="212"/>
      <c r="Y622" s="212"/>
      <c r="Z622" s="212"/>
      <c r="AA622" s="212"/>
      <c r="AB622" s="212"/>
      <c r="AC622" s="212"/>
      <c r="AD622" s="212"/>
      <c r="AE622" s="212"/>
      <c r="AF622" s="212"/>
      <c r="AG622" s="212"/>
      <c r="AH622" s="212"/>
      <c r="AI622" s="212"/>
      <c r="AJ622" s="260"/>
      <c r="AK622" s="260"/>
      <c r="AL622" s="260"/>
      <c r="AM622" s="260"/>
      <c r="AN622" s="260"/>
      <c r="AO622" s="260"/>
      <c r="AP622" s="260"/>
      <c r="AQ622" s="260"/>
      <c r="AR622" s="260"/>
      <c r="AS622" s="260"/>
      <c r="AT622" s="260"/>
      <c r="AU622" s="260"/>
      <c r="AV622" s="260"/>
      <c r="AW622" s="260"/>
      <c r="AX622" s="260"/>
      <c r="AY622" s="260"/>
      <c r="AZ622" s="260"/>
      <c r="BA622" s="260"/>
      <c r="BB622" s="260"/>
      <c r="BC622" s="260"/>
      <c r="BD622" s="260"/>
      <c r="BE622" s="260"/>
      <c r="BF622" s="260"/>
      <c r="BG622" s="260"/>
      <c r="BH622" s="260"/>
      <c r="BI622" s="260"/>
      <c r="BJ622" s="260"/>
      <c r="BK622" s="260"/>
      <c r="BL622" s="260"/>
      <c r="BM622" s="260"/>
      <c r="BN622" s="260"/>
      <c r="BO622" s="260"/>
      <c r="BP622" s="260"/>
      <c r="BQ622" s="260"/>
      <c r="BR622" s="260"/>
      <c r="BS622" s="260"/>
      <c r="BT622" s="260"/>
      <c r="BU622" s="260"/>
      <c r="BV622" s="260"/>
      <c r="BW622" s="260"/>
      <c r="BX622" s="260"/>
      <c r="BY622" s="260"/>
      <c r="BZ622" s="260"/>
      <c r="CA622" s="260"/>
      <c r="CB622" s="260"/>
      <c r="CC622" s="260"/>
      <c r="CD622" s="260"/>
      <c r="CE622" s="260"/>
      <c r="CF622" s="260"/>
      <c r="CG622" s="260"/>
      <c r="CH622" s="260"/>
      <c r="CI622" s="260"/>
      <c r="CJ622" s="260"/>
      <c r="CK622" s="260"/>
      <c r="CL622" s="260"/>
      <c r="CM622" s="260"/>
      <c r="CN622" s="260"/>
      <c r="CO622" s="260"/>
      <c r="CP622" s="260"/>
      <c r="CQ622" s="260"/>
      <c r="CR622" s="260"/>
      <c r="CS622" s="260"/>
      <c r="CT622" s="260"/>
      <c r="CU622" s="260"/>
      <c r="CV622" s="260"/>
      <c r="CW622" s="260"/>
      <c r="CX622" s="260"/>
      <c r="CY622" s="260"/>
      <c r="CZ622" s="260"/>
      <c r="DA622" s="260"/>
      <c r="DB622" s="260"/>
      <c r="DC622" s="260"/>
      <c r="DD622" s="260"/>
      <c r="DE622" s="260"/>
    </row>
    <row r="623" spans="1:109" ht="11.25" customHeight="1">
      <c r="A623" s="260"/>
      <c r="B623" s="260"/>
      <c r="C623" s="210"/>
      <c r="D623" s="211"/>
      <c r="E623" s="210"/>
      <c r="F623" s="210"/>
      <c r="G623" s="261"/>
      <c r="H623" s="262"/>
      <c r="I623" s="262"/>
      <c r="J623" s="263"/>
      <c r="K623" s="263"/>
      <c r="L623" s="263"/>
      <c r="M623" s="263"/>
      <c r="N623" s="263"/>
      <c r="O623" s="263"/>
      <c r="P623" s="263"/>
      <c r="Q623" s="263"/>
      <c r="R623" s="210"/>
      <c r="S623" s="210"/>
      <c r="T623" s="210"/>
      <c r="U623" s="212"/>
      <c r="V623" s="212"/>
      <c r="W623" s="212"/>
      <c r="X623" s="212"/>
      <c r="Y623" s="212"/>
      <c r="Z623" s="212"/>
      <c r="AA623" s="212"/>
      <c r="AB623" s="212"/>
      <c r="AC623" s="212"/>
      <c r="AD623" s="212"/>
      <c r="AE623" s="212"/>
      <c r="AF623" s="212"/>
      <c r="AG623" s="212"/>
      <c r="AH623" s="212"/>
      <c r="AI623" s="212"/>
      <c r="AJ623" s="260"/>
      <c r="AK623" s="260"/>
      <c r="AL623" s="260"/>
      <c r="AM623" s="260"/>
      <c r="AN623" s="260"/>
      <c r="AO623" s="260"/>
      <c r="AP623" s="260"/>
      <c r="AQ623" s="260"/>
      <c r="AR623" s="260"/>
      <c r="AS623" s="260"/>
      <c r="AT623" s="260"/>
      <c r="AU623" s="260"/>
      <c r="AV623" s="260"/>
      <c r="AW623" s="260"/>
      <c r="AX623" s="260"/>
      <c r="AY623" s="260"/>
      <c r="AZ623" s="260"/>
      <c r="BA623" s="260"/>
      <c r="BB623" s="260"/>
      <c r="BC623" s="260"/>
      <c r="BD623" s="260"/>
      <c r="BE623" s="260"/>
      <c r="BF623" s="260"/>
      <c r="BG623" s="260"/>
      <c r="BH623" s="260"/>
      <c r="BI623" s="260"/>
      <c r="BJ623" s="260"/>
      <c r="BK623" s="260"/>
      <c r="BL623" s="260"/>
      <c r="BM623" s="260"/>
      <c r="BN623" s="260"/>
      <c r="BO623" s="260"/>
      <c r="BP623" s="260"/>
      <c r="BQ623" s="260"/>
      <c r="BR623" s="260"/>
      <c r="BS623" s="260"/>
      <c r="BT623" s="260"/>
      <c r="BU623" s="260"/>
      <c r="BV623" s="260"/>
      <c r="BW623" s="260"/>
      <c r="BX623" s="260"/>
      <c r="BY623" s="260"/>
      <c r="BZ623" s="260"/>
      <c r="CA623" s="260"/>
      <c r="CB623" s="260"/>
      <c r="CC623" s="260"/>
      <c r="CD623" s="260"/>
      <c r="CE623" s="260"/>
      <c r="CF623" s="260"/>
      <c r="CG623" s="260"/>
      <c r="CH623" s="260"/>
      <c r="CI623" s="260"/>
      <c r="CJ623" s="260"/>
      <c r="CK623" s="260"/>
      <c r="CL623" s="260"/>
      <c r="CM623" s="260"/>
      <c r="CN623" s="260"/>
      <c r="CO623" s="260"/>
      <c r="CP623" s="260"/>
      <c r="CQ623" s="260"/>
      <c r="CR623" s="260"/>
      <c r="CS623" s="260"/>
      <c r="CT623" s="260"/>
      <c r="CU623" s="260"/>
      <c r="CV623" s="260"/>
      <c r="CW623" s="260"/>
      <c r="CX623" s="260"/>
      <c r="CY623" s="260"/>
      <c r="CZ623" s="260"/>
      <c r="DA623" s="260"/>
      <c r="DB623" s="260"/>
      <c r="DC623" s="260"/>
      <c r="DD623" s="260"/>
      <c r="DE623" s="260"/>
    </row>
    <row r="624" spans="1:109" ht="11.25" customHeight="1">
      <c r="A624" s="260"/>
      <c r="B624" s="260"/>
      <c r="C624" s="210"/>
      <c r="D624" s="211"/>
      <c r="E624" s="210"/>
      <c r="F624" s="210"/>
      <c r="G624" s="261"/>
      <c r="H624" s="262"/>
      <c r="I624" s="262"/>
      <c r="J624" s="263"/>
      <c r="K624" s="263"/>
      <c r="L624" s="263"/>
      <c r="M624" s="263"/>
      <c r="N624" s="263"/>
      <c r="O624" s="263"/>
      <c r="P624" s="263"/>
      <c r="Q624" s="263"/>
      <c r="R624" s="210"/>
      <c r="S624" s="210"/>
      <c r="T624" s="210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60"/>
      <c r="AK624" s="260"/>
      <c r="AL624" s="260"/>
      <c r="AM624" s="260"/>
      <c r="AN624" s="260"/>
      <c r="AO624" s="260"/>
      <c r="AP624" s="260"/>
      <c r="AQ624" s="260"/>
      <c r="AR624" s="260"/>
      <c r="AS624" s="260"/>
      <c r="AT624" s="260"/>
      <c r="AU624" s="260"/>
      <c r="AV624" s="260"/>
      <c r="AW624" s="260"/>
      <c r="AX624" s="260"/>
      <c r="AY624" s="260"/>
      <c r="AZ624" s="260"/>
      <c r="BA624" s="260"/>
      <c r="BB624" s="260"/>
      <c r="BC624" s="260"/>
      <c r="BD624" s="260"/>
      <c r="BE624" s="260"/>
      <c r="BF624" s="260"/>
      <c r="BG624" s="260"/>
      <c r="BH624" s="260"/>
      <c r="BI624" s="260"/>
      <c r="BJ624" s="260"/>
      <c r="BK624" s="260"/>
      <c r="BL624" s="260"/>
      <c r="BM624" s="260"/>
      <c r="BN624" s="260"/>
      <c r="BO624" s="260"/>
      <c r="BP624" s="260"/>
      <c r="BQ624" s="260"/>
      <c r="BR624" s="260"/>
      <c r="BS624" s="260"/>
      <c r="BT624" s="260"/>
      <c r="BU624" s="260"/>
      <c r="BV624" s="260"/>
      <c r="BW624" s="260"/>
      <c r="BX624" s="260"/>
      <c r="BY624" s="260"/>
      <c r="BZ624" s="260"/>
      <c r="CA624" s="260"/>
      <c r="CB624" s="260"/>
      <c r="CC624" s="260"/>
      <c r="CD624" s="260"/>
      <c r="CE624" s="260"/>
      <c r="CF624" s="260"/>
      <c r="CG624" s="260"/>
      <c r="CH624" s="260"/>
      <c r="CI624" s="260"/>
      <c r="CJ624" s="260"/>
      <c r="CK624" s="260"/>
      <c r="CL624" s="260"/>
      <c r="CM624" s="260"/>
      <c r="CN624" s="260"/>
      <c r="CO624" s="260"/>
      <c r="CP624" s="260"/>
      <c r="CQ624" s="260"/>
      <c r="CR624" s="260"/>
      <c r="CS624" s="260"/>
      <c r="CT624" s="260"/>
      <c r="CU624" s="260"/>
      <c r="CV624" s="260"/>
      <c r="CW624" s="260"/>
      <c r="CX624" s="260"/>
      <c r="CY624" s="260"/>
      <c r="CZ624" s="260"/>
      <c r="DA624" s="260"/>
      <c r="DB624" s="260"/>
      <c r="DC624" s="260"/>
      <c r="DD624" s="260"/>
      <c r="DE624" s="260"/>
    </row>
    <row r="625" spans="1:109" ht="11.25" customHeight="1">
      <c r="A625" s="260"/>
      <c r="B625" s="260"/>
      <c r="C625" s="210"/>
      <c r="D625" s="211"/>
      <c r="E625" s="210"/>
      <c r="F625" s="210"/>
      <c r="G625" s="261"/>
      <c r="H625" s="262"/>
      <c r="I625" s="262"/>
      <c r="J625" s="263"/>
      <c r="K625" s="263"/>
      <c r="L625" s="263"/>
      <c r="M625" s="263"/>
      <c r="N625" s="263"/>
      <c r="O625" s="263"/>
      <c r="P625" s="263"/>
      <c r="Q625" s="263"/>
      <c r="R625" s="210"/>
      <c r="S625" s="210"/>
      <c r="T625" s="210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60"/>
      <c r="AK625" s="260"/>
      <c r="AL625" s="260"/>
      <c r="AM625" s="260"/>
      <c r="AN625" s="260"/>
      <c r="AO625" s="260"/>
      <c r="AP625" s="260"/>
      <c r="AQ625" s="260"/>
      <c r="AR625" s="260"/>
      <c r="AS625" s="260"/>
      <c r="AT625" s="260"/>
      <c r="AU625" s="260"/>
      <c r="AV625" s="260"/>
      <c r="AW625" s="260"/>
      <c r="AX625" s="260"/>
      <c r="AY625" s="260"/>
      <c r="AZ625" s="260"/>
      <c r="BA625" s="260"/>
      <c r="BB625" s="260"/>
      <c r="BC625" s="260"/>
      <c r="BD625" s="260"/>
      <c r="BE625" s="260"/>
      <c r="BF625" s="260"/>
      <c r="BG625" s="260"/>
      <c r="BH625" s="260"/>
      <c r="BI625" s="260"/>
      <c r="BJ625" s="260"/>
      <c r="BK625" s="260"/>
      <c r="BL625" s="260"/>
      <c r="BM625" s="260"/>
      <c r="BN625" s="260"/>
      <c r="BO625" s="260"/>
      <c r="BP625" s="260"/>
      <c r="BQ625" s="260"/>
      <c r="BR625" s="260"/>
      <c r="BS625" s="260"/>
      <c r="BT625" s="260"/>
      <c r="BU625" s="260"/>
      <c r="BV625" s="260"/>
      <c r="BW625" s="260"/>
      <c r="BX625" s="260"/>
      <c r="BY625" s="260"/>
      <c r="BZ625" s="260"/>
      <c r="CA625" s="260"/>
      <c r="CB625" s="260"/>
      <c r="CC625" s="260"/>
      <c r="CD625" s="260"/>
      <c r="CE625" s="260"/>
      <c r="CF625" s="260"/>
      <c r="CG625" s="260"/>
      <c r="CH625" s="260"/>
      <c r="CI625" s="260"/>
      <c r="CJ625" s="260"/>
      <c r="CK625" s="260"/>
      <c r="CL625" s="260"/>
      <c r="CM625" s="260"/>
      <c r="CN625" s="260"/>
      <c r="CO625" s="260"/>
      <c r="CP625" s="260"/>
      <c r="CQ625" s="260"/>
      <c r="CR625" s="260"/>
      <c r="CS625" s="260"/>
      <c r="CT625" s="260"/>
      <c r="CU625" s="260"/>
      <c r="CV625" s="260"/>
      <c r="CW625" s="260"/>
      <c r="CX625" s="260"/>
      <c r="CY625" s="260"/>
      <c r="CZ625" s="260"/>
      <c r="DA625" s="260"/>
      <c r="DB625" s="260"/>
      <c r="DC625" s="260"/>
      <c r="DD625" s="260"/>
      <c r="DE625" s="260"/>
    </row>
    <row r="626" spans="1:109" ht="11.25" customHeight="1">
      <c r="A626" s="260"/>
      <c r="B626" s="260"/>
      <c r="C626" s="210"/>
      <c r="D626" s="211"/>
      <c r="E626" s="210"/>
      <c r="F626" s="210"/>
      <c r="G626" s="261"/>
      <c r="H626" s="262"/>
      <c r="I626" s="262"/>
      <c r="J626" s="263"/>
      <c r="K626" s="263"/>
      <c r="L626" s="263"/>
      <c r="M626" s="263"/>
      <c r="N626" s="263"/>
      <c r="O626" s="263"/>
      <c r="P626" s="263"/>
      <c r="Q626" s="263"/>
      <c r="R626" s="210"/>
      <c r="S626" s="210"/>
      <c r="T626" s="210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60"/>
      <c r="AK626" s="260"/>
      <c r="AL626" s="260"/>
      <c r="AM626" s="260"/>
      <c r="AN626" s="260"/>
      <c r="AO626" s="260"/>
      <c r="AP626" s="260"/>
      <c r="AQ626" s="260"/>
      <c r="AR626" s="260"/>
      <c r="AS626" s="260"/>
      <c r="AT626" s="260"/>
      <c r="AU626" s="260"/>
      <c r="AV626" s="260"/>
      <c r="AW626" s="260"/>
      <c r="AX626" s="260"/>
      <c r="AY626" s="260"/>
      <c r="AZ626" s="260"/>
      <c r="BA626" s="260"/>
      <c r="BB626" s="260"/>
      <c r="BC626" s="260"/>
      <c r="BD626" s="260"/>
      <c r="BE626" s="260"/>
      <c r="BF626" s="260"/>
      <c r="BG626" s="260"/>
      <c r="BH626" s="260"/>
      <c r="BI626" s="260"/>
      <c r="BJ626" s="260"/>
      <c r="BK626" s="260"/>
      <c r="BL626" s="260"/>
      <c r="BM626" s="260"/>
      <c r="BN626" s="260"/>
      <c r="BO626" s="260"/>
      <c r="BP626" s="260"/>
      <c r="BQ626" s="260"/>
      <c r="BR626" s="260"/>
      <c r="BS626" s="260"/>
      <c r="BT626" s="260"/>
      <c r="BU626" s="260"/>
      <c r="BV626" s="260"/>
      <c r="BW626" s="260"/>
      <c r="BX626" s="260"/>
      <c r="BY626" s="260"/>
      <c r="BZ626" s="260"/>
      <c r="CA626" s="260"/>
      <c r="CB626" s="260"/>
      <c r="CC626" s="260"/>
      <c r="CD626" s="260"/>
      <c r="CE626" s="260"/>
      <c r="CF626" s="260"/>
      <c r="CG626" s="260"/>
      <c r="CH626" s="260"/>
      <c r="CI626" s="260"/>
      <c r="CJ626" s="260"/>
      <c r="CK626" s="260"/>
      <c r="CL626" s="260"/>
      <c r="CM626" s="260"/>
      <c r="CN626" s="260"/>
      <c r="CO626" s="260"/>
      <c r="CP626" s="260"/>
      <c r="CQ626" s="260"/>
      <c r="CR626" s="260"/>
      <c r="CS626" s="260"/>
      <c r="CT626" s="260"/>
      <c r="CU626" s="260"/>
      <c r="CV626" s="260"/>
      <c r="CW626" s="260"/>
      <c r="CX626" s="260"/>
      <c r="CY626" s="260"/>
      <c r="CZ626" s="260"/>
      <c r="DA626" s="260"/>
      <c r="DB626" s="260"/>
      <c r="DC626" s="260"/>
      <c r="DD626" s="260"/>
      <c r="DE626" s="260"/>
    </row>
    <row r="627" spans="1:109" ht="11.25" customHeight="1">
      <c r="A627" s="260"/>
      <c r="B627" s="260"/>
      <c r="C627" s="210"/>
      <c r="D627" s="211"/>
      <c r="E627" s="210"/>
      <c r="F627" s="210"/>
      <c r="G627" s="261"/>
      <c r="H627" s="262"/>
      <c r="I627" s="262"/>
      <c r="J627" s="263"/>
      <c r="K627" s="263"/>
      <c r="L627" s="263"/>
      <c r="M627" s="263"/>
      <c r="N627" s="263"/>
      <c r="O627" s="263"/>
      <c r="P627" s="263"/>
      <c r="Q627" s="263"/>
      <c r="R627" s="210"/>
      <c r="S627" s="210"/>
      <c r="T627" s="210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60"/>
      <c r="AK627" s="260"/>
      <c r="AL627" s="260"/>
      <c r="AM627" s="260"/>
      <c r="AN627" s="260"/>
      <c r="AO627" s="260"/>
      <c r="AP627" s="260"/>
      <c r="AQ627" s="260"/>
      <c r="AR627" s="260"/>
      <c r="AS627" s="260"/>
      <c r="AT627" s="260"/>
      <c r="AU627" s="260"/>
      <c r="AV627" s="260"/>
      <c r="AW627" s="260"/>
      <c r="AX627" s="260"/>
      <c r="AY627" s="260"/>
      <c r="AZ627" s="260"/>
      <c r="BA627" s="260"/>
      <c r="BB627" s="260"/>
      <c r="BC627" s="260"/>
      <c r="BD627" s="260"/>
      <c r="BE627" s="260"/>
      <c r="BF627" s="260"/>
      <c r="BG627" s="260"/>
      <c r="BH627" s="260"/>
      <c r="BI627" s="260"/>
      <c r="BJ627" s="260"/>
      <c r="BK627" s="260"/>
      <c r="BL627" s="260"/>
      <c r="BM627" s="260"/>
      <c r="BN627" s="260"/>
      <c r="BO627" s="260"/>
      <c r="BP627" s="260"/>
      <c r="BQ627" s="260"/>
      <c r="BR627" s="260"/>
      <c r="BS627" s="260"/>
      <c r="BT627" s="260"/>
      <c r="BU627" s="260"/>
      <c r="BV627" s="260"/>
      <c r="BW627" s="260"/>
      <c r="BX627" s="260"/>
      <c r="BY627" s="260"/>
      <c r="BZ627" s="260"/>
      <c r="CA627" s="260"/>
      <c r="CB627" s="260"/>
      <c r="CC627" s="260"/>
      <c r="CD627" s="260"/>
      <c r="CE627" s="260"/>
      <c r="CF627" s="260"/>
      <c r="CG627" s="260"/>
      <c r="CH627" s="260"/>
      <c r="CI627" s="260"/>
      <c r="CJ627" s="260"/>
      <c r="CK627" s="260"/>
      <c r="CL627" s="260"/>
      <c r="CM627" s="260"/>
      <c r="CN627" s="260"/>
      <c r="CO627" s="260"/>
      <c r="CP627" s="260"/>
      <c r="CQ627" s="260"/>
      <c r="CR627" s="260"/>
      <c r="CS627" s="260"/>
      <c r="CT627" s="260"/>
      <c r="CU627" s="260"/>
      <c r="CV627" s="260"/>
      <c r="CW627" s="260"/>
      <c r="CX627" s="260"/>
      <c r="CY627" s="260"/>
      <c r="CZ627" s="260"/>
      <c r="DA627" s="260"/>
      <c r="DB627" s="260"/>
      <c r="DC627" s="260"/>
      <c r="DD627" s="260"/>
      <c r="DE627" s="260"/>
    </row>
    <row r="628" spans="1:109" ht="11.25" customHeight="1">
      <c r="A628" s="260"/>
      <c r="B628" s="260"/>
      <c r="C628" s="210"/>
      <c r="D628" s="211"/>
      <c r="E628" s="210"/>
      <c r="F628" s="210"/>
      <c r="G628" s="261"/>
      <c r="H628" s="262"/>
      <c r="I628" s="262"/>
      <c r="J628" s="263"/>
      <c r="K628" s="263"/>
      <c r="L628" s="263"/>
      <c r="M628" s="263"/>
      <c r="N628" s="263"/>
      <c r="O628" s="263"/>
      <c r="P628" s="263"/>
      <c r="Q628" s="263"/>
      <c r="R628" s="210"/>
      <c r="S628" s="210"/>
      <c r="T628" s="210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60"/>
      <c r="AK628" s="260"/>
      <c r="AL628" s="260"/>
      <c r="AM628" s="260"/>
      <c r="AN628" s="260"/>
      <c r="AO628" s="260"/>
      <c r="AP628" s="260"/>
      <c r="AQ628" s="260"/>
      <c r="AR628" s="260"/>
      <c r="AS628" s="260"/>
      <c r="AT628" s="260"/>
      <c r="AU628" s="260"/>
      <c r="AV628" s="260"/>
      <c r="AW628" s="260"/>
      <c r="AX628" s="260"/>
      <c r="AY628" s="260"/>
      <c r="AZ628" s="260"/>
      <c r="BA628" s="260"/>
      <c r="BB628" s="260"/>
      <c r="BC628" s="260"/>
      <c r="BD628" s="260"/>
      <c r="BE628" s="260"/>
      <c r="BF628" s="260"/>
      <c r="BG628" s="260"/>
      <c r="BH628" s="260"/>
      <c r="BI628" s="260"/>
      <c r="BJ628" s="260"/>
      <c r="BK628" s="260"/>
      <c r="BL628" s="260"/>
      <c r="BM628" s="260"/>
      <c r="BN628" s="260"/>
      <c r="BO628" s="260"/>
      <c r="BP628" s="260"/>
      <c r="BQ628" s="260"/>
      <c r="BR628" s="260"/>
      <c r="BS628" s="260"/>
      <c r="BT628" s="260"/>
      <c r="BU628" s="260"/>
      <c r="BV628" s="260"/>
      <c r="BW628" s="260"/>
      <c r="BX628" s="260"/>
      <c r="BY628" s="260"/>
      <c r="BZ628" s="260"/>
      <c r="CA628" s="260"/>
      <c r="CB628" s="260"/>
      <c r="CC628" s="260"/>
      <c r="CD628" s="260"/>
      <c r="CE628" s="260"/>
      <c r="CF628" s="260"/>
      <c r="CG628" s="260"/>
      <c r="CH628" s="260"/>
      <c r="CI628" s="260"/>
      <c r="CJ628" s="260"/>
      <c r="CK628" s="260"/>
      <c r="CL628" s="260"/>
      <c r="CM628" s="260"/>
      <c r="CN628" s="260"/>
      <c r="CO628" s="260"/>
      <c r="CP628" s="260"/>
      <c r="CQ628" s="260"/>
      <c r="CR628" s="260"/>
      <c r="CS628" s="260"/>
      <c r="CT628" s="260"/>
      <c r="CU628" s="260"/>
      <c r="CV628" s="260"/>
      <c r="CW628" s="260"/>
      <c r="CX628" s="260"/>
      <c r="CY628" s="260"/>
      <c r="CZ628" s="260"/>
      <c r="DA628" s="260"/>
      <c r="DB628" s="260"/>
      <c r="DC628" s="260"/>
      <c r="DD628" s="260"/>
      <c r="DE628" s="260"/>
    </row>
    <row r="629" spans="1:109" ht="11.25" customHeight="1">
      <c r="A629" s="260"/>
      <c r="B629" s="260"/>
      <c r="C629" s="210"/>
      <c r="D629" s="211"/>
      <c r="E629" s="210"/>
      <c r="F629" s="210"/>
      <c r="G629" s="261"/>
      <c r="H629" s="262"/>
      <c r="I629" s="262"/>
      <c r="J629" s="263"/>
      <c r="K629" s="263"/>
      <c r="L629" s="263"/>
      <c r="M629" s="263"/>
      <c r="N629" s="263"/>
      <c r="O629" s="263"/>
      <c r="P629" s="263"/>
      <c r="Q629" s="263"/>
      <c r="R629" s="210"/>
      <c r="S629" s="210"/>
      <c r="T629" s="210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60"/>
      <c r="AK629" s="260"/>
      <c r="AL629" s="260"/>
      <c r="AM629" s="260"/>
      <c r="AN629" s="260"/>
      <c r="AO629" s="260"/>
      <c r="AP629" s="260"/>
      <c r="AQ629" s="260"/>
      <c r="AR629" s="260"/>
      <c r="AS629" s="260"/>
      <c r="AT629" s="260"/>
      <c r="AU629" s="260"/>
      <c r="AV629" s="260"/>
      <c r="AW629" s="260"/>
      <c r="AX629" s="260"/>
      <c r="AY629" s="260"/>
      <c r="AZ629" s="260"/>
      <c r="BA629" s="260"/>
      <c r="BB629" s="260"/>
      <c r="BC629" s="260"/>
      <c r="BD629" s="260"/>
      <c r="BE629" s="260"/>
      <c r="BF629" s="260"/>
      <c r="BG629" s="260"/>
      <c r="BH629" s="260"/>
      <c r="BI629" s="260"/>
      <c r="BJ629" s="260"/>
      <c r="BK629" s="260"/>
      <c r="BL629" s="260"/>
      <c r="BM629" s="260"/>
      <c r="BN629" s="260"/>
      <c r="BO629" s="260"/>
      <c r="BP629" s="260"/>
      <c r="BQ629" s="260"/>
      <c r="BR629" s="260"/>
      <c r="BS629" s="260"/>
      <c r="BT629" s="260"/>
      <c r="BU629" s="260"/>
      <c r="BV629" s="260"/>
      <c r="BW629" s="260"/>
      <c r="BX629" s="260"/>
      <c r="BY629" s="260"/>
      <c r="BZ629" s="260"/>
      <c r="CA629" s="260"/>
      <c r="CB629" s="260"/>
      <c r="CC629" s="260"/>
      <c r="CD629" s="260"/>
      <c r="CE629" s="260"/>
      <c r="CF629" s="260"/>
      <c r="CG629" s="260"/>
      <c r="CH629" s="260"/>
      <c r="CI629" s="260"/>
      <c r="CJ629" s="260"/>
      <c r="CK629" s="260"/>
      <c r="CL629" s="260"/>
      <c r="CM629" s="260"/>
      <c r="CN629" s="260"/>
      <c r="CO629" s="260"/>
      <c r="CP629" s="260"/>
      <c r="CQ629" s="260"/>
      <c r="CR629" s="260"/>
      <c r="CS629" s="260"/>
      <c r="CT629" s="260"/>
      <c r="CU629" s="260"/>
      <c r="CV629" s="260"/>
      <c r="CW629" s="260"/>
      <c r="CX629" s="260"/>
      <c r="CY629" s="260"/>
      <c r="CZ629" s="260"/>
      <c r="DA629" s="260"/>
      <c r="DB629" s="260"/>
      <c r="DC629" s="260"/>
      <c r="DD629" s="260"/>
      <c r="DE629" s="260"/>
    </row>
    <row r="630" spans="1:109" ht="11.25" customHeight="1">
      <c r="A630" s="260"/>
      <c r="B630" s="260"/>
      <c r="C630" s="210"/>
      <c r="D630" s="211"/>
      <c r="E630" s="210"/>
      <c r="F630" s="210"/>
      <c r="G630" s="261"/>
      <c r="H630" s="262"/>
      <c r="I630" s="262"/>
      <c r="J630" s="263"/>
      <c r="K630" s="263"/>
      <c r="L630" s="263"/>
      <c r="M630" s="263"/>
      <c r="N630" s="263"/>
      <c r="O630" s="263"/>
      <c r="P630" s="263"/>
      <c r="Q630" s="263"/>
      <c r="R630" s="210"/>
      <c r="S630" s="210"/>
      <c r="T630" s="210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60"/>
      <c r="AK630" s="260"/>
      <c r="AL630" s="260"/>
      <c r="AM630" s="260"/>
      <c r="AN630" s="260"/>
      <c r="AO630" s="260"/>
      <c r="AP630" s="260"/>
      <c r="AQ630" s="260"/>
      <c r="AR630" s="260"/>
      <c r="AS630" s="260"/>
      <c r="AT630" s="260"/>
      <c r="AU630" s="260"/>
      <c r="AV630" s="260"/>
      <c r="AW630" s="260"/>
      <c r="AX630" s="260"/>
      <c r="AY630" s="260"/>
      <c r="AZ630" s="260"/>
      <c r="BA630" s="260"/>
      <c r="BB630" s="260"/>
      <c r="BC630" s="260"/>
      <c r="BD630" s="260"/>
      <c r="BE630" s="260"/>
      <c r="BF630" s="260"/>
      <c r="BG630" s="260"/>
      <c r="BH630" s="260"/>
      <c r="BI630" s="260"/>
      <c r="BJ630" s="260"/>
      <c r="BK630" s="260"/>
      <c r="BL630" s="260"/>
      <c r="BM630" s="260"/>
      <c r="BN630" s="260"/>
      <c r="BO630" s="260"/>
      <c r="BP630" s="260"/>
      <c r="BQ630" s="260"/>
      <c r="BR630" s="260"/>
      <c r="BS630" s="260"/>
      <c r="BT630" s="260"/>
      <c r="BU630" s="260"/>
      <c r="BV630" s="260"/>
      <c r="BW630" s="260"/>
      <c r="BX630" s="260"/>
      <c r="BY630" s="260"/>
      <c r="BZ630" s="260"/>
      <c r="CA630" s="260"/>
      <c r="CB630" s="260"/>
      <c r="CC630" s="260"/>
      <c r="CD630" s="260"/>
      <c r="CE630" s="260"/>
      <c r="CF630" s="260"/>
      <c r="CG630" s="260"/>
      <c r="CH630" s="260"/>
      <c r="CI630" s="260"/>
      <c r="CJ630" s="260"/>
      <c r="CK630" s="260"/>
      <c r="CL630" s="260"/>
      <c r="CM630" s="260"/>
      <c r="CN630" s="260"/>
      <c r="CO630" s="260"/>
      <c r="CP630" s="260"/>
      <c r="CQ630" s="260"/>
      <c r="CR630" s="260"/>
      <c r="CS630" s="260"/>
      <c r="CT630" s="260"/>
      <c r="CU630" s="260"/>
      <c r="CV630" s="260"/>
      <c r="CW630" s="260"/>
      <c r="CX630" s="260"/>
      <c r="CY630" s="260"/>
      <c r="CZ630" s="260"/>
      <c r="DA630" s="260"/>
      <c r="DB630" s="260"/>
      <c r="DC630" s="260"/>
      <c r="DD630" s="260"/>
      <c r="DE630" s="260"/>
    </row>
    <row r="631" spans="1:109" ht="11.25" customHeight="1">
      <c r="A631" s="260"/>
      <c r="B631" s="260"/>
      <c r="C631" s="210"/>
      <c r="D631" s="211"/>
      <c r="E631" s="210"/>
      <c r="F631" s="210"/>
      <c r="G631" s="261"/>
      <c r="H631" s="262"/>
      <c r="I631" s="262"/>
      <c r="J631" s="263"/>
      <c r="K631" s="263"/>
      <c r="L631" s="263"/>
      <c r="M631" s="263"/>
      <c r="N631" s="263"/>
      <c r="O631" s="263"/>
      <c r="P631" s="263"/>
      <c r="Q631" s="263"/>
      <c r="R631" s="210"/>
      <c r="S631" s="210"/>
      <c r="T631" s="210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60"/>
      <c r="AK631" s="260"/>
      <c r="AL631" s="260"/>
      <c r="AM631" s="260"/>
      <c r="AN631" s="260"/>
      <c r="AO631" s="260"/>
      <c r="AP631" s="260"/>
      <c r="AQ631" s="260"/>
      <c r="AR631" s="260"/>
      <c r="AS631" s="260"/>
      <c r="AT631" s="260"/>
      <c r="AU631" s="260"/>
      <c r="AV631" s="260"/>
      <c r="AW631" s="260"/>
      <c r="AX631" s="260"/>
      <c r="AY631" s="260"/>
      <c r="AZ631" s="260"/>
      <c r="BA631" s="260"/>
      <c r="BB631" s="260"/>
      <c r="BC631" s="260"/>
      <c r="BD631" s="260"/>
      <c r="BE631" s="260"/>
      <c r="BF631" s="260"/>
      <c r="BG631" s="260"/>
      <c r="BH631" s="260"/>
      <c r="BI631" s="260"/>
      <c r="BJ631" s="260"/>
      <c r="BK631" s="260"/>
      <c r="BL631" s="260"/>
      <c r="BM631" s="260"/>
      <c r="BN631" s="260"/>
      <c r="BO631" s="260"/>
      <c r="BP631" s="260"/>
      <c r="BQ631" s="260"/>
      <c r="BR631" s="260"/>
      <c r="BS631" s="260"/>
      <c r="BT631" s="260"/>
      <c r="BU631" s="260"/>
      <c r="BV631" s="260"/>
      <c r="BW631" s="260"/>
      <c r="BX631" s="260"/>
      <c r="BY631" s="260"/>
      <c r="BZ631" s="260"/>
      <c r="CA631" s="260"/>
      <c r="CB631" s="260"/>
      <c r="CC631" s="260"/>
      <c r="CD631" s="260"/>
      <c r="CE631" s="260"/>
      <c r="CF631" s="260"/>
      <c r="CG631" s="260"/>
      <c r="CH631" s="260"/>
      <c r="CI631" s="260"/>
      <c r="CJ631" s="260"/>
      <c r="CK631" s="260"/>
      <c r="CL631" s="260"/>
      <c r="CM631" s="260"/>
      <c r="CN631" s="260"/>
      <c r="CO631" s="260"/>
      <c r="CP631" s="260"/>
      <c r="CQ631" s="260"/>
      <c r="CR631" s="260"/>
      <c r="CS631" s="260"/>
      <c r="CT631" s="260"/>
      <c r="CU631" s="260"/>
      <c r="CV631" s="260"/>
      <c r="CW631" s="260"/>
      <c r="CX631" s="260"/>
      <c r="CY631" s="260"/>
      <c r="CZ631" s="260"/>
      <c r="DA631" s="260"/>
      <c r="DB631" s="260"/>
      <c r="DC631" s="260"/>
      <c r="DD631" s="260"/>
      <c r="DE631" s="260"/>
    </row>
    <row r="632" spans="1:109" ht="11.25" customHeight="1">
      <c r="A632" s="260"/>
      <c r="B632" s="260"/>
      <c r="C632" s="210"/>
      <c r="D632" s="211"/>
      <c r="E632" s="210"/>
      <c r="F632" s="210"/>
      <c r="G632" s="261"/>
      <c r="H632" s="262"/>
      <c r="I632" s="262"/>
      <c r="J632" s="263"/>
      <c r="K632" s="263"/>
      <c r="L632" s="263"/>
      <c r="M632" s="263"/>
      <c r="N632" s="263"/>
      <c r="O632" s="263"/>
      <c r="P632" s="263"/>
      <c r="Q632" s="263"/>
      <c r="R632" s="210"/>
      <c r="S632" s="210"/>
      <c r="T632" s="210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60"/>
      <c r="AK632" s="260"/>
      <c r="AL632" s="260"/>
      <c r="AM632" s="260"/>
      <c r="AN632" s="260"/>
      <c r="AO632" s="260"/>
      <c r="AP632" s="260"/>
      <c r="AQ632" s="260"/>
      <c r="AR632" s="260"/>
      <c r="AS632" s="260"/>
      <c r="AT632" s="260"/>
      <c r="AU632" s="260"/>
      <c r="AV632" s="260"/>
      <c r="AW632" s="260"/>
      <c r="AX632" s="260"/>
      <c r="AY632" s="260"/>
      <c r="AZ632" s="260"/>
      <c r="BA632" s="260"/>
      <c r="BB632" s="260"/>
      <c r="BC632" s="260"/>
      <c r="BD632" s="260"/>
      <c r="BE632" s="260"/>
      <c r="BF632" s="260"/>
      <c r="BG632" s="260"/>
      <c r="BH632" s="260"/>
      <c r="BI632" s="260"/>
      <c r="BJ632" s="260"/>
      <c r="BK632" s="260"/>
      <c r="BL632" s="260"/>
      <c r="BM632" s="260"/>
      <c r="BN632" s="260"/>
      <c r="BO632" s="260"/>
      <c r="BP632" s="260"/>
      <c r="BQ632" s="260"/>
      <c r="BR632" s="260"/>
      <c r="BS632" s="260"/>
      <c r="BT632" s="260"/>
      <c r="BU632" s="260"/>
      <c r="BV632" s="260"/>
      <c r="BW632" s="260"/>
      <c r="BX632" s="260"/>
      <c r="BY632" s="260"/>
      <c r="BZ632" s="260"/>
      <c r="CA632" s="260"/>
      <c r="CB632" s="260"/>
      <c r="CC632" s="260"/>
      <c r="CD632" s="260"/>
      <c r="CE632" s="260"/>
      <c r="CF632" s="260"/>
      <c r="CG632" s="260"/>
      <c r="CH632" s="260"/>
      <c r="CI632" s="260"/>
      <c r="CJ632" s="260"/>
      <c r="CK632" s="260"/>
      <c r="CL632" s="260"/>
      <c r="CM632" s="260"/>
      <c r="CN632" s="260"/>
      <c r="CO632" s="260"/>
      <c r="CP632" s="260"/>
      <c r="CQ632" s="260"/>
      <c r="CR632" s="260"/>
      <c r="CS632" s="260"/>
      <c r="CT632" s="260"/>
      <c r="CU632" s="260"/>
      <c r="CV632" s="260"/>
      <c r="CW632" s="260"/>
      <c r="CX632" s="260"/>
      <c r="CY632" s="260"/>
      <c r="CZ632" s="260"/>
      <c r="DA632" s="260"/>
      <c r="DB632" s="260"/>
      <c r="DC632" s="260"/>
      <c r="DD632" s="260"/>
      <c r="DE632" s="260"/>
    </row>
    <row r="633" spans="1:109" ht="11.25" customHeight="1">
      <c r="A633" s="260"/>
      <c r="B633" s="260"/>
      <c r="C633" s="210"/>
      <c r="D633" s="211"/>
      <c r="E633" s="210"/>
      <c r="F633" s="210"/>
      <c r="G633" s="261"/>
      <c r="H633" s="262"/>
      <c r="I633" s="262"/>
      <c r="J633" s="263"/>
      <c r="K633" s="263"/>
      <c r="L633" s="263"/>
      <c r="M633" s="263"/>
      <c r="N633" s="263"/>
      <c r="O633" s="263"/>
      <c r="P633" s="263"/>
      <c r="Q633" s="263"/>
      <c r="R633" s="210"/>
      <c r="S633" s="210"/>
      <c r="T633" s="210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60"/>
      <c r="AK633" s="260"/>
      <c r="AL633" s="260"/>
      <c r="AM633" s="260"/>
      <c r="AN633" s="260"/>
      <c r="AO633" s="260"/>
      <c r="AP633" s="260"/>
      <c r="AQ633" s="260"/>
      <c r="AR633" s="260"/>
      <c r="AS633" s="260"/>
      <c r="AT633" s="260"/>
      <c r="AU633" s="260"/>
      <c r="AV633" s="260"/>
      <c r="AW633" s="260"/>
      <c r="AX633" s="260"/>
      <c r="AY633" s="260"/>
      <c r="AZ633" s="260"/>
      <c r="BA633" s="260"/>
      <c r="BB633" s="260"/>
      <c r="BC633" s="260"/>
      <c r="BD633" s="260"/>
      <c r="BE633" s="260"/>
      <c r="BF633" s="260"/>
      <c r="BG633" s="260"/>
      <c r="BH633" s="260"/>
      <c r="BI633" s="260"/>
      <c r="BJ633" s="260"/>
      <c r="BK633" s="260"/>
      <c r="BL633" s="260"/>
      <c r="BM633" s="260"/>
      <c r="BN633" s="260"/>
      <c r="BO633" s="260"/>
      <c r="BP633" s="260"/>
      <c r="BQ633" s="260"/>
      <c r="BR633" s="260"/>
      <c r="BS633" s="260"/>
      <c r="BT633" s="260"/>
      <c r="BU633" s="260"/>
      <c r="BV633" s="260"/>
      <c r="BW633" s="260"/>
      <c r="BX633" s="260"/>
      <c r="BY633" s="260"/>
      <c r="BZ633" s="260"/>
      <c r="CA633" s="260"/>
      <c r="CB633" s="260"/>
      <c r="CC633" s="260"/>
      <c r="CD633" s="260"/>
      <c r="CE633" s="260"/>
      <c r="CF633" s="260"/>
      <c r="CG633" s="260"/>
      <c r="CH633" s="260"/>
      <c r="CI633" s="260"/>
      <c r="CJ633" s="260"/>
      <c r="CK633" s="260"/>
      <c r="CL633" s="260"/>
      <c r="CM633" s="260"/>
      <c r="CN633" s="260"/>
      <c r="CO633" s="260"/>
      <c r="CP633" s="260"/>
      <c r="CQ633" s="260"/>
      <c r="CR633" s="260"/>
      <c r="CS633" s="260"/>
      <c r="CT633" s="260"/>
      <c r="CU633" s="260"/>
      <c r="CV633" s="260"/>
      <c r="CW633" s="260"/>
      <c r="CX633" s="260"/>
      <c r="CY633" s="260"/>
      <c r="CZ633" s="260"/>
      <c r="DA633" s="260"/>
      <c r="DB633" s="260"/>
      <c r="DC633" s="260"/>
      <c r="DD633" s="260"/>
      <c r="DE633" s="260"/>
    </row>
    <row r="634" spans="1:109" ht="11.25" customHeight="1">
      <c r="A634" s="260"/>
      <c r="B634" s="260"/>
      <c r="C634" s="210"/>
      <c r="D634" s="211"/>
      <c r="E634" s="210"/>
      <c r="F634" s="210"/>
      <c r="G634" s="261"/>
      <c r="H634" s="262"/>
      <c r="I634" s="262"/>
      <c r="J634" s="263"/>
      <c r="K634" s="263"/>
      <c r="L634" s="263"/>
      <c r="M634" s="263"/>
      <c r="N634" s="263"/>
      <c r="O634" s="263"/>
      <c r="P634" s="263"/>
      <c r="Q634" s="263"/>
      <c r="R634" s="210"/>
      <c r="S634" s="210"/>
      <c r="T634" s="210"/>
      <c r="U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  <c r="AI634" s="212"/>
      <c r="AJ634" s="260"/>
      <c r="AK634" s="260"/>
      <c r="AL634" s="260"/>
      <c r="AM634" s="260"/>
      <c r="AN634" s="260"/>
      <c r="AO634" s="260"/>
      <c r="AP634" s="260"/>
      <c r="AQ634" s="260"/>
      <c r="AR634" s="260"/>
      <c r="AS634" s="260"/>
      <c r="AT634" s="260"/>
      <c r="AU634" s="260"/>
      <c r="AV634" s="260"/>
      <c r="AW634" s="260"/>
      <c r="AX634" s="260"/>
      <c r="AY634" s="260"/>
      <c r="AZ634" s="260"/>
      <c r="BA634" s="260"/>
      <c r="BB634" s="260"/>
      <c r="BC634" s="260"/>
      <c r="BD634" s="260"/>
      <c r="BE634" s="260"/>
      <c r="BF634" s="260"/>
      <c r="BG634" s="260"/>
      <c r="BH634" s="260"/>
      <c r="BI634" s="260"/>
      <c r="BJ634" s="260"/>
      <c r="BK634" s="260"/>
      <c r="BL634" s="260"/>
      <c r="BM634" s="260"/>
      <c r="BN634" s="260"/>
      <c r="BO634" s="260"/>
      <c r="BP634" s="260"/>
      <c r="BQ634" s="260"/>
      <c r="BR634" s="260"/>
      <c r="BS634" s="260"/>
      <c r="BT634" s="260"/>
      <c r="BU634" s="260"/>
      <c r="BV634" s="260"/>
      <c r="BW634" s="260"/>
      <c r="BX634" s="260"/>
      <c r="BY634" s="260"/>
      <c r="BZ634" s="260"/>
      <c r="CA634" s="260"/>
      <c r="CB634" s="260"/>
      <c r="CC634" s="260"/>
      <c r="CD634" s="260"/>
      <c r="CE634" s="260"/>
      <c r="CF634" s="260"/>
      <c r="CG634" s="260"/>
      <c r="CH634" s="260"/>
      <c r="CI634" s="260"/>
      <c r="CJ634" s="260"/>
      <c r="CK634" s="260"/>
      <c r="CL634" s="260"/>
      <c r="CM634" s="260"/>
      <c r="CN634" s="260"/>
      <c r="CO634" s="260"/>
      <c r="CP634" s="260"/>
      <c r="CQ634" s="260"/>
      <c r="CR634" s="260"/>
      <c r="CS634" s="260"/>
      <c r="CT634" s="260"/>
      <c r="CU634" s="260"/>
      <c r="CV634" s="260"/>
      <c r="CW634" s="260"/>
      <c r="CX634" s="260"/>
      <c r="CY634" s="260"/>
      <c r="CZ634" s="260"/>
      <c r="DA634" s="260"/>
      <c r="DB634" s="260"/>
      <c r="DC634" s="260"/>
      <c r="DD634" s="260"/>
      <c r="DE634" s="260"/>
    </row>
    <row r="635" spans="1:109" ht="11.25" customHeight="1">
      <c r="A635" s="260"/>
      <c r="B635" s="260"/>
      <c r="C635" s="210"/>
      <c r="D635" s="211"/>
      <c r="E635" s="210"/>
      <c r="F635" s="210"/>
      <c r="G635" s="261"/>
      <c r="H635" s="262"/>
      <c r="I635" s="262"/>
      <c r="J635" s="263"/>
      <c r="K635" s="263"/>
      <c r="L635" s="263"/>
      <c r="M635" s="263"/>
      <c r="N635" s="263"/>
      <c r="O635" s="263"/>
      <c r="P635" s="263"/>
      <c r="Q635" s="263"/>
      <c r="R635" s="210"/>
      <c r="S635" s="210"/>
      <c r="T635" s="210"/>
      <c r="U635" s="212"/>
      <c r="V635" s="212"/>
      <c r="W635" s="212"/>
      <c r="X635" s="212"/>
      <c r="Y635" s="212"/>
      <c r="Z635" s="212"/>
      <c r="AA635" s="212"/>
      <c r="AB635" s="212"/>
      <c r="AC635" s="212"/>
      <c r="AD635" s="212"/>
      <c r="AE635" s="212"/>
      <c r="AF635" s="212"/>
      <c r="AG635" s="212"/>
      <c r="AH635" s="212"/>
      <c r="AI635" s="212"/>
      <c r="AJ635" s="260"/>
      <c r="AK635" s="260"/>
      <c r="AL635" s="260"/>
      <c r="AM635" s="260"/>
      <c r="AN635" s="260"/>
      <c r="AO635" s="260"/>
      <c r="AP635" s="260"/>
      <c r="AQ635" s="260"/>
      <c r="AR635" s="260"/>
      <c r="AS635" s="260"/>
      <c r="AT635" s="260"/>
      <c r="AU635" s="260"/>
      <c r="AV635" s="260"/>
      <c r="AW635" s="260"/>
      <c r="AX635" s="260"/>
      <c r="AY635" s="260"/>
      <c r="AZ635" s="260"/>
      <c r="BA635" s="260"/>
      <c r="BB635" s="260"/>
      <c r="BC635" s="260"/>
      <c r="BD635" s="260"/>
      <c r="BE635" s="260"/>
      <c r="BF635" s="260"/>
      <c r="BG635" s="260"/>
      <c r="BH635" s="260"/>
      <c r="BI635" s="260"/>
      <c r="BJ635" s="260"/>
      <c r="BK635" s="260"/>
      <c r="BL635" s="260"/>
      <c r="BM635" s="260"/>
      <c r="BN635" s="260"/>
      <c r="BO635" s="260"/>
      <c r="BP635" s="260"/>
      <c r="BQ635" s="260"/>
      <c r="BR635" s="260"/>
      <c r="BS635" s="260"/>
      <c r="BT635" s="260"/>
      <c r="BU635" s="260"/>
      <c r="BV635" s="260"/>
      <c r="BW635" s="260"/>
      <c r="BX635" s="260"/>
      <c r="BY635" s="260"/>
      <c r="BZ635" s="260"/>
      <c r="CA635" s="260"/>
      <c r="CB635" s="260"/>
      <c r="CC635" s="260"/>
      <c r="CD635" s="260"/>
      <c r="CE635" s="260"/>
      <c r="CF635" s="260"/>
      <c r="CG635" s="260"/>
      <c r="CH635" s="260"/>
      <c r="CI635" s="260"/>
      <c r="CJ635" s="260"/>
      <c r="CK635" s="260"/>
      <c r="CL635" s="260"/>
      <c r="CM635" s="260"/>
      <c r="CN635" s="260"/>
      <c r="CO635" s="260"/>
      <c r="CP635" s="260"/>
      <c r="CQ635" s="260"/>
      <c r="CR635" s="260"/>
      <c r="CS635" s="260"/>
      <c r="CT635" s="260"/>
      <c r="CU635" s="260"/>
      <c r="CV635" s="260"/>
      <c r="CW635" s="260"/>
      <c r="CX635" s="260"/>
      <c r="CY635" s="260"/>
      <c r="CZ635" s="260"/>
      <c r="DA635" s="260"/>
      <c r="DB635" s="260"/>
      <c r="DC635" s="260"/>
      <c r="DD635" s="260"/>
      <c r="DE635" s="260"/>
    </row>
    <row r="636" spans="1:109" ht="11.25" customHeight="1">
      <c r="A636" s="260"/>
      <c r="B636" s="260"/>
      <c r="C636" s="210"/>
      <c r="D636" s="211"/>
      <c r="E636" s="210"/>
      <c r="F636" s="210"/>
      <c r="G636" s="261"/>
      <c r="H636" s="262"/>
      <c r="I636" s="262"/>
      <c r="J636" s="263"/>
      <c r="K636" s="263"/>
      <c r="L636" s="263"/>
      <c r="M636" s="263"/>
      <c r="N636" s="263"/>
      <c r="O636" s="263"/>
      <c r="P636" s="263"/>
      <c r="Q636" s="263"/>
      <c r="R636" s="210"/>
      <c r="S636" s="210"/>
      <c r="T636" s="210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60"/>
      <c r="AK636" s="260"/>
      <c r="AL636" s="260"/>
      <c r="AM636" s="260"/>
      <c r="AN636" s="260"/>
      <c r="AO636" s="260"/>
      <c r="AP636" s="260"/>
      <c r="AQ636" s="260"/>
      <c r="AR636" s="260"/>
      <c r="AS636" s="260"/>
      <c r="AT636" s="260"/>
      <c r="AU636" s="260"/>
      <c r="AV636" s="260"/>
      <c r="AW636" s="260"/>
      <c r="AX636" s="260"/>
      <c r="AY636" s="260"/>
      <c r="AZ636" s="260"/>
      <c r="BA636" s="260"/>
      <c r="BB636" s="260"/>
      <c r="BC636" s="260"/>
      <c r="BD636" s="260"/>
      <c r="BE636" s="260"/>
      <c r="BF636" s="260"/>
      <c r="BG636" s="260"/>
      <c r="BH636" s="260"/>
      <c r="BI636" s="260"/>
      <c r="BJ636" s="260"/>
      <c r="BK636" s="260"/>
      <c r="BL636" s="260"/>
      <c r="BM636" s="260"/>
      <c r="BN636" s="260"/>
      <c r="BO636" s="260"/>
      <c r="BP636" s="260"/>
      <c r="BQ636" s="260"/>
      <c r="BR636" s="260"/>
      <c r="BS636" s="260"/>
      <c r="BT636" s="260"/>
      <c r="BU636" s="260"/>
      <c r="BV636" s="260"/>
      <c r="BW636" s="260"/>
      <c r="BX636" s="260"/>
      <c r="BY636" s="260"/>
      <c r="BZ636" s="260"/>
      <c r="CA636" s="260"/>
      <c r="CB636" s="260"/>
      <c r="CC636" s="260"/>
      <c r="CD636" s="260"/>
      <c r="CE636" s="260"/>
      <c r="CF636" s="260"/>
      <c r="CG636" s="260"/>
      <c r="CH636" s="260"/>
      <c r="CI636" s="260"/>
      <c r="CJ636" s="260"/>
      <c r="CK636" s="260"/>
      <c r="CL636" s="260"/>
      <c r="CM636" s="260"/>
      <c r="CN636" s="260"/>
      <c r="CO636" s="260"/>
      <c r="CP636" s="260"/>
      <c r="CQ636" s="260"/>
      <c r="CR636" s="260"/>
      <c r="CS636" s="260"/>
      <c r="CT636" s="260"/>
      <c r="CU636" s="260"/>
      <c r="CV636" s="260"/>
      <c r="CW636" s="260"/>
      <c r="CX636" s="260"/>
      <c r="CY636" s="260"/>
      <c r="CZ636" s="260"/>
      <c r="DA636" s="260"/>
      <c r="DB636" s="260"/>
      <c r="DC636" s="260"/>
      <c r="DD636" s="260"/>
      <c r="DE636" s="260"/>
    </row>
    <row r="637" spans="1:109" ht="11.25" customHeight="1">
      <c r="A637" s="260"/>
      <c r="B637" s="260"/>
      <c r="C637" s="210"/>
      <c r="D637" s="211"/>
      <c r="E637" s="210"/>
      <c r="F637" s="210"/>
      <c r="G637" s="261"/>
      <c r="H637" s="262"/>
      <c r="I637" s="262"/>
      <c r="J637" s="263"/>
      <c r="K637" s="263"/>
      <c r="L637" s="263"/>
      <c r="M637" s="263"/>
      <c r="N637" s="263"/>
      <c r="O637" s="263"/>
      <c r="P637" s="263"/>
      <c r="Q637" s="263"/>
      <c r="R637" s="210"/>
      <c r="S637" s="210"/>
      <c r="T637" s="210"/>
      <c r="U637" s="212"/>
      <c r="V637" s="212"/>
      <c r="W637" s="212"/>
      <c r="X637" s="212"/>
      <c r="Y637" s="212"/>
      <c r="Z637" s="212"/>
      <c r="AA637" s="212"/>
      <c r="AB637" s="212"/>
      <c r="AC637" s="212"/>
      <c r="AD637" s="212"/>
      <c r="AE637" s="212"/>
      <c r="AF637" s="212"/>
      <c r="AG637" s="212"/>
      <c r="AH637" s="212"/>
      <c r="AI637" s="212"/>
      <c r="AJ637" s="260"/>
      <c r="AK637" s="260"/>
      <c r="AL637" s="260"/>
      <c r="AM637" s="260"/>
      <c r="AN637" s="260"/>
      <c r="AO637" s="260"/>
      <c r="AP637" s="260"/>
      <c r="AQ637" s="260"/>
      <c r="AR637" s="260"/>
      <c r="AS637" s="260"/>
      <c r="AT637" s="260"/>
      <c r="AU637" s="260"/>
      <c r="AV637" s="260"/>
      <c r="AW637" s="260"/>
      <c r="AX637" s="260"/>
      <c r="AY637" s="260"/>
      <c r="AZ637" s="260"/>
      <c r="BA637" s="260"/>
      <c r="BB637" s="260"/>
      <c r="BC637" s="260"/>
      <c r="BD637" s="260"/>
      <c r="BE637" s="260"/>
      <c r="BF637" s="260"/>
      <c r="BG637" s="260"/>
      <c r="BH637" s="260"/>
      <c r="BI637" s="260"/>
      <c r="BJ637" s="260"/>
      <c r="BK637" s="260"/>
      <c r="BL637" s="260"/>
      <c r="BM637" s="260"/>
      <c r="BN637" s="260"/>
      <c r="BO637" s="260"/>
      <c r="BP637" s="260"/>
      <c r="BQ637" s="260"/>
      <c r="BR637" s="260"/>
      <c r="BS637" s="260"/>
      <c r="BT637" s="260"/>
      <c r="BU637" s="260"/>
      <c r="BV637" s="260"/>
      <c r="BW637" s="260"/>
      <c r="BX637" s="260"/>
      <c r="BY637" s="260"/>
      <c r="BZ637" s="260"/>
      <c r="CA637" s="260"/>
      <c r="CB637" s="260"/>
      <c r="CC637" s="260"/>
      <c r="CD637" s="260"/>
      <c r="CE637" s="260"/>
      <c r="CF637" s="260"/>
      <c r="CG637" s="260"/>
      <c r="CH637" s="260"/>
      <c r="CI637" s="260"/>
      <c r="CJ637" s="260"/>
      <c r="CK637" s="260"/>
      <c r="CL637" s="260"/>
      <c r="CM637" s="260"/>
      <c r="CN637" s="260"/>
      <c r="CO637" s="260"/>
      <c r="CP637" s="260"/>
      <c r="CQ637" s="260"/>
      <c r="CR637" s="260"/>
      <c r="CS637" s="260"/>
      <c r="CT637" s="260"/>
      <c r="CU637" s="260"/>
      <c r="CV637" s="260"/>
      <c r="CW637" s="260"/>
      <c r="CX637" s="260"/>
      <c r="CY637" s="260"/>
      <c r="CZ637" s="260"/>
      <c r="DA637" s="260"/>
      <c r="DB637" s="260"/>
      <c r="DC637" s="260"/>
      <c r="DD637" s="260"/>
      <c r="DE637" s="260"/>
    </row>
    <row r="638" spans="1:109" ht="11.25" customHeight="1">
      <c r="A638" s="260"/>
      <c r="B638" s="260"/>
      <c r="C638" s="210"/>
      <c r="D638" s="211"/>
      <c r="E638" s="210"/>
      <c r="F638" s="210"/>
      <c r="G638" s="261"/>
      <c r="H638" s="262"/>
      <c r="I638" s="262"/>
      <c r="J638" s="263"/>
      <c r="K638" s="263"/>
      <c r="L638" s="263"/>
      <c r="M638" s="263"/>
      <c r="N638" s="263"/>
      <c r="O638" s="263"/>
      <c r="P638" s="263"/>
      <c r="Q638" s="263"/>
      <c r="R638" s="210"/>
      <c r="S638" s="210"/>
      <c r="T638" s="210"/>
      <c r="U638" s="212"/>
      <c r="V638" s="212"/>
      <c r="W638" s="212"/>
      <c r="X638" s="212"/>
      <c r="Y638" s="212"/>
      <c r="Z638" s="212"/>
      <c r="AA638" s="212"/>
      <c r="AB638" s="212"/>
      <c r="AC638" s="212"/>
      <c r="AD638" s="212"/>
      <c r="AE638" s="212"/>
      <c r="AF638" s="212"/>
      <c r="AG638" s="212"/>
      <c r="AH638" s="212"/>
      <c r="AI638" s="212"/>
      <c r="AJ638" s="260"/>
      <c r="AK638" s="260"/>
      <c r="AL638" s="260"/>
      <c r="AM638" s="260"/>
      <c r="AN638" s="260"/>
      <c r="AO638" s="260"/>
      <c r="AP638" s="260"/>
      <c r="AQ638" s="260"/>
      <c r="AR638" s="260"/>
      <c r="AS638" s="260"/>
      <c r="AT638" s="260"/>
      <c r="AU638" s="260"/>
      <c r="AV638" s="260"/>
      <c r="AW638" s="260"/>
      <c r="AX638" s="260"/>
      <c r="AY638" s="260"/>
      <c r="AZ638" s="260"/>
      <c r="BA638" s="260"/>
      <c r="BB638" s="260"/>
      <c r="BC638" s="260"/>
      <c r="BD638" s="260"/>
      <c r="BE638" s="260"/>
      <c r="BF638" s="260"/>
      <c r="BG638" s="260"/>
      <c r="BH638" s="260"/>
      <c r="BI638" s="260"/>
      <c r="BJ638" s="260"/>
      <c r="BK638" s="260"/>
      <c r="BL638" s="260"/>
      <c r="BM638" s="260"/>
      <c r="BN638" s="260"/>
      <c r="BO638" s="260"/>
      <c r="BP638" s="260"/>
      <c r="BQ638" s="260"/>
      <c r="BR638" s="260"/>
      <c r="BS638" s="260"/>
      <c r="BT638" s="260"/>
      <c r="BU638" s="260"/>
      <c r="BV638" s="260"/>
      <c r="BW638" s="260"/>
      <c r="BX638" s="260"/>
      <c r="BY638" s="260"/>
      <c r="BZ638" s="260"/>
      <c r="CA638" s="260"/>
      <c r="CB638" s="260"/>
      <c r="CC638" s="260"/>
      <c r="CD638" s="260"/>
      <c r="CE638" s="260"/>
      <c r="CF638" s="260"/>
      <c r="CG638" s="260"/>
      <c r="CH638" s="260"/>
      <c r="CI638" s="260"/>
      <c r="CJ638" s="260"/>
      <c r="CK638" s="260"/>
      <c r="CL638" s="260"/>
      <c r="CM638" s="260"/>
      <c r="CN638" s="260"/>
      <c r="CO638" s="260"/>
      <c r="CP638" s="260"/>
      <c r="CQ638" s="260"/>
      <c r="CR638" s="260"/>
      <c r="CS638" s="260"/>
      <c r="CT638" s="260"/>
      <c r="CU638" s="260"/>
      <c r="CV638" s="260"/>
      <c r="CW638" s="260"/>
      <c r="CX638" s="260"/>
      <c r="CY638" s="260"/>
      <c r="CZ638" s="260"/>
      <c r="DA638" s="260"/>
      <c r="DB638" s="260"/>
      <c r="DC638" s="260"/>
      <c r="DD638" s="260"/>
      <c r="DE638" s="260"/>
    </row>
    <row r="639" spans="1:109" ht="11.25" customHeight="1">
      <c r="A639" s="260"/>
      <c r="B639" s="260"/>
      <c r="C639" s="210"/>
      <c r="D639" s="211"/>
      <c r="E639" s="210"/>
      <c r="F639" s="210"/>
      <c r="G639" s="261"/>
      <c r="H639" s="262"/>
      <c r="I639" s="262"/>
      <c r="J639" s="263"/>
      <c r="K639" s="263"/>
      <c r="L639" s="263"/>
      <c r="M639" s="263"/>
      <c r="N639" s="263"/>
      <c r="O639" s="263"/>
      <c r="P639" s="263"/>
      <c r="Q639" s="263"/>
      <c r="R639" s="210"/>
      <c r="S639" s="210"/>
      <c r="T639" s="210"/>
      <c r="U639" s="212"/>
      <c r="V639" s="212"/>
      <c r="W639" s="212"/>
      <c r="X639" s="212"/>
      <c r="Y639" s="212"/>
      <c r="Z639" s="212"/>
      <c r="AA639" s="212"/>
      <c r="AB639" s="212"/>
      <c r="AC639" s="212"/>
      <c r="AD639" s="212"/>
      <c r="AE639" s="212"/>
      <c r="AF639" s="212"/>
      <c r="AG639" s="212"/>
      <c r="AH639" s="212"/>
      <c r="AI639" s="212"/>
      <c r="AJ639" s="260"/>
      <c r="AK639" s="260"/>
      <c r="AL639" s="260"/>
      <c r="AM639" s="260"/>
      <c r="AN639" s="260"/>
      <c r="AO639" s="260"/>
      <c r="AP639" s="260"/>
      <c r="AQ639" s="260"/>
      <c r="AR639" s="260"/>
      <c r="AS639" s="260"/>
      <c r="AT639" s="260"/>
      <c r="AU639" s="260"/>
      <c r="AV639" s="260"/>
      <c r="AW639" s="260"/>
      <c r="AX639" s="260"/>
      <c r="AY639" s="260"/>
      <c r="AZ639" s="260"/>
      <c r="BA639" s="260"/>
      <c r="BB639" s="260"/>
      <c r="BC639" s="260"/>
      <c r="BD639" s="260"/>
      <c r="BE639" s="260"/>
      <c r="BF639" s="260"/>
      <c r="BG639" s="260"/>
      <c r="BH639" s="260"/>
      <c r="BI639" s="260"/>
      <c r="BJ639" s="260"/>
      <c r="BK639" s="260"/>
      <c r="BL639" s="260"/>
      <c r="BM639" s="260"/>
      <c r="BN639" s="260"/>
      <c r="BO639" s="260"/>
      <c r="BP639" s="260"/>
      <c r="BQ639" s="260"/>
      <c r="BR639" s="260"/>
      <c r="BS639" s="260"/>
      <c r="BT639" s="260"/>
      <c r="BU639" s="260"/>
      <c r="BV639" s="260"/>
      <c r="BW639" s="260"/>
      <c r="BX639" s="260"/>
      <c r="BY639" s="260"/>
      <c r="BZ639" s="260"/>
      <c r="CA639" s="260"/>
      <c r="CB639" s="260"/>
      <c r="CC639" s="260"/>
      <c r="CD639" s="260"/>
      <c r="CE639" s="260"/>
      <c r="CF639" s="260"/>
      <c r="CG639" s="260"/>
      <c r="CH639" s="260"/>
      <c r="CI639" s="260"/>
      <c r="CJ639" s="260"/>
      <c r="CK639" s="260"/>
      <c r="CL639" s="260"/>
      <c r="CM639" s="260"/>
      <c r="CN639" s="260"/>
      <c r="CO639" s="260"/>
      <c r="CP639" s="260"/>
      <c r="CQ639" s="260"/>
      <c r="CR639" s="260"/>
      <c r="CS639" s="260"/>
      <c r="CT639" s="260"/>
      <c r="CU639" s="260"/>
      <c r="CV639" s="260"/>
      <c r="CW639" s="260"/>
      <c r="CX639" s="260"/>
      <c r="CY639" s="260"/>
      <c r="CZ639" s="260"/>
      <c r="DA639" s="260"/>
      <c r="DB639" s="260"/>
      <c r="DC639" s="260"/>
      <c r="DD639" s="260"/>
      <c r="DE639" s="260"/>
    </row>
    <row r="640" spans="1:109" ht="11.25" customHeight="1">
      <c r="A640" s="260"/>
      <c r="B640" s="260"/>
      <c r="C640" s="210"/>
      <c r="D640" s="211"/>
      <c r="E640" s="210"/>
      <c r="F640" s="210"/>
      <c r="G640" s="261"/>
      <c r="H640" s="262"/>
      <c r="I640" s="262"/>
      <c r="J640" s="263"/>
      <c r="K640" s="263"/>
      <c r="L640" s="263"/>
      <c r="M640" s="263"/>
      <c r="N640" s="263"/>
      <c r="O640" s="263"/>
      <c r="P640" s="263"/>
      <c r="Q640" s="263"/>
      <c r="R640" s="210"/>
      <c r="S640" s="210"/>
      <c r="T640" s="210"/>
      <c r="U640" s="212"/>
      <c r="V640" s="212"/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60"/>
      <c r="AK640" s="260"/>
      <c r="AL640" s="260"/>
      <c r="AM640" s="260"/>
      <c r="AN640" s="260"/>
      <c r="AO640" s="260"/>
      <c r="AP640" s="260"/>
      <c r="AQ640" s="260"/>
      <c r="AR640" s="260"/>
      <c r="AS640" s="260"/>
      <c r="AT640" s="260"/>
      <c r="AU640" s="260"/>
      <c r="AV640" s="260"/>
      <c r="AW640" s="260"/>
      <c r="AX640" s="260"/>
      <c r="AY640" s="260"/>
      <c r="AZ640" s="260"/>
      <c r="BA640" s="260"/>
      <c r="BB640" s="260"/>
      <c r="BC640" s="260"/>
      <c r="BD640" s="260"/>
      <c r="BE640" s="260"/>
      <c r="BF640" s="260"/>
      <c r="BG640" s="260"/>
      <c r="BH640" s="260"/>
      <c r="BI640" s="260"/>
      <c r="BJ640" s="260"/>
      <c r="BK640" s="260"/>
      <c r="BL640" s="260"/>
      <c r="BM640" s="260"/>
      <c r="BN640" s="260"/>
      <c r="BO640" s="260"/>
      <c r="BP640" s="260"/>
      <c r="BQ640" s="260"/>
      <c r="BR640" s="260"/>
      <c r="BS640" s="260"/>
      <c r="BT640" s="260"/>
      <c r="BU640" s="260"/>
      <c r="BV640" s="260"/>
      <c r="BW640" s="260"/>
      <c r="BX640" s="260"/>
      <c r="BY640" s="260"/>
      <c r="BZ640" s="260"/>
      <c r="CA640" s="260"/>
      <c r="CB640" s="260"/>
      <c r="CC640" s="260"/>
      <c r="CD640" s="260"/>
      <c r="CE640" s="260"/>
      <c r="CF640" s="260"/>
      <c r="CG640" s="260"/>
      <c r="CH640" s="260"/>
      <c r="CI640" s="260"/>
      <c r="CJ640" s="260"/>
      <c r="CK640" s="260"/>
      <c r="CL640" s="260"/>
      <c r="CM640" s="260"/>
      <c r="CN640" s="260"/>
      <c r="CO640" s="260"/>
      <c r="CP640" s="260"/>
      <c r="CQ640" s="260"/>
      <c r="CR640" s="260"/>
      <c r="CS640" s="260"/>
      <c r="CT640" s="260"/>
      <c r="CU640" s="260"/>
      <c r="CV640" s="260"/>
      <c r="CW640" s="260"/>
      <c r="CX640" s="260"/>
      <c r="CY640" s="260"/>
      <c r="CZ640" s="260"/>
      <c r="DA640" s="260"/>
      <c r="DB640" s="260"/>
      <c r="DC640" s="260"/>
      <c r="DD640" s="260"/>
      <c r="DE640" s="260"/>
    </row>
    <row r="641" spans="1:109" ht="11.25" customHeight="1">
      <c r="A641" s="260"/>
      <c r="B641" s="260"/>
      <c r="C641" s="210"/>
      <c r="D641" s="211"/>
      <c r="E641" s="210"/>
      <c r="F641" s="210"/>
      <c r="G641" s="261"/>
      <c r="H641" s="262"/>
      <c r="I641" s="262"/>
      <c r="J641" s="263"/>
      <c r="K641" s="263"/>
      <c r="L641" s="263"/>
      <c r="M641" s="263"/>
      <c r="N641" s="263"/>
      <c r="O641" s="263"/>
      <c r="P641" s="263"/>
      <c r="Q641" s="263"/>
      <c r="R641" s="210"/>
      <c r="S641" s="210"/>
      <c r="T641" s="210"/>
      <c r="U641" s="212"/>
      <c r="V641" s="212"/>
      <c r="W641" s="212"/>
      <c r="X641" s="212"/>
      <c r="Y641" s="212"/>
      <c r="Z641" s="212"/>
      <c r="AA641" s="212"/>
      <c r="AB641" s="212"/>
      <c r="AC641" s="212"/>
      <c r="AD641" s="212"/>
      <c r="AE641" s="212"/>
      <c r="AF641" s="212"/>
      <c r="AG641" s="212"/>
      <c r="AH641" s="212"/>
      <c r="AI641" s="212"/>
      <c r="AJ641" s="260"/>
      <c r="AK641" s="260"/>
      <c r="AL641" s="260"/>
      <c r="AM641" s="260"/>
      <c r="AN641" s="260"/>
      <c r="AO641" s="260"/>
      <c r="AP641" s="260"/>
      <c r="AQ641" s="260"/>
      <c r="AR641" s="260"/>
      <c r="AS641" s="260"/>
      <c r="AT641" s="260"/>
      <c r="AU641" s="260"/>
      <c r="AV641" s="260"/>
      <c r="AW641" s="260"/>
      <c r="AX641" s="260"/>
      <c r="AY641" s="260"/>
      <c r="AZ641" s="260"/>
      <c r="BA641" s="260"/>
      <c r="BB641" s="260"/>
      <c r="BC641" s="260"/>
      <c r="BD641" s="260"/>
      <c r="BE641" s="260"/>
      <c r="BF641" s="260"/>
      <c r="BG641" s="260"/>
      <c r="BH641" s="260"/>
      <c r="BI641" s="260"/>
      <c r="BJ641" s="260"/>
      <c r="BK641" s="260"/>
      <c r="BL641" s="260"/>
      <c r="BM641" s="260"/>
      <c r="BN641" s="260"/>
      <c r="BO641" s="260"/>
      <c r="BP641" s="260"/>
      <c r="BQ641" s="260"/>
      <c r="BR641" s="260"/>
      <c r="BS641" s="260"/>
      <c r="BT641" s="260"/>
      <c r="BU641" s="260"/>
      <c r="BV641" s="260"/>
      <c r="BW641" s="260"/>
      <c r="BX641" s="260"/>
      <c r="BY641" s="260"/>
      <c r="BZ641" s="260"/>
      <c r="CA641" s="260"/>
      <c r="CB641" s="260"/>
      <c r="CC641" s="260"/>
      <c r="CD641" s="260"/>
      <c r="CE641" s="260"/>
      <c r="CF641" s="260"/>
      <c r="CG641" s="260"/>
      <c r="CH641" s="260"/>
      <c r="CI641" s="260"/>
      <c r="CJ641" s="260"/>
      <c r="CK641" s="260"/>
      <c r="CL641" s="260"/>
      <c r="CM641" s="260"/>
      <c r="CN641" s="260"/>
      <c r="CO641" s="260"/>
      <c r="CP641" s="260"/>
      <c r="CQ641" s="260"/>
      <c r="CR641" s="260"/>
      <c r="CS641" s="260"/>
      <c r="CT641" s="260"/>
      <c r="CU641" s="260"/>
      <c r="CV641" s="260"/>
      <c r="CW641" s="260"/>
      <c r="CX641" s="260"/>
      <c r="CY641" s="260"/>
      <c r="CZ641" s="260"/>
      <c r="DA641" s="260"/>
      <c r="DB641" s="260"/>
      <c r="DC641" s="260"/>
      <c r="DD641" s="260"/>
      <c r="DE641" s="260"/>
    </row>
    <row r="642" spans="1:109" ht="11.25" customHeight="1">
      <c r="A642" s="260"/>
      <c r="B642" s="260"/>
      <c r="C642" s="210"/>
      <c r="D642" s="211"/>
      <c r="E642" s="210"/>
      <c r="F642" s="210"/>
      <c r="G642" s="261"/>
      <c r="H642" s="262"/>
      <c r="I642" s="262"/>
      <c r="J642" s="263"/>
      <c r="K642" s="263"/>
      <c r="L642" s="263"/>
      <c r="M642" s="263"/>
      <c r="N642" s="263"/>
      <c r="O642" s="263"/>
      <c r="P642" s="263"/>
      <c r="Q642" s="263"/>
      <c r="R642" s="210"/>
      <c r="S642" s="210"/>
      <c r="T642" s="210"/>
      <c r="U642" s="212"/>
      <c r="V642" s="212"/>
      <c r="W642" s="212"/>
      <c r="X642" s="212"/>
      <c r="Y642" s="212"/>
      <c r="Z642" s="212"/>
      <c r="AA642" s="212"/>
      <c r="AB642" s="212"/>
      <c r="AC642" s="212"/>
      <c r="AD642" s="212"/>
      <c r="AE642" s="212"/>
      <c r="AF642" s="212"/>
      <c r="AG642" s="212"/>
      <c r="AH642" s="212"/>
      <c r="AI642" s="212"/>
      <c r="AJ642" s="260"/>
      <c r="AK642" s="260"/>
      <c r="AL642" s="260"/>
      <c r="AM642" s="260"/>
      <c r="AN642" s="260"/>
      <c r="AO642" s="260"/>
      <c r="AP642" s="260"/>
      <c r="AQ642" s="260"/>
      <c r="AR642" s="260"/>
      <c r="AS642" s="260"/>
      <c r="AT642" s="260"/>
      <c r="AU642" s="260"/>
      <c r="AV642" s="260"/>
      <c r="AW642" s="260"/>
      <c r="AX642" s="260"/>
      <c r="AY642" s="260"/>
      <c r="AZ642" s="260"/>
      <c r="BA642" s="260"/>
      <c r="BB642" s="260"/>
      <c r="BC642" s="260"/>
      <c r="BD642" s="260"/>
      <c r="BE642" s="260"/>
      <c r="BF642" s="260"/>
      <c r="BG642" s="260"/>
      <c r="BH642" s="260"/>
      <c r="BI642" s="260"/>
      <c r="BJ642" s="260"/>
      <c r="BK642" s="260"/>
      <c r="BL642" s="260"/>
      <c r="BM642" s="260"/>
      <c r="BN642" s="260"/>
      <c r="BO642" s="260"/>
      <c r="BP642" s="260"/>
      <c r="BQ642" s="260"/>
      <c r="BR642" s="260"/>
      <c r="BS642" s="260"/>
      <c r="BT642" s="260"/>
      <c r="BU642" s="260"/>
      <c r="BV642" s="260"/>
      <c r="BW642" s="260"/>
      <c r="BX642" s="260"/>
      <c r="BY642" s="260"/>
      <c r="BZ642" s="260"/>
      <c r="CA642" s="260"/>
      <c r="CB642" s="260"/>
      <c r="CC642" s="260"/>
      <c r="CD642" s="260"/>
      <c r="CE642" s="260"/>
      <c r="CF642" s="260"/>
      <c r="CG642" s="260"/>
      <c r="CH642" s="260"/>
      <c r="CI642" s="260"/>
      <c r="CJ642" s="260"/>
      <c r="CK642" s="260"/>
      <c r="CL642" s="260"/>
      <c r="CM642" s="260"/>
      <c r="CN642" s="260"/>
      <c r="CO642" s="260"/>
      <c r="CP642" s="260"/>
      <c r="CQ642" s="260"/>
      <c r="CR642" s="260"/>
      <c r="CS642" s="260"/>
      <c r="CT642" s="260"/>
      <c r="CU642" s="260"/>
      <c r="CV642" s="260"/>
      <c r="CW642" s="260"/>
      <c r="CX642" s="260"/>
      <c r="CY642" s="260"/>
      <c r="CZ642" s="260"/>
      <c r="DA642" s="260"/>
      <c r="DB642" s="260"/>
      <c r="DC642" s="260"/>
      <c r="DD642" s="260"/>
      <c r="DE642" s="260"/>
    </row>
    <row r="643" spans="1:109" ht="11.25" customHeight="1">
      <c r="A643" s="260"/>
      <c r="B643" s="260"/>
      <c r="C643" s="210"/>
      <c r="D643" s="211"/>
      <c r="E643" s="210"/>
      <c r="F643" s="210"/>
      <c r="G643" s="261"/>
      <c r="H643" s="262"/>
      <c r="I643" s="262"/>
      <c r="J643" s="263"/>
      <c r="K643" s="263"/>
      <c r="L643" s="263"/>
      <c r="M643" s="263"/>
      <c r="N643" s="263"/>
      <c r="O643" s="263"/>
      <c r="P643" s="263"/>
      <c r="Q643" s="263"/>
      <c r="R643" s="210"/>
      <c r="S643" s="210"/>
      <c r="T643" s="210"/>
      <c r="U643" s="212"/>
      <c r="V643" s="212"/>
      <c r="W643" s="212"/>
      <c r="X643" s="212"/>
      <c r="Y643" s="212"/>
      <c r="Z643" s="212"/>
      <c r="AA643" s="212"/>
      <c r="AB643" s="212"/>
      <c r="AC643" s="212"/>
      <c r="AD643" s="212"/>
      <c r="AE643" s="212"/>
      <c r="AF643" s="212"/>
      <c r="AG643" s="212"/>
      <c r="AH643" s="212"/>
      <c r="AI643" s="212"/>
      <c r="AJ643" s="260"/>
      <c r="AK643" s="260"/>
      <c r="AL643" s="260"/>
      <c r="AM643" s="260"/>
      <c r="AN643" s="260"/>
      <c r="AO643" s="260"/>
      <c r="AP643" s="260"/>
      <c r="AQ643" s="260"/>
      <c r="AR643" s="260"/>
      <c r="AS643" s="260"/>
      <c r="AT643" s="260"/>
      <c r="AU643" s="260"/>
      <c r="AV643" s="260"/>
      <c r="AW643" s="260"/>
      <c r="AX643" s="260"/>
      <c r="AY643" s="260"/>
      <c r="AZ643" s="260"/>
      <c r="BA643" s="260"/>
      <c r="BB643" s="260"/>
      <c r="BC643" s="260"/>
      <c r="BD643" s="260"/>
      <c r="BE643" s="260"/>
      <c r="BF643" s="260"/>
      <c r="BG643" s="260"/>
      <c r="BH643" s="260"/>
      <c r="BI643" s="260"/>
      <c r="BJ643" s="260"/>
      <c r="BK643" s="260"/>
      <c r="BL643" s="260"/>
      <c r="BM643" s="260"/>
      <c r="BN643" s="260"/>
      <c r="BO643" s="260"/>
      <c r="BP643" s="260"/>
      <c r="BQ643" s="260"/>
      <c r="BR643" s="260"/>
      <c r="BS643" s="260"/>
      <c r="BT643" s="260"/>
      <c r="BU643" s="260"/>
      <c r="BV643" s="260"/>
      <c r="BW643" s="260"/>
      <c r="BX643" s="260"/>
      <c r="BY643" s="260"/>
      <c r="BZ643" s="260"/>
      <c r="CA643" s="260"/>
      <c r="CB643" s="260"/>
      <c r="CC643" s="260"/>
      <c r="CD643" s="260"/>
      <c r="CE643" s="260"/>
      <c r="CF643" s="260"/>
      <c r="CG643" s="260"/>
      <c r="CH643" s="260"/>
      <c r="CI643" s="260"/>
      <c r="CJ643" s="260"/>
      <c r="CK643" s="260"/>
      <c r="CL643" s="260"/>
      <c r="CM643" s="260"/>
      <c r="CN643" s="260"/>
      <c r="CO643" s="260"/>
      <c r="CP643" s="260"/>
      <c r="CQ643" s="260"/>
      <c r="CR643" s="260"/>
      <c r="CS643" s="260"/>
      <c r="CT643" s="260"/>
      <c r="CU643" s="260"/>
      <c r="CV643" s="260"/>
      <c r="CW643" s="260"/>
      <c r="CX643" s="260"/>
      <c r="CY643" s="260"/>
      <c r="CZ643" s="260"/>
      <c r="DA643" s="260"/>
      <c r="DB643" s="260"/>
      <c r="DC643" s="260"/>
      <c r="DD643" s="260"/>
      <c r="DE643" s="260"/>
    </row>
    <row r="644" spans="1:109" ht="11.25" customHeight="1">
      <c r="A644" s="260"/>
      <c r="B644" s="260"/>
      <c r="C644" s="210"/>
      <c r="D644" s="211"/>
      <c r="E644" s="210"/>
      <c r="F644" s="210"/>
      <c r="G644" s="261"/>
      <c r="H644" s="262"/>
      <c r="I644" s="262"/>
      <c r="J644" s="263"/>
      <c r="K644" s="263"/>
      <c r="L644" s="263"/>
      <c r="M644" s="263"/>
      <c r="N644" s="263"/>
      <c r="O644" s="263"/>
      <c r="P644" s="263"/>
      <c r="Q644" s="263"/>
      <c r="R644" s="210"/>
      <c r="S644" s="210"/>
      <c r="T644" s="210"/>
      <c r="U644" s="212"/>
      <c r="V644" s="212"/>
      <c r="W644" s="212"/>
      <c r="X644" s="212"/>
      <c r="Y644" s="212"/>
      <c r="Z644" s="212"/>
      <c r="AA644" s="212"/>
      <c r="AB644" s="212"/>
      <c r="AC644" s="212"/>
      <c r="AD644" s="212"/>
      <c r="AE644" s="212"/>
      <c r="AF644" s="212"/>
      <c r="AG644" s="212"/>
      <c r="AH644" s="212"/>
      <c r="AI644" s="212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  <c r="AW644" s="260"/>
      <c r="AX644" s="260"/>
      <c r="AY644" s="260"/>
      <c r="AZ644" s="260"/>
      <c r="BA644" s="260"/>
      <c r="BB644" s="260"/>
      <c r="BC644" s="260"/>
      <c r="BD644" s="260"/>
      <c r="BE644" s="260"/>
      <c r="BF644" s="260"/>
      <c r="BG644" s="260"/>
      <c r="BH644" s="260"/>
      <c r="BI644" s="260"/>
      <c r="BJ644" s="260"/>
      <c r="BK644" s="260"/>
      <c r="BL644" s="260"/>
      <c r="BM644" s="260"/>
      <c r="BN644" s="260"/>
      <c r="BO644" s="260"/>
      <c r="BP644" s="260"/>
      <c r="BQ644" s="260"/>
      <c r="BR644" s="260"/>
      <c r="BS644" s="260"/>
      <c r="BT644" s="260"/>
      <c r="BU644" s="260"/>
      <c r="BV644" s="260"/>
      <c r="BW644" s="260"/>
      <c r="BX644" s="260"/>
      <c r="BY644" s="260"/>
      <c r="BZ644" s="260"/>
      <c r="CA644" s="260"/>
      <c r="CB644" s="260"/>
      <c r="CC644" s="260"/>
      <c r="CD644" s="260"/>
      <c r="CE644" s="260"/>
      <c r="CF644" s="260"/>
      <c r="CG644" s="260"/>
      <c r="CH644" s="260"/>
      <c r="CI644" s="260"/>
      <c r="CJ644" s="260"/>
      <c r="CK644" s="260"/>
      <c r="CL644" s="260"/>
      <c r="CM644" s="260"/>
      <c r="CN644" s="260"/>
      <c r="CO644" s="260"/>
      <c r="CP644" s="260"/>
      <c r="CQ644" s="260"/>
      <c r="CR644" s="260"/>
      <c r="CS644" s="260"/>
      <c r="CT644" s="260"/>
      <c r="CU644" s="260"/>
      <c r="CV644" s="260"/>
      <c r="CW644" s="260"/>
      <c r="CX644" s="260"/>
      <c r="CY644" s="260"/>
      <c r="CZ644" s="260"/>
      <c r="DA644" s="260"/>
      <c r="DB644" s="260"/>
      <c r="DC644" s="260"/>
      <c r="DD644" s="260"/>
      <c r="DE644" s="260"/>
    </row>
    <row r="645" spans="1:109" ht="11.25" customHeight="1">
      <c r="A645" s="260"/>
      <c r="B645" s="260"/>
      <c r="C645" s="210"/>
      <c r="D645" s="211"/>
      <c r="E645" s="210"/>
      <c r="F645" s="210"/>
      <c r="G645" s="261"/>
      <c r="H645" s="262"/>
      <c r="I645" s="262"/>
      <c r="J645" s="263"/>
      <c r="K645" s="263"/>
      <c r="L645" s="263"/>
      <c r="M645" s="263"/>
      <c r="N645" s="263"/>
      <c r="O645" s="263"/>
      <c r="P645" s="263"/>
      <c r="Q645" s="263"/>
      <c r="R645" s="210"/>
      <c r="S645" s="210"/>
      <c r="T645" s="210"/>
      <c r="U645" s="212"/>
      <c r="V645" s="212"/>
      <c r="W645" s="212"/>
      <c r="X645" s="212"/>
      <c r="Y645" s="212"/>
      <c r="Z645" s="212"/>
      <c r="AA645" s="212"/>
      <c r="AB645" s="212"/>
      <c r="AC645" s="212"/>
      <c r="AD645" s="212"/>
      <c r="AE645" s="212"/>
      <c r="AF645" s="212"/>
      <c r="AG645" s="212"/>
      <c r="AH645" s="212"/>
      <c r="AI645" s="212"/>
      <c r="AJ645" s="260"/>
      <c r="AK645" s="260"/>
      <c r="AL645" s="260"/>
      <c r="AM645" s="260"/>
      <c r="AN645" s="260"/>
      <c r="AO645" s="260"/>
      <c r="AP645" s="260"/>
      <c r="AQ645" s="260"/>
      <c r="AR645" s="260"/>
      <c r="AS645" s="260"/>
      <c r="AT645" s="260"/>
      <c r="AU645" s="260"/>
      <c r="AV645" s="260"/>
      <c r="AW645" s="260"/>
      <c r="AX645" s="260"/>
      <c r="AY645" s="260"/>
      <c r="AZ645" s="260"/>
      <c r="BA645" s="260"/>
      <c r="BB645" s="260"/>
      <c r="BC645" s="260"/>
      <c r="BD645" s="260"/>
      <c r="BE645" s="260"/>
      <c r="BF645" s="260"/>
      <c r="BG645" s="260"/>
      <c r="BH645" s="260"/>
      <c r="BI645" s="260"/>
      <c r="BJ645" s="260"/>
      <c r="BK645" s="260"/>
      <c r="BL645" s="260"/>
      <c r="BM645" s="260"/>
      <c r="BN645" s="260"/>
      <c r="BO645" s="260"/>
      <c r="BP645" s="260"/>
      <c r="BQ645" s="260"/>
      <c r="BR645" s="260"/>
      <c r="BS645" s="260"/>
      <c r="BT645" s="260"/>
      <c r="BU645" s="260"/>
      <c r="BV645" s="260"/>
      <c r="BW645" s="260"/>
      <c r="BX645" s="260"/>
      <c r="BY645" s="260"/>
      <c r="BZ645" s="260"/>
      <c r="CA645" s="260"/>
      <c r="CB645" s="260"/>
      <c r="CC645" s="260"/>
      <c r="CD645" s="260"/>
      <c r="CE645" s="260"/>
      <c r="CF645" s="260"/>
      <c r="CG645" s="260"/>
      <c r="CH645" s="260"/>
      <c r="CI645" s="260"/>
      <c r="CJ645" s="260"/>
      <c r="CK645" s="260"/>
      <c r="CL645" s="260"/>
      <c r="CM645" s="260"/>
      <c r="CN645" s="260"/>
      <c r="CO645" s="260"/>
      <c r="CP645" s="260"/>
      <c r="CQ645" s="260"/>
      <c r="CR645" s="260"/>
      <c r="CS645" s="260"/>
      <c r="CT645" s="260"/>
      <c r="CU645" s="260"/>
      <c r="CV645" s="260"/>
      <c r="CW645" s="260"/>
      <c r="CX645" s="260"/>
      <c r="CY645" s="260"/>
      <c r="CZ645" s="260"/>
      <c r="DA645" s="260"/>
      <c r="DB645" s="260"/>
      <c r="DC645" s="260"/>
      <c r="DD645" s="260"/>
      <c r="DE645" s="260"/>
    </row>
    <row r="646" spans="1:109" ht="11.25" customHeight="1">
      <c r="A646" s="260"/>
      <c r="B646" s="260"/>
      <c r="C646" s="210"/>
      <c r="D646" s="211"/>
      <c r="E646" s="210"/>
      <c r="F646" s="210"/>
      <c r="G646" s="261"/>
      <c r="H646" s="262"/>
      <c r="I646" s="262"/>
      <c r="J646" s="263"/>
      <c r="K646" s="263"/>
      <c r="L646" s="263"/>
      <c r="M646" s="263"/>
      <c r="N646" s="263"/>
      <c r="O646" s="263"/>
      <c r="P646" s="263"/>
      <c r="Q646" s="263"/>
      <c r="R646" s="210"/>
      <c r="S646" s="210"/>
      <c r="T646" s="210"/>
      <c r="U646" s="212"/>
      <c r="V646" s="212"/>
      <c r="W646" s="212"/>
      <c r="X646" s="212"/>
      <c r="Y646" s="212"/>
      <c r="Z646" s="212"/>
      <c r="AA646" s="212"/>
      <c r="AB646" s="212"/>
      <c r="AC646" s="212"/>
      <c r="AD646" s="212"/>
      <c r="AE646" s="212"/>
      <c r="AF646" s="212"/>
      <c r="AG646" s="212"/>
      <c r="AH646" s="212"/>
      <c r="AI646" s="212"/>
      <c r="AJ646" s="260"/>
      <c r="AK646" s="260"/>
      <c r="AL646" s="260"/>
      <c r="AM646" s="260"/>
      <c r="AN646" s="260"/>
      <c r="AO646" s="260"/>
      <c r="AP646" s="260"/>
      <c r="AQ646" s="260"/>
      <c r="AR646" s="260"/>
      <c r="AS646" s="260"/>
      <c r="AT646" s="260"/>
      <c r="AU646" s="260"/>
      <c r="AV646" s="260"/>
      <c r="AW646" s="260"/>
      <c r="AX646" s="260"/>
      <c r="AY646" s="260"/>
      <c r="AZ646" s="260"/>
      <c r="BA646" s="260"/>
      <c r="BB646" s="260"/>
      <c r="BC646" s="260"/>
      <c r="BD646" s="260"/>
      <c r="BE646" s="260"/>
      <c r="BF646" s="260"/>
      <c r="BG646" s="260"/>
      <c r="BH646" s="260"/>
      <c r="BI646" s="260"/>
      <c r="BJ646" s="260"/>
      <c r="BK646" s="260"/>
      <c r="BL646" s="260"/>
      <c r="BM646" s="260"/>
      <c r="BN646" s="260"/>
      <c r="BO646" s="260"/>
      <c r="BP646" s="260"/>
      <c r="BQ646" s="260"/>
      <c r="BR646" s="260"/>
      <c r="BS646" s="260"/>
      <c r="BT646" s="260"/>
      <c r="BU646" s="260"/>
      <c r="BV646" s="260"/>
      <c r="BW646" s="260"/>
      <c r="BX646" s="260"/>
      <c r="BY646" s="260"/>
      <c r="BZ646" s="260"/>
      <c r="CA646" s="260"/>
      <c r="CB646" s="260"/>
      <c r="CC646" s="260"/>
      <c r="CD646" s="260"/>
      <c r="CE646" s="260"/>
      <c r="CF646" s="260"/>
      <c r="CG646" s="260"/>
      <c r="CH646" s="260"/>
      <c r="CI646" s="260"/>
      <c r="CJ646" s="260"/>
      <c r="CK646" s="260"/>
      <c r="CL646" s="260"/>
      <c r="CM646" s="260"/>
      <c r="CN646" s="260"/>
      <c r="CO646" s="260"/>
      <c r="CP646" s="260"/>
      <c r="CQ646" s="260"/>
      <c r="CR646" s="260"/>
      <c r="CS646" s="260"/>
      <c r="CT646" s="260"/>
      <c r="CU646" s="260"/>
      <c r="CV646" s="260"/>
      <c r="CW646" s="260"/>
      <c r="CX646" s="260"/>
      <c r="CY646" s="260"/>
      <c r="CZ646" s="260"/>
      <c r="DA646" s="260"/>
      <c r="DB646" s="260"/>
      <c r="DC646" s="260"/>
      <c r="DD646" s="260"/>
      <c r="DE646" s="260"/>
    </row>
    <row r="647" spans="1:109" ht="11.25" customHeight="1">
      <c r="A647" s="260"/>
      <c r="B647" s="260"/>
      <c r="C647" s="210"/>
      <c r="D647" s="211"/>
      <c r="E647" s="210"/>
      <c r="F647" s="210"/>
      <c r="G647" s="261"/>
      <c r="H647" s="262"/>
      <c r="I647" s="262"/>
      <c r="J647" s="263"/>
      <c r="K647" s="263"/>
      <c r="L647" s="263"/>
      <c r="M647" s="263"/>
      <c r="N647" s="263"/>
      <c r="O647" s="263"/>
      <c r="P647" s="263"/>
      <c r="Q647" s="263"/>
      <c r="R647" s="210"/>
      <c r="S647" s="210"/>
      <c r="T647" s="210"/>
      <c r="U647" s="212"/>
      <c r="V647" s="212"/>
      <c r="W647" s="212"/>
      <c r="X647" s="212"/>
      <c r="Y647" s="212"/>
      <c r="Z647" s="212"/>
      <c r="AA647" s="212"/>
      <c r="AB647" s="212"/>
      <c r="AC647" s="212"/>
      <c r="AD647" s="212"/>
      <c r="AE647" s="212"/>
      <c r="AF647" s="212"/>
      <c r="AG647" s="212"/>
      <c r="AH647" s="212"/>
      <c r="AI647" s="212"/>
      <c r="AJ647" s="260"/>
      <c r="AK647" s="260"/>
      <c r="AL647" s="260"/>
      <c r="AM647" s="260"/>
      <c r="AN647" s="260"/>
      <c r="AO647" s="260"/>
      <c r="AP647" s="260"/>
      <c r="AQ647" s="260"/>
      <c r="AR647" s="260"/>
      <c r="AS647" s="260"/>
      <c r="AT647" s="260"/>
      <c r="AU647" s="260"/>
      <c r="AV647" s="260"/>
      <c r="AW647" s="260"/>
      <c r="AX647" s="260"/>
      <c r="AY647" s="260"/>
      <c r="AZ647" s="260"/>
      <c r="BA647" s="260"/>
      <c r="BB647" s="260"/>
      <c r="BC647" s="260"/>
      <c r="BD647" s="260"/>
      <c r="BE647" s="260"/>
      <c r="BF647" s="260"/>
      <c r="BG647" s="260"/>
      <c r="BH647" s="260"/>
      <c r="BI647" s="260"/>
      <c r="BJ647" s="260"/>
      <c r="BK647" s="260"/>
      <c r="BL647" s="260"/>
      <c r="BM647" s="260"/>
      <c r="BN647" s="260"/>
      <c r="BO647" s="260"/>
      <c r="BP647" s="260"/>
      <c r="BQ647" s="260"/>
      <c r="BR647" s="260"/>
      <c r="BS647" s="260"/>
      <c r="BT647" s="260"/>
      <c r="BU647" s="260"/>
      <c r="BV647" s="260"/>
      <c r="BW647" s="260"/>
      <c r="BX647" s="260"/>
      <c r="BY647" s="260"/>
      <c r="BZ647" s="260"/>
      <c r="CA647" s="260"/>
      <c r="CB647" s="260"/>
      <c r="CC647" s="260"/>
      <c r="CD647" s="260"/>
      <c r="CE647" s="260"/>
      <c r="CF647" s="260"/>
      <c r="CG647" s="260"/>
      <c r="CH647" s="260"/>
      <c r="CI647" s="260"/>
      <c r="CJ647" s="260"/>
      <c r="CK647" s="260"/>
      <c r="CL647" s="260"/>
      <c r="CM647" s="260"/>
      <c r="CN647" s="260"/>
      <c r="CO647" s="260"/>
      <c r="CP647" s="260"/>
      <c r="CQ647" s="260"/>
      <c r="CR647" s="260"/>
      <c r="CS647" s="260"/>
      <c r="CT647" s="260"/>
      <c r="CU647" s="260"/>
      <c r="CV647" s="260"/>
      <c r="CW647" s="260"/>
      <c r="CX647" s="260"/>
      <c r="CY647" s="260"/>
      <c r="CZ647" s="260"/>
      <c r="DA647" s="260"/>
      <c r="DB647" s="260"/>
      <c r="DC647" s="260"/>
      <c r="DD647" s="260"/>
      <c r="DE647" s="260"/>
    </row>
    <row r="648" spans="1:109" ht="11.25" customHeight="1">
      <c r="A648" s="260"/>
      <c r="B648" s="260"/>
      <c r="C648" s="210"/>
      <c r="D648" s="211"/>
      <c r="E648" s="210"/>
      <c r="F648" s="210"/>
      <c r="G648" s="261"/>
      <c r="H648" s="262"/>
      <c r="I648" s="262"/>
      <c r="J648" s="263"/>
      <c r="K648" s="263"/>
      <c r="L648" s="263"/>
      <c r="M648" s="263"/>
      <c r="N648" s="263"/>
      <c r="O648" s="263"/>
      <c r="P648" s="263"/>
      <c r="Q648" s="263"/>
      <c r="R648" s="210"/>
      <c r="S648" s="210"/>
      <c r="T648" s="210"/>
      <c r="U648" s="212"/>
      <c r="V648" s="212"/>
      <c r="W648" s="212"/>
      <c r="X648" s="212"/>
      <c r="Y648" s="212"/>
      <c r="Z648" s="212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60"/>
      <c r="AK648" s="260"/>
      <c r="AL648" s="260"/>
      <c r="AM648" s="260"/>
      <c r="AN648" s="260"/>
      <c r="AO648" s="260"/>
      <c r="AP648" s="260"/>
      <c r="AQ648" s="260"/>
      <c r="AR648" s="260"/>
      <c r="AS648" s="260"/>
      <c r="AT648" s="260"/>
      <c r="AU648" s="260"/>
      <c r="AV648" s="260"/>
      <c r="AW648" s="260"/>
      <c r="AX648" s="260"/>
      <c r="AY648" s="260"/>
      <c r="AZ648" s="260"/>
      <c r="BA648" s="260"/>
      <c r="BB648" s="260"/>
      <c r="BC648" s="260"/>
      <c r="BD648" s="260"/>
      <c r="BE648" s="260"/>
      <c r="BF648" s="260"/>
      <c r="BG648" s="260"/>
      <c r="BH648" s="260"/>
      <c r="BI648" s="260"/>
      <c r="BJ648" s="260"/>
      <c r="BK648" s="260"/>
      <c r="BL648" s="260"/>
      <c r="BM648" s="260"/>
      <c r="BN648" s="260"/>
      <c r="BO648" s="260"/>
      <c r="BP648" s="260"/>
      <c r="BQ648" s="260"/>
      <c r="BR648" s="260"/>
      <c r="BS648" s="260"/>
      <c r="BT648" s="260"/>
      <c r="BU648" s="260"/>
      <c r="BV648" s="260"/>
      <c r="BW648" s="260"/>
      <c r="BX648" s="260"/>
      <c r="BY648" s="260"/>
      <c r="BZ648" s="260"/>
      <c r="CA648" s="260"/>
      <c r="CB648" s="260"/>
      <c r="CC648" s="260"/>
      <c r="CD648" s="260"/>
      <c r="CE648" s="260"/>
      <c r="CF648" s="260"/>
      <c r="CG648" s="260"/>
      <c r="CH648" s="260"/>
      <c r="CI648" s="260"/>
      <c r="CJ648" s="260"/>
      <c r="CK648" s="260"/>
      <c r="CL648" s="260"/>
      <c r="CM648" s="260"/>
      <c r="CN648" s="260"/>
      <c r="CO648" s="260"/>
      <c r="CP648" s="260"/>
      <c r="CQ648" s="260"/>
      <c r="CR648" s="260"/>
      <c r="CS648" s="260"/>
      <c r="CT648" s="260"/>
      <c r="CU648" s="260"/>
      <c r="CV648" s="260"/>
      <c r="CW648" s="260"/>
      <c r="CX648" s="260"/>
      <c r="CY648" s="260"/>
      <c r="CZ648" s="260"/>
      <c r="DA648" s="260"/>
      <c r="DB648" s="260"/>
      <c r="DC648" s="260"/>
      <c r="DD648" s="260"/>
      <c r="DE648" s="260"/>
    </row>
    <row r="649" spans="1:109" ht="11.25" customHeight="1">
      <c r="A649" s="260"/>
      <c r="B649" s="260"/>
      <c r="C649" s="210"/>
      <c r="D649" s="211"/>
      <c r="E649" s="210"/>
      <c r="F649" s="210"/>
      <c r="G649" s="261"/>
      <c r="H649" s="262"/>
      <c r="I649" s="262"/>
      <c r="J649" s="263"/>
      <c r="K649" s="263"/>
      <c r="L649" s="263"/>
      <c r="M649" s="263"/>
      <c r="N649" s="263"/>
      <c r="O649" s="263"/>
      <c r="P649" s="263"/>
      <c r="Q649" s="263"/>
      <c r="R649" s="210"/>
      <c r="S649" s="210"/>
      <c r="T649" s="210"/>
      <c r="U649" s="212"/>
      <c r="V649" s="212"/>
      <c r="W649" s="212"/>
      <c r="X649" s="212"/>
      <c r="Y649" s="212"/>
      <c r="Z649" s="212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60"/>
      <c r="AK649" s="260"/>
      <c r="AL649" s="260"/>
      <c r="AM649" s="260"/>
      <c r="AN649" s="260"/>
      <c r="AO649" s="260"/>
      <c r="AP649" s="260"/>
      <c r="AQ649" s="260"/>
      <c r="AR649" s="260"/>
      <c r="AS649" s="260"/>
      <c r="AT649" s="260"/>
      <c r="AU649" s="260"/>
      <c r="AV649" s="260"/>
      <c r="AW649" s="260"/>
      <c r="AX649" s="260"/>
      <c r="AY649" s="260"/>
      <c r="AZ649" s="260"/>
      <c r="BA649" s="260"/>
      <c r="BB649" s="260"/>
      <c r="BC649" s="260"/>
      <c r="BD649" s="260"/>
      <c r="BE649" s="260"/>
      <c r="BF649" s="260"/>
      <c r="BG649" s="260"/>
      <c r="BH649" s="260"/>
      <c r="BI649" s="260"/>
      <c r="BJ649" s="260"/>
      <c r="BK649" s="260"/>
      <c r="BL649" s="260"/>
      <c r="BM649" s="260"/>
      <c r="BN649" s="260"/>
      <c r="BO649" s="260"/>
      <c r="BP649" s="260"/>
      <c r="BQ649" s="260"/>
      <c r="BR649" s="260"/>
      <c r="BS649" s="260"/>
      <c r="BT649" s="260"/>
      <c r="BU649" s="260"/>
      <c r="BV649" s="260"/>
      <c r="BW649" s="260"/>
      <c r="BX649" s="260"/>
      <c r="BY649" s="260"/>
      <c r="BZ649" s="260"/>
      <c r="CA649" s="260"/>
      <c r="CB649" s="260"/>
      <c r="CC649" s="260"/>
      <c r="CD649" s="260"/>
      <c r="CE649" s="260"/>
      <c r="CF649" s="260"/>
      <c r="CG649" s="260"/>
      <c r="CH649" s="260"/>
      <c r="CI649" s="260"/>
      <c r="CJ649" s="260"/>
      <c r="CK649" s="260"/>
      <c r="CL649" s="260"/>
      <c r="CM649" s="260"/>
      <c r="CN649" s="260"/>
      <c r="CO649" s="260"/>
      <c r="CP649" s="260"/>
      <c r="CQ649" s="260"/>
      <c r="CR649" s="260"/>
      <c r="CS649" s="260"/>
      <c r="CT649" s="260"/>
      <c r="CU649" s="260"/>
      <c r="CV649" s="260"/>
      <c r="CW649" s="260"/>
      <c r="CX649" s="260"/>
      <c r="CY649" s="260"/>
      <c r="CZ649" s="260"/>
      <c r="DA649" s="260"/>
      <c r="DB649" s="260"/>
      <c r="DC649" s="260"/>
      <c r="DD649" s="260"/>
      <c r="DE649" s="260"/>
    </row>
    <row r="650" spans="1:109" ht="11.25" customHeight="1">
      <c r="A650" s="260"/>
      <c r="B650" s="260"/>
      <c r="C650" s="210"/>
      <c r="D650" s="211"/>
      <c r="E650" s="210"/>
      <c r="F650" s="210"/>
      <c r="G650" s="261"/>
      <c r="H650" s="262"/>
      <c r="I650" s="262"/>
      <c r="J650" s="263"/>
      <c r="K650" s="263"/>
      <c r="L650" s="263"/>
      <c r="M650" s="263"/>
      <c r="N650" s="263"/>
      <c r="O650" s="263"/>
      <c r="P650" s="263"/>
      <c r="Q650" s="263"/>
      <c r="R650" s="210"/>
      <c r="S650" s="210"/>
      <c r="T650" s="210"/>
      <c r="U650" s="212"/>
      <c r="V650" s="212"/>
      <c r="W650" s="212"/>
      <c r="X650" s="212"/>
      <c r="Y650" s="212"/>
      <c r="Z650" s="212"/>
      <c r="AA650" s="212"/>
      <c r="AB650" s="212"/>
      <c r="AC650" s="212"/>
      <c r="AD650" s="212"/>
      <c r="AE650" s="212"/>
      <c r="AF650" s="212"/>
      <c r="AG650" s="212"/>
      <c r="AH650" s="212"/>
      <c r="AI650" s="212"/>
      <c r="AJ650" s="260"/>
      <c r="AK650" s="260"/>
      <c r="AL650" s="260"/>
      <c r="AM650" s="260"/>
      <c r="AN650" s="260"/>
      <c r="AO650" s="260"/>
      <c r="AP650" s="260"/>
      <c r="AQ650" s="260"/>
      <c r="AR650" s="260"/>
      <c r="AS650" s="260"/>
      <c r="AT650" s="260"/>
      <c r="AU650" s="260"/>
      <c r="AV650" s="260"/>
      <c r="AW650" s="260"/>
      <c r="AX650" s="260"/>
      <c r="AY650" s="260"/>
      <c r="AZ650" s="260"/>
      <c r="BA650" s="260"/>
      <c r="BB650" s="260"/>
      <c r="BC650" s="260"/>
      <c r="BD650" s="260"/>
      <c r="BE650" s="260"/>
      <c r="BF650" s="260"/>
      <c r="BG650" s="260"/>
      <c r="BH650" s="260"/>
      <c r="BI650" s="260"/>
      <c r="BJ650" s="260"/>
      <c r="BK650" s="260"/>
      <c r="BL650" s="260"/>
      <c r="BM650" s="260"/>
      <c r="BN650" s="260"/>
      <c r="BO650" s="260"/>
      <c r="BP650" s="260"/>
      <c r="BQ650" s="260"/>
      <c r="BR650" s="260"/>
      <c r="BS650" s="260"/>
      <c r="BT650" s="260"/>
      <c r="BU650" s="260"/>
      <c r="BV650" s="260"/>
      <c r="BW650" s="260"/>
      <c r="BX650" s="260"/>
      <c r="BY650" s="260"/>
      <c r="BZ650" s="260"/>
      <c r="CA650" s="260"/>
      <c r="CB650" s="260"/>
      <c r="CC650" s="260"/>
      <c r="CD650" s="260"/>
      <c r="CE650" s="260"/>
      <c r="CF650" s="260"/>
      <c r="CG650" s="260"/>
      <c r="CH650" s="260"/>
      <c r="CI650" s="260"/>
      <c r="CJ650" s="260"/>
      <c r="CK650" s="260"/>
      <c r="CL650" s="260"/>
      <c r="CM650" s="260"/>
      <c r="CN650" s="260"/>
      <c r="CO650" s="260"/>
      <c r="CP650" s="260"/>
      <c r="CQ650" s="260"/>
      <c r="CR650" s="260"/>
      <c r="CS650" s="260"/>
      <c r="CT650" s="260"/>
      <c r="CU650" s="260"/>
      <c r="CV650" s="260"/>
      <c r="CW650" s="260"/>
      <c r="CX650" s="260"/>
      <c r="CY650" s="260"/>
      <c r="CZ650" s="260"/>
      <c r="DA650" s="260"/>
      <c r="DB650" s="260"/>
      <c r="DC650" s="260"/>
      <c r="DD650" s="260"/>
      <c r="DE650" s="260"/>
    </row>
    <row r="651" spans="1:109" ht="11.25" customHeight="1">
      <c r="A651" s="260"/>
      <c r="B651" s="260"/>
      <c r="C651" s="210"/>
      <c r="D651" s="211"/>
      <c r="E651" s="210"/>
      <c r="F651" s="210"/>
      <c r="G651" s="261"/>
      <c r="H651" s="262"/>
      <c r="I651" s="262"/>
      <c r="J651" s="263"/>
      <c r="K651" s="263"/>
      <c r="L651" s="263"/>
      <c r="M651" s="263"/>
      <c r="N651" s="263"/>
      <c r="O651" s="263"/>
      <c r="P651" s="263"/>
      <c r="Q651" s="263"/>
      <c r="R651" s="210"/>
      <c r="S651" s="210"/>
      <c r="T651" s="210"/>
      <c r="U651" s="212"/>
      <c r="V651" s="212"/>
      <c r="W651" s="212"/>
      <c r="X651" s="212"/>
      <c r="Y651" s="212"/>
      <c r="Z651" s="212"/>
      <c r="AA651" s="212"/>
      <c r="AB651" s="212"/>
      <c r="AC651" s="212"/>
      <c r="AD651" s="212"/>
      <c r="AE651" s="212"/>
      <c r="AF651" s="212"/>
      <c r="AG651" s="212"/>
      <c r="AH651" s="212"/>
      <c r="AI651" s="212"/>
      <c r="AJ651" s="260"/>
      <c r="AK651" s="260"/>
      <c r="AL651" s="260"/>
      <c r="AM651" s="260"/>
      <c r="AN651" s="260"/>
      <c r="AO651" s="260"/>
      <c r="AP651" s="260"/>
      <c r="AQ651" s="260"/>
      <c r="AR651" s="260"/>
      <c r="AS651" s="260"/>
      <c r="AT651" s="260"/>
      <c r="AU651" s="260"/>
      <c r="AV651" s="260"/>
      <c r="AW651" s="260"/>
      <c r="AX651" s="260"/>
      <c r="AY651" s="260"/>
      <c r="AZ651" s="260"/>
      <c r="BA651" s="260"/>
      <c r="BB651" s="260"/>
      <c r="BC651" s="260"/>
      <c r="BD651" s="260"/>
      <c r="BE651" s="260"/>
      <c r="BF651" s="260"/>
      <c r="BG651" s="260"/>
      <c r="BH651" s="260"/>
      <c r="BI651" s="260"/>
      <c r="BJ651" s="260"/>
      <c r="BK651" s="260"/>
      <c r="BL651" s="260"/>
      <c r="BM651" s="260"/>
      <c r="BN651" s="260"/>
      <c r="BO651" s="260"/>
      <c r="BP651" s="260"/>
      <c r="BQ651" s="260"/>
      <c r="BR651" s="260"/>
      <c r="BS651" s="260"/>
      <c r="BT651" s="260"/>
      <c r="BU651" s="260"/>
      <c r="BV651" s="260"/>
      <c r="BW651" s="260"/>
      <c r="BX651" s="260"/>
      <c r="BY651" s="260"/>
      <c r="BZ651" s="260"/>
      <c r="CA651" s="260"/>
      <c r="CB651" s="260"/>
      <c r="CC651" s="260"/>
      <c r="CD651" s="260"/>
      <c r="CE651" s="260"/>
      <c r="CF651" s="260"/>
      <c r="CG651" s="260"/>
      <c r="CH651" s="260"/>
      <c r="CI651" s="260"/>
      <c r="CJ651" s="260"/>
      <c r="CK651" s="260"/>
      <c r="CL651" s="260"/>
      <c r="CM651" s="260"/>
      <c r="CN651" s="260"/>
      <c r="CO651" s="260"/>
      <c r="CP651" s="260"/>
      <c r="CQ651" s="260"/>
      <c r="CR651" s="260"/>
      <c r="CS651" s="260"/>
      <c r="CT651" s="260"/>
      <c r="CU651" s="260"/>
      <c r="CV651" s="260"/>
      <c r="CW651" s="260"/>
      <c r="CX651" s="260"/>
      <c r="CY651" s="260"/>
      <c r="CZ651" s="260"/>
      <c r="DA651" s="260"/>
      <c r="DB651" s="260"/>
      <c r="DC651" s="260"/>
      <c r="DD651" s="260"/>
      <c r="DE651" s="260"/>
    </row>
    <row r="652" spans="1:109" ht="11.25" customHeight="1">
      <c r="A652" s="260"/>
      <c r="B652" s="260"/>
      <c r="C652" s="210"/>
      <c r="D652" s="211"/>
      <c r="E652" s="210"/>
      <c r="F652" s="210"/>
      <c r="G652" s="261"/>
      <c r="H652" s="262"/>
      <c r="I652" s="262"/>
      <c r="J652" s="263"/>
      <c r="K652" s="263"/>
      <c r="L652" s="263"/>
      <c r="M652" s="263"/>
      <c r="N652" s="263"/>
      <c r="O652" s="263"/>
      <c r="P652" s="263"/>
      <c r="Q652" s="263"/>
      <c r="R652" s="210"/>
      <c r="S652" s="210"/>
      <c r="T652" s="210"/>
      <c r="U652" s="212"/>
      <c r="V652" s="212"/>
      <c r="W652" s="212"/>
      <c r="X652" s="212"/>
      <c r="Y652" s="212"/>
      <c r="Z652" s="212"/>
      <c r="AA652" s="212"/>
      <c r="AB652" s="212"/>
      <c r="AC652" s="212"/>
      <c r="AD652" s="212"/>
      <c r="AE652" s="212"/>
      <c r="AF652" s="212"/>
      <c r="AG652" s="212"/>
      <c r="AH652" s="212"/>
      <c r="AI652" s="212"/>
      <c r="AJ652" s="260"/>
      <c r="AK652" s="260"/>
      <c r="AL652" s="260"/>
      <c r="AM652" s="260"/>
      <c r="AN652" s="260"/>
      <c r="AO652" s="260"/>
      <c r="AP652" s="260"/>
      <c r="AQ652" s="260"/>
      <c r="AR652" s="260"/>
      <c r="AS652" s="260"/>
      <c r="AT652" s="260"/>
      <c r="AU652" s="260"/>
      <c r="AV652" s="260"/>
      <c r="AW652" s="260"/>
      <c r="AX652" s="260"/>
      <c r="AY652" s="260"/>
      <c r="AZ652" s="260"/>
      <c r="BA652" s="260"/>
      <c r="BB652" s="260"/>
      <c r="BC652" s="260"/>
      <c r="BD652" s="260"/>
      <c r="BE652" s="260"/>
      <c r="BF652" s="260"/>
      <c r="BG652" s="260"/>
      <c r="BH652" s="260"/>
      <c r="BI652" s="260"/>
      <c r="BJ652" s="260"/>
      <c r="BK652" s="260"/>
      <c r="BL652" s="260"/>
      <c r="BM652" s="260"/>
      <c r="BN652" s="260"/>
      <c r="BO652" s="260"/>
      <c r="BP652" s="260"/>
      <c r="BQ652" s="260"/>
      <c r="BR652" s="260"/>
      <c r="BS652" s="260"/>
      <c r="BT652" s="260"/>
      <c r="BU652" s="260"/>
      <c r="BV652" s="260"/>
      <c r="BW652" s="260"/>
      <c r="BX652" s="260"/>
      <c r="BY652" s="260"/>
      <c r="BZ652" s="260"/>
      <c r="CA652" s="260"/>
      <c r="CB652" s="260"/>
      <c r="CC652" s="260"/>
      <c r="CD652" s="260"/>
      <c r="CE652" s="260"/>
      <c r="CF652" s="260"/>
      <c r="CG652" s="260"/>
      <c r="CH652" s="260"/>
      <c r="CI652" s="260"/>
      <c r="CJ652" s="260"/>
      <c r="CK652" s="260"/>
      <c r="CL652" s="260"/>
      <c r="CM652" s="260"/>
      <c r="CN652" s="260"/>
      <c r="CO652" s="260"/>
      <c r="CP652" s="260"/>
      <c r="CQ652" s="260"/>
      <c r="CR652" s="260"/>
      <c r="CS652" s="260"/>
      <c r="CT652" s="260"/>
      <c r="CU652" s="260"/>
      <c r="CV652" s="260"/>
      <c r="CW652" s="260"/>
      <c r="CX652" s="260"/>
      <c r="CY652" s="260"/>
      <c r="CZ652" s="260"/>
      <c r="DA652" s="260"/>
      <c r="DB652" s="260"/>
      <c r="DC652" s="260"/>
      <c r="DD652" s="260"/>
      <c r="DE652" s="260"/>
    </row>
    <row r="653" spans="1:109" ht="11.25" customHeight="1">
      <c r="A653" s="260"/>
      <c r="B653" s="260"/>
      <c r="C653" s="210"/>
      <c r="D653" s="211"/>
      <c r="E653" s="210"/>
      <c r="F653" s="210"/>
      <c r="G653" s="261"/>
      <c r="H653" s="262"/>
      <c r="I653" s="262"/>
      <c r="J653" s="263"/>
      <c r="K653" s="263"/>
      <c r="L653" s="263"/>
      <c r="M653" s="263"/>
      <c r="N653" s="263"/>
      <c r="O653" s="263"/>
      <c r="P653" s="263"/>
      <c r="Q653" s="263"/>
      <c r="R653" s="210"/>
      <c r="S653" s="210"/>
      <c r="T653" s="210"/>
      <c r="U653" s="212"/>
      <c r="V653" s="212"/>
      <c r="W653" s="212"/>
      <c r="X653" s="212"/>
      <c r="Y653" s="212"/>
      <c r="Z653" s="212"/>
      <c r="AA653" s="212"/>
      <c r="AB653" s="212"/>
      <c r="AC653" s="212"/>
      <c r="AD653" s="212"/>
      <c r="AE653" s="212"/>
      <c r="AF653" s="212"/>
      <c r="AG653" s="212"/>
      <c r="AH653" s="212"/>
      <c r="AI653" s="212"/>
      <c r="AJ653" s="260"/>
      <c r="AK653" s="260"/>
      <c r="AL653" s="260"/>
      <c r="AM653" s="260"/>
      <c r="AN653" s="260"/>
      <c r="AO653" s="260"/>
      <c r="AP653" s="260"/>
      <c r="AQ653" s="260"/>
      <c r="AR653" s="260"/>
      <c r="AS653" s="260"/>
      <c r="AT653" s="260"/>
      <c r="AU653" s="260"/>
      <c r="AV653" s="260"/>
      <c r="AW653" s="260"/>
      <c r="AX653" s="260"/>
      <c r="AY653" s="260"/>
      <c r="AZ653" s="260"/>
      <c r="BA653" s="260"/>
      <c r="BB653" s="260"/>
      <c r="BC653" s="260"/>
      <c r="BD653" s="260"/>
      <c r="BE653" s="260"/>
      <c r="BF653" s="260"/>
      <c r="BG653" s="260"/>
      <c r="BH653" s="260"/>
      <c r="BI653" s="260"/>
      <c r="BJ653" s="260"/>
      <c r="BK653" s="260"/>
      <c r="BL653" s="260"/>
      <c r="BM653" s="260"/>
      <c r="BN653" s="260"/>
      <c r="BO653" s="260"/>
      <c r="BP653" s="260"/>
      <c r="BQ653" s="260"/>
      <c r="BR653" s="260"/>
      <c r="BS653" s="260"/>
      <c r="BT653" s="260"/>
      <c r="BU653" s="260"/>
      <c r="BV653" s="260"/>
      <c r="BW653" s="260"/>
      <c r="BX653" s="260"/>
      <c r="BY653" s="260"/>
      <c r="BZ653" s="260"/>
      <c r="CA653" s="260"/>
      <c r="CB653" s="260"/>
      <c r="CC653" s="260"/>
      <c r="CD653" s="260"/>
      <c r="CE653" s="260"/>
      <c r="CF653" s="260"/>
      <c r="CG653" s="260"/>
      <c r="CH653" s="260"/>
      <c r="CI653" s="260"/>
      <c r="CJ653" s="260"/>
      <c r="CK653" s="260"/>
      <c r="CL653" s="260"/>
      <c r="CM653" s="260"/>
      <c r="CN653" s="260"/>
      <c r="CO653" s="260"/>
      <c r="CP653" s="260"/>
      <c r="CQ653" s="260"/>
      <c r="CR653" s="260"/>
      <c r="CS653" s="260"/>
      <c r="CT653" s="260"/>
      <c r="CU653" s="260"/>
      <c r="CV653" s="260"/>
      <c r="CW653" s="260"/>
      <c r="CX653" s="260"/>
      <c r="CY653" s="260"/>
      <c r="CZ653" s="260"/>
      <c r="DA653" s="260"/>
      <c r="DB653" s="260"/>
      <c r="DC653" s="260"/>
      <c r="DD653" s="260"/>
      <c r="DE653" s="260"/>
    </row>
    <row r="654" spans="1:109" ht="11.25" customHeight="1">
      <c r="A654" s="260"/>
      <c r="B654" s="260"/>
      <c r="C654" s="210"/>
      <c r="D654" s="211"/>
      <c r="E654" s="210"/>
      <c r="F654" s="210"/>
      <c r="G654" s="261"/>
      <c r="H654" s="262"/>
      <c r="I654" s="262"/>
      <c r="J654" s="263"/>
      <c r="K654" s="263"/>
      <c r="L654" s="263"/>
      <c r="M654" s="263"/>
      <c r="N654" s="263"/>
      <c r="O654" s="263"/>
      <c r="P654" s="263"/>
      <c r="Q654" s="263"/>
      <c r="R654" s="210"/>
      <c r="S654" s="210"/>
      <c r="T654" s="210"/>
      <c r="U654" s="212"/>
      <c r="V654" s="212"/>
      <c r="W654" s="212"/>
      <c r="X654" s="212"/>
      <c r="Y654" s="212"/>
      <c r="Z654" s="212"/>
      <c r="AA654" s="212"/>
      <c r="AB654" s="212"/>
      <c r="AC654" s="212"/>
      <c r="AD654" s="212"/>
      <c r="AE654" s="212"/>
      <c r="AF654" s="212"/>
      <c r="AG654" s="212"/>
      <c r="AH654" s="212"/>
      <c r="AI654" s="212"/>
      <c r="AJ654" s="260"/>
      <c r="AK654" s="260"/>
      <c r="AL654" s="260"/>
      <c r="AM654" s="260"/>
      <c r="AN654" s="260"/>
      <c r="AO654" s="260"/>
      <c r="AP654" s="260"/>
      <c r="AQ654" s="260"/>
      <c r="AR654" s="260"/>
      <c r="AS654" s="260"/>
      <c r="AT654" s="260"/>
      <c r="AU654" s="260"/>
      <c r="AV654" s="260"/>
      <c r="AW654" s="260"/>
      <c r="AX654" s="260"/>
      <c r="AY654" s="260"/>
      <c r="AZ654" s="260"/>
      <c r="BA654" s="260"/>
      <c r="BB654" s="260"/>
      <c r="BC654" s="260"/>
      <c r="BD654" s="260"/>
      <c r="BE654" s="260"/>
      <c r="BF654" s="260"/>
      <c r="BG654" s="260"/>
      <c r="BH654" s="260"/>
      <c r="BI654" s="260"/>
      <c r="BJ654" s="260"/>
      <c r="BK654" s="260"/>
      <c r="BL654" s="260"/>
      <c r="BM654" s="260"/>
      <c r="BN654" s="260"/>
      <c r="BO654" s="260"/>
      <c r="BP654" s="260"/>
      <c r="BQ654" s="260"/>
      <c r="BR654" s="260"/>
      <c r="BS654" s="260"/>
      <c r="BT654" s="260"/>
      <c r="BU654" s="260"/>
      <c r="BV654" s="260"/>
      <c r="BW654" s="260"/>
      <c r="BX654" s="260"/>
      <c r="BY654" s="260"/>
      <c r="BZ654" s="260"/>
      <c r="CA654" s="260"/>
      <c r="CB654" s="260"/>
      <c r="CC654" s="260"/>
      <c r="CD654" s="260"/>
      <c r="CE654" s="260"/>
      <c r="CF654" s="260"/>
      <c r="CG654" s="260"/>
      <c r="CH654" s="260"/>
      <c r="CI654" s="260"/>
      <c r="CJ654" s="260"/>
      <c r="CK654" s="260"/>
      <c r="CL654" s="260"/>
      <c r="CM654" s="260"/>
      <c r="CN654" s="260"/>
      <c r="CO654" s="260"/>
      <c r="CP654" s="260"/>
      <c r="CQ654" s="260"/>
      <c r="CR654" s="260"/>
      <c r="CS654" s="260"/>
      <c r="CT654" s="260"/>
      <c r="CU654" s="260"/>
      <c r="CV654" s="260"/>
      <c r="CW654" s="260"/>
      <c r="CX654" s="260"/>
      <c r="CY654" s="260"/>
      <c r="CZ654" s="260"/>
      <c r="DA654" s="260"/>
      <c r="DB654" s="260"/>
      <c r="DC654" s="260"/>
      <c r="DD654" s="260"/>
      <c r="DE654" s="260"/>
    </row>
    <row r="655" spans="1:109" ht="11.25" customHeight="1">
      <c r="A655" s="260"/>
      <c r="B655" s="260"/>
      <c r="C655" s="210"/>
      <c r="D655" s="211"/>
      <c r="E655" s="210"/>
      <c r="F655" s="210"/>
      <c r="G655" s="261"/>
      <c r="H655" s="262"/>
      <c r="I655" s="262"/>
      <c r="J655" s="263"/>
      <c r="K655" s="263"/>
      <c r="L655" s="263"/>
      <c r="M655" s="263"/>
      <c r="N655" s="263"/>
      <c r="O655" s="263"/>
      <c r="P655" s="263"/>
      <c r="Q655" s="263"/>
      <c r="R655" s="210"/>
      <c r="S655" s="210"/>
      <c r="T655" s="210"/>
      <c r="U655" s="212"/>
      <c r="V655" s="212"/>
      <c r="W655" s="212"/>
      <c r="X655" s="212"/>
      <c r="Y655" s="212"/>
      <c r="Z655" s="212"/>
      <c r="AA655" s="212"/>
      <c r="AB655" s="212"/>
      <c r="AC655" s="212"/>
      <c r="AD655" s="212"/>
      <c r="AE655" s="212"/>
      <c r="AF655" s="212"/>
      <c r="AG655" s="212"/>
      <c r="AH655" s="212"/>
      <c r="AI655" s="212"/>
      <c r="AJ655" s="260"/>
      <c r="AK655" s="260"/>
      <c r="AL655" s="260"/>
      <c r="AM655" s="260"/>
      <c r="AN655" s="260"/>
      <c r="AO655" s="260"/>
      <c r="AP655" s="260"/>
      <c r="AQ655" s="260"/>
      <c r="AR655" s="260"/>
      <c r="AS655" s="260"/>
      <c r="AT655" s="260"/>
      <c r="AU655" s="260"/>
      <c r="AV655" s="260"/>
      <c r="AW655" s="260"/>
      <c r="AX655" s="260"/>
      <c r="AY655" s="260"/>
      <c r="AZ655" s="260"/>
      <c r="BA655" s="260"/>
      <c r="BB655" s="260"/>
      <c r="BC655" s="260"/>
      <c r="BD655" s="260"/>
      <c r="BE655" s="260"/>
      <c r="BF655" s="260"/>
      <c r="BG655" s="260"/>
      <c r="BH655" s="260"/>
      <c r="BI655" s="260"/>
      <c r="BJ655" s="260"/>
      <c r="BK655" s="260"/>
      <c r="BL655" s="260"/>
      <c r="BM655" s="260"/>
      <c r="BN655" s="260"/>
      <c r="BO655" s="260"/>
      <c r="BP655" s="260"/>
      <c r="BQ655" s="260"/>
      <c r="BR655" s="260"/>
      <c r="BS655" s="260"/>
      <c r="BT655" s="260"/>
      <c r="BU655" s="260"/>
      <c r="BV655" s="260"/>
      <c r="BW655" s="260"/>
      <c r="BX655" s="260"/>
      <c r="BY655" s="260"/>
      <c r="BZ655" s="260"/>
      <c r="CA655" s="260"/>
      <c r="CB655" s="260"/>
      <c r="CC655" s="260"/>
      <c r="CD655" s="260"/>
      <c r="CE655" s="260"/>
      <c r="CF655" s="260"/>
      <c r="CG655" s="260"/>
      <c r="CH655" s="260"/>
      <c r="CI655" s="260"/>
      <c r="CJ655" s="260"/>
      <c r="CK655" s="260"/>
      <c r="CL655" s="260"/>
      <c r="CM655" s="260"/>
      <c r="CN655" s="260"/>
      <c r="CO655" s="260"/>
      <c r="CP655" s="260"/>
      <c r="CQ655" s="260"/>
      <c r="CR655" s="260"/>
      <c r="CS655" s="260"/>
      <c r="CT655" s="260"/>
      <c r="CU655" s="260"/>
      <c r="CV655" s="260"/>
      <c r="CW655" s="260"/>
      <c r="CX655" s="260"/>
      <c r="CY655" s="260"/>
      <c r="CZ655" s="260"/>
      <c r="DA655" s="260"/>
      <c r="DB655" s="260"/>
      <c r="DC655" s="260"/>
      <c r="DD655" s="260"/>
      <c r="DE655" s="260"/>
    </row>
    <row r="656" spans="1:109" ht="11.25" customHeight="1">
      <c r="A656" s="260"/>
      <c r="B656" s="260"/>
      <c r="C656" s="210"/>
      <c r="D656" s="211"/>
      <c r="E656" s="210"/>
      <c r="F656" s="210"/>
      <c r="G656" s="261"/>
      <c r="H656" s="262"/>
      <c r="I656" s="262"/>
      <c r="J656" s="263"/>
      <c r="K656" s="263"/>
      <c r="L656" s="263"/>
      <c r="M656" s="263"/>
      <c r="N656" s="263"/>
      <c r="O656" s="263"/>
      <c r="P656" s="263"/>
      <c r="Q656" s="263"/>
      <c r="R656" s="210"/>
      <c r="S656" s="210"/>
      <c r="T656" s="210"/>
      <c r="U656" s="212"/>
      <c r="V656" s="212"/>
      <c r="W656" s="212"/>
      <c r="X656" s="212"/>
      <c r="Y656" s="212"/>
      <c r="Z656" s="212"/>
      <c r="AA656" s="212"/>
      <c r="AB656" s="212"/>
      <c r="AC656" s="212"/>
      <c r="AD656" s="212"/>
      <c r="AE656" s="212"/>
      <c r="AF656" s="212"/>
      <c r="AG656" s="212"/>
      <c r="AH656" s="212"/>
      <c r="AI656" s="212"/>
      <c r="AJ656" s="260"/>
      <c r="AK656" s="260"/>
      <c r="AL656" s="260"/>
      <c r="AM656" s="260"/>
      <c r="AN656" s="260"/>
      <c r="AO656" s="260"/>
      <c r="AP656" s="260"/>
      <c r="AQ656" s="260"/>
      <c r="AR656" s="260"/>
      <c r="AS656" s="260"/>
      <c r="AT656" s="260"/>
      <c r="AU656" s="260"/>
      <c r="AV656" s="260"/>
      <c r="AW656" s="260"/>
      <c r="AX656" s="260"/>
      <c r="AY656" s="260"/>
      <c r="AZ656" s="260"/>
      <c r="BA656" s="260"/>
      <c r="BB656" s="260"/>
      <c r="BC656" s="260"/>
      <c r="BD656" s="260"/>
      <c r="BE656" s="260"/>
      <c r="BF656" s="260"/>
      <c r="BG656" s="260"/>
      <c r="BH656" s="260"/>
      <c r="BI656" s="260"/>
      <c r="BJ656" s="260"/>
      <c r="BK656" s="260"/>
      <c r="BL656" s="260"/>
      <c r="BM656" s="260"/>
      <c r="BN656" s="260"/>
      <c r="BO656" s="260"/>
      <c r="BP656" s="260"/>
      <c r="BQ656" s="260"/>
      <c r="BR656" s="260"/>
      <c r="BS656" s="260"/>
      <c r="BT656" s="260"/>
      <c r="BU656" s="260"/>
      <c r="BV656" s="260"/>
      <c r="BW656" s="260"/>
      <c r="BX656" s="260"/>
      <c r="BY656" s="260"/>
      <c r="BZ656" s="260"/>
      <c r="CA656" s="260"/>
      <c r="CB656" s="260"/>
      <c r="CC656" s="260"/>
      <c r="CD656" s="260"/>
      <c r="CE656" s="260"/>
      <c r="CF656" s="260"/>
      <c r="CG656" s="260"/>
      <c r="CH656" s="260"/>
      <c r="CI656" s="260"/>
      <c r="CJ656" s="260"/>
      <c r="CK656" s="260"/>
      <c r="CL656" s="260"/>
      <c r="CM656" s="260"/>
      <c r="CN656" s="260"/>
      <c r="CO656" s="260"/>
      <c r="CP656" s="260"/>
      <c r="CQ656" s="260"/>
      <c r="CR656" s="260"/>
      <c r="CS656" s="260"/>
      <c r="CT656" s="260"/>
      <c r="CU656" s="260"/>
      <c r="CV656" s="260"/>
      <c r="CW656" s="260"/>
      <c r="CX656" s="260"/>
      <c r="CY656" s="260"/>
      <c r="CZ656" s="260"/>
      <c r="DA656" s="260"/>
      <c r="DB656" s="260"/>
      <c r="DC656" s="260"/>
      <c r="DD656" s="260"/>
      <c r="DE656" s="260"/>
    </row>
    <row r="657" spans="1:109" ht="11.25" customHeight="1">
      <c r="A657" s="260"/>
      <c r="B657" s="260"/>
      <c r="C657" s="210"/>
      <c r="D657" s="211"/>
      <c r="E657" s="210"/>
      <c r="F657" s="210"/>
      <c r="G657" s="261"/>
      <c r="H657" s="262"/>
      <c r="I657" s="262"/>
      <c r="J657" s="263"/>
      <c r="K657" s="263"/>
      <c r="L657" s="263"/>
      <c r="M657" s="263"/>
      <c r="N657" s="263"/>
      <c r="O657" s="263"/>
      <c r="P657" s="263"/>
      <c r="Q657" s="263"/>
      <c r="R657" s="210"/>
      <c r="S657" s="210"/>
      <c r="T657" s="210"/>
      <c r="U657" s="212"/>
      <c r="V657" s="212"/>
      <c r="W657" s="212"/>
      <c r="X657" s="212"/>
      <c r="Y657" s="212"/>
      <c r="Z657" s="212"/>
      <c r="AA657" s="212"/>
      <c r="AB657" s="212"/>
      <c r="AC657" s="212"/>
      <c r="AD657" s="212"/>
      <c r="AE657" s="212"/>
      <c r="AF657" s="212"/>
      <c r="AG657" s="212"/>
      <c r="AH657" s="212"/>
      <c r="AI657" s="212"/>
      <c r="AJ657" s="260"/>
      <c r="AK657" s="260"/>
      <c r="AL657" s="260"/>
      <c r="AM657" s="260"/>
      <c r="AN657" s="260"/>
      <c r="AO657" s="260"/>
      <c r="AP657" s="260"/>
      <c r="AQ657" s="260"/>
      <c r="AR657" s="260"/>
      <c r="AS657" s="260"/>
      <c r="AT657" s="260"/>
      <c r="AU657" s="260"/>
      <c r="AV657" s="260"/>
      <c r="AW657" s="260"/>
      <c r="AX657" s="260"/>
      <c r="AY657" s="260"/>
      <c r="AZ657" s="260"/>
      <c r="BA657" s="260"/>
      <c r="BB657" s="260"/>
      <c r="BC657" s="260"/>
      <c r="BD657" s="260"/>
      <c r="BE657" s="260"/>
      <c r="BF657" s="260"/>
      <c r="BG657" s="260"/>
      <c r="BH657" s="260"/>
      <c r="BI657" s="260"/>
      <c r="BJ657" s="260"/>
      <c r="BK657" s="260"/>
      <c r="BL657" s="260"/>
      <c r="BM657" s="260"/>
      <c r="BN657" s="260"/>
      <c r="BO657" s="260"/>
      <c r="BP657" s="260"/>
      <c r="BQ657" s="260"/>
      <c r="BR657" s="260"/>
      <c r="BS657" s="260"/>
      <c r="BT657" s="260"/>
      <c r="BU657" s="260"/>
      <c r="BV657" s="260"/>
      <c r="BW657" s="260"/>
      <c r="BX657" s="260"/>
      <c r="BY657" s="260"/>
      <c r="BZ657" s="260"/>
      <c r="CA657" s="260"/>
      <c r="CB657" s="260"/>
      <c r="CC657" s="260"/>
      <c r="CD657" s="260"/>
      <c r="CE657" s="260"/>
      <c r="CF657" s="260"/>
      <c r="CG657" s="260"/>
      <c r="CH657" s="260"/>
      <c r="CI657" s="260"/>
      <c r="CJ657" s="260"/>
      <c r="CK657" s="260"/>
      <c r="CL657" s="260"/>
      <c r="CM657" s="260"/>
      <c r="CN657" s="260"/>
      <c r="CO657" s="260"/>
      <c r="CP657" s="260"/>
      <c r="CQ657" s="260"/>
      <c r="CR657" s="260"/>
      <c r="CS657" s="260"/>
      <c r="CT657" s="260"/>
      <c r="CU657" s="260"/>
      <c r="CV657" s="260"/>
      <c r="CW657" s="260"/>
      <c r="CX657" s="260"/>
      <c r="CY657" s="260"/>
      <c r="CZ657" s="260"/>
      <c r="DA657" s="260"/>
      <c r="DB657" s="260"/>
      <c r="DC657" s="260"/>
      <c r="DD657" s="260"/>
      <c r="DE657" s="260"/>
    </row>
    <row r="658" spans="1:109" ht="11.25" customHeight="1">
      <c r="A658" s="260"/>
      <c r="B658" s="260"/>
      <c r="C658" s="210"/>
      <c r="D658" s="211"/>
      <c r="E658" s="210"/>
      <c r="F658" s="210"/>
      <c r="G658" s="261"/>
      <c r="H658" s="262"/>
      <c r="I658" s="262"/>
      <c r="J658" s="263"/>
      <c r="K658" s="263"/>
      <c r="L658" s="263"/>
      <c r="M658" s="263"/>
      <c r="N658" s="263"/>
      <c r="O658" s="263"/>
      <c r="P658" s="263"/>
      <c r="Q658" s="263"/>
      <c r="R658" s="210"/>
      <c r="S658" s="210"/>
      <c r="T658" s="210"/>
      <c r="U658" s="212"/>
      <c r="V658" s="212"/>
      <c r="W658" s="212"/>
      <c r="X658" s="212"/>
      <c r="Y658" s="212"/>
      <c r="Z658" s="212"/>
      <c r="AA658" s="212"/>
      <c r="AB658" s="212"/>
      <c r="AC658" s="212"/>
      <c r="AD658" s="212"/>
      <c r="AE658" s="212"/>
      <c r="AF658" s="212"/>
      <c r="AG658" s="212"/>
      <c r="AH658" s="212"/>
      <c r="AI658" s="212"/>
      <c r="AJ658" s="260"/>
      <c r="AK658" s="260"/>
      <c r="AL658" s="260"/>
      <c r="AM658" s="260"/>
      <c r="AN658" s="260"/>
      <c r="AO658" s="260"/>
      <c r="AP658" s="260"/>
      <c r="AQ658" s="260"/>
      <c r="AR658" s="260"/>
      <c r="AS658" s="260"/>
      <c r="AT658" s="260"/>
      <c r="AU658" s="260"/>
      <c r="AV658" s="260"/>
      <c r="AW658" s="260"/>
      <c r="AX658" s="260"/>
      <c r="AY658" s="260"/>
      <c r="AZ658" s="260"/>
      <c r="BA658" s="260"/>
      <c r="BB658" s="260"/>
      <c r="BC658" s="260"/>
      <c r="BD658" s="260"/>
      <c r="BE658" s="260"/>
      <c r="BF658" s="260"/>
      <c r="BG658" s="260"/>
      <c r="BH658" s="260"/>
      <c r="BI658" s="260"/>
      <c r="BJ658" s="260"/>
      <c r="BK658" s="260"/>
      <c r="BL658" s="260"/>
      <c r="BM658" s="260"/>
      <c r="BN658" s="260"/>
      <c r="BO658" s="260"/>
      <c r="BP658" s="260"/>
      <c r="BQ658" s="260"/>
      <c r="BR658" s="260"/>
      <c r="BS658" s="260"/>
      <c r="BT658" s="260"/>
      <c r="BU658" s="260"/>
      <c r="BV658" s="260"/>
      <c r="BW658" s="260"/>
      <c r="BX658" s="260"/>
      <c r="BY658" s="260"/>
      <c r="BZ658" s="260"/>
      <c r="CA658" s="260"/>
      <c r="CB658" s="260"/>
      <c r="CC658" s="260"/>
      <c r="CD658" s="260"/>
      <c r="CE658" s="260"/>
      <c r="CF658" s="260"/>
      <c r="CG658" s="260"/>
      <c r="CH658" s="260"/>
      <c r="CI658" s="260"/>
      <c r="CJ658" s="260"/>
      <c r="CK658" s="260"/>
      <c r="CL658" s="260"/>
      <c r="CM658" s="260"/>
      <c r="CN658" s="260"/>
      <c r="CO658" s="260"/>
      <c r="CP658" s="260"/>
      <c r="CQ658" s="260"/>
      <c r="CR658" s="260"/>
      <c r="CS658" s="260"/>
      <c r="CT658" s="260"/>
      <c r="CU658" s="260"/>
      <c r="CV658" s="260"/>
      <c r="CW658" s="260"/>
      <c r="CX658" s="260"/>
      <c r="CY658" s="260"/>
      <c r="CZ658" s="260"/>
      <c r="DA658" s="260"/>
      <c r="DB658" s="260"/>
      <c r="DC658" s="260"/>
      <c r="DD658" s="260"/>
      <c r="DE658" s="260"/>
    </row>
    <row r="659" spans="1:109" ht="11.25" customHeight="1">
      <c r="A659" s="260"/>
      <c r="B659" s="260"/>
      <c r="C659" s="210"/>
      <c r="D659" s="211"/>
      <c r="E659" s="210"/>
      <c r="F659" s="210"/>
      <c r="G659" s="261"/>
      <c r="H659" s="262"/>
      <c r="I659" s="262"/>
      <c r="J659" s="263"/>
      <c r="K659" s="263"/>
      <c r="L659" s="263"/>
      <c r="M659" s="263"/>
      <c r="N659" s="263"/>
      <c r="O659" s="263"/>
      <c r="P659" s="263"/>
      <c r="Q659" s="263"/>
      <c r="R659" s="210"/>
      <c r="S659" s="210"/>
      <c r="T659" s="210"/>
      <c r="U659" s="212"/>
      <c r="V659" s="212"/>
      <c r="W659" s="212"/>
      <c r="X659" s="212"/>
      <c r="Y659" s="212"/>
      <c r="Z659" s="212"/>
      <c r="AA659" s="212"/>
      <c r="AB659" s="212"/>
      <c r="AC659" s="212"/>
      <c r="AD659" s="212"/>
      <c r="AE659" s="212"/>
      <c r="AF659" s="212"/>
      <c r="AG659" s="212"/>
      <c r="AH659" s="212"/>
      <c r="AI659" s="212"/>
      <c r="AJ659" s="260"/>
      <c r="AK659" s="260"/>
      <c r="AL659" s="260"/>
      <c r="AM659" s="260"/>
      <c r="AN659" s="260"/>
      <c r="AO659" s="260"/>
      <c r="AP659" s="260"/>
      <c r="AQ659" s="260"/>
      <c r="AR659" s="260"/>
      <c r="AS659" s="260"/>
      <c r="AT659" s="260"/>
      <c r="AU659" s="260"/>
      <c r="AV659" s="260"/>
      <c r="AW659" s="260"/>
      <c r="AX659" s="260"/>
      <c r="AY659" s="260"/>
      <c r="AZ659" s="260"/>
      <c r="BA659" s="260"/>
      <c r="BB659" s="260"/>
      <c r="BC659" s="260"/>
      <c r="BD659" s="260"/>
      <c r="BE659" s="260"/>
      <c r="BF659" s="260"/>
      <c r="BG659" s="260"/>
      <c r="BH659" s="260"/>
      <c r="BI659" s="260"/>
      <c r="BJ659" s="260"/>
      <c r="BK659" s="260"/>
      <c r="BL659" s="260"/>
      <c r="BM659" s="260"/>
      <c r="BN659" s="260"/>
      <c r="BO659" s="260"/>
      <c r="BP659" s="260"/>
      <c r="BQ659" s="260"/>
      <c r="BR659" s="260"/>
      <c r="BS659" s="260"/>
      <c r="BT659" s="260"/>
      <c r="BU659" s="260"/>
      <c r="BV659" s="260"/>
      <c r="BW659" s="260"/>
      <c r="BX659" s="260"/>
      <c r="BY659" s="260"/>
      <c r="BZ659" s="260"/>
      <c r="CA659" s="260"/>
      <c r="CB659" s="260"/>
      <c r="CC659" s="260"/>
      <c r="CD659" s="260"/>
      <c r="CE659" s="260"/>
      <c r="CF659" s="260"/>
      <c r="CG659" s="260"/>
      <c r="CH659" s="260"/>
      <c r="CI659" s="260"/>
      <c r="CJ659" s="260"/>
      <c r="CK659" s="260"/>
      <c r="CL659" s="260"/>
      <c r="CM659" s="260"/>
      <c r="CN659" s="260"/>
      <c r="CO659" s="260"/>
      <c r="CP659" s="260"/>
      <c r="CQ659" s="260"/>
      <c r="CR659" s="260"/>
      <c r="CS659" s="260"/>
      <c r="CT659" s="260"/>
      <c r="CU659" s="260"/>
      <c r="CV659" s="260"/>
      <c r="CW659" s="260"/>
      <c r="CX659" s="260"/>
      <c r="CY659" s="260"/>
      <c r="CZ659" s="260"/>
      <c r="DA659" s="260"/>
      <c r="DB659" s="260"/>
      <c r="DC659" s="260"/>
      <c r="DD659" s="260"/>
      <c r="DE659" s="260"/>
    </row>
    <row r="660" spans="1:109" ht="11.25" customHeight="1">
      <c r="A660" s="260"/>
      <c r="B660" s="260"/>
      <c r="C660" s="210"/>
      <c r="D660" s="211"/>
      <c r="E660" s="210"/>
      <c r="F660" s="210"/>
      <c r="G660" s="261"/>
      <c r="H660" s="262"/>
      <c r="I660" s="262"/>
      <c r="J660" s="263"/>
      <c r="K660" s="263"/>
      <c r="L660" s="263"/>
      <c r="M660" s="263"/>
      <c r="N660" s="263"/>
      <c r="O660" s="263"/>
      <c r="P660" s="263"/>
      <c r="Q660" s="263"/>
      <c r="R660" s="210"/>
      <c r="S660" s="210"/>
      <c r="T660" s="210"/>
      <c r="U660" s="212"/>
      <c r="V660" s="212"/>
      <c r="W660" s="212"/>
      <c r="X660" s="212"/>
      <c r="Y660" s="212"/>
      <c r="Z660" s="212"/>
      <c r="AA660" s="212"/>
      <c r="AB660" s="212"/>
      <c r="AC660" s="212"/>
      <c r="AD660" s="212"/>
      <c r="AE660" s="212"/>
      <c r="AF660" s="212"/>
      <c r="AG660" s="212"/>
      <c r="AH660" s="212"/>
      <c r="AI660" s="212"/>
      <c r="AJ660" s="260"/>
      <c r="AK660" s="260"/>
      <c r="AL660" s="260"/>
      <c r="AM660" s="260"/>
      <c r="AN660" s="260"/>
      <c r="AO660" s="260"/>
      <c r="AP660" s="260"/>
      <c r="AQ660" s="260"/>
      <c r="AR660" s="260"/>
      <c r="AS660" s="260"/>
      <c r="AT660" s="260"/>
      <c r="AU660" s="260"/>
      <c r="AV660" s="260"/>
      <c r="AW660" s="260"/>
      <c r="AX660" s="260"/>
      <c r="AY660" s="260"/>
      <c r="AZ660" s="260"/>
      <c r="BA660" s="260"/>
      <c r="BB660" s="260"/>
      <c r="BC660" s="260"/>
      <c r="BD660" s="260"/>
      <c r="BE660" s="260"/>
      <c r="BF660" s="260"/>
      <c r="BG660" s="260"/>
      <c r="BH660" s="260"/>
      <c r="BI660" s="260"/>
      <c r="BJ660" s="260"/>
      <c r="BK660" s="260"/>
      <c r="BL660" s="260"/>
      <c r="BM660" s="260"/>
      <c r="BN660" s="260"/>
      <c r="BO660" s="260"/>
      <c r="BP660" s="260"/>
      <c r="BQ660" s="260"/>
      <c r="BR660" s="260"/>
      <c r="BS660" s="260"/>
      <c r="BT660" s="260"/>
      <c r="BU660" s="260"/>
      <c r="BV660" s="260"/>
      <c r="BW660" s="260"/>
      <c r="BX660" s="260"/>
      <c r="BY660" s="260"/>
      <c r="BZ660" s="260"/>
      <c r="CA660" s="260"/>
      <c r="CB660" s="260"/>
      <c r="CC660" s="260"/>
      <c r="CD660" s="260"/>
      <c r="CE660" s="260"/>
      <c r="CF660" s="260"/>
      <c r="CG660" s="260"/>
      <c r="CH660" s="260"/>
      <c r="CI660" s="260"/>
      <c r="CJ660" s="260"/>
      <c r="CK660" s="260"/>
      <c r="CL660" s="260"/>
      <c r="CM660" s="260"/>
      <c r="CN660" s="260"/>
      <c r="CO660" s="260"/>
      <c r="CP660" s="260"/>
      <c r="CQ660" s="260"/>
      <c r="CR660" s="260"/>
      <c r="CS660" s="260"/>
      <c r="CT660" s="260"/>
      <c r="CU660" s="260"/>
      <c r="CV660" s="260"/>
      <c r="CW660" s="260"/>
      <c r="CX660" s="260"/>
      <c r="CY660" s="260"/>
      <c r="CZ660" s="260"/>
      <c r="DA660" s="260"/>
      <c r="DB660" s="260"/>
      <c r="DC660" s="260"/>
      <c r="DD660" s="260"/>
      <c r="DE660" s="260"/>
    </row>
    <row r="661" spans="1:109" ht="11.25" customHeight="1">
      <c r="A661" s="260"/>
      <c r="B661" s="260"/>
      <c r="C661" s="210"/>
      <c r="D661" s="211"/>
      <c r="E661" s="210"/>
      <c r="F661" s="210"/>
      <c r="G661" s="261"/>
      <c r="H661" s="262"/>
      <c r="I661" s="262"/>
      <c r="J661" s="263"/>
      <c r="K661" s="263"/>
      <c r="L661" s="263"/>
      <c r="M661" s="263"/>
      <c r="N661" s="263"/>
      <c r="O661" s="263"/>
      <c r="P661" s="263"/>
      <c r="Q661" s="263"/>
      <c r="R661" s="210"/>
      <c r="S661" s="210"/>
      <c r="T661" s="210"/>
      <c r="U661" s="212"/>
      <c r="V661" s="212"/>
      <c r="W661" s="212"/>
      <c r="X661" s="212"/>
      <c r="Y661" s="212"/>
      <c r="Z661" s="212"/>
      <c r="AA661" s="212"/>
      <c r="AB661" s="212"/>
      <c r="AC661" s="212"/>
      <c r="AD661" s="212"/>
      <c r="AE661" s="212"/>
      <c r="AF661" s="212"/>
      <c r="AG661" s="212"/>
      <c r="AH661" s="212"/>
      <c r="AI661" s="212"/>
      <c r="AJ661" s="260"/>
      <c r="AK661" s="260"/>
      <c r="AL661" s="260"/>
      <c r="AM661" s="260"/>
      <c r="AN661" s="260"/>
      <c r="AO661" s="260"/>
      <c r="AP661" s="260"/>
      <c r="AQ661" s="260"/>
      <c r="AR661" s="260"/>
      <c r="AS661" s="260"/>
      <c r="AT661" s="260"/>
      <c r="AU661" s="260"/>
      <c r="AV661" s="260"/>
      <c r="AW661" s="260"/>
      <c r="AX661" s="260"/>
      <c r="AY661" s="260"/>
      <c r="AZ661" s="260"/>
      <c r="BA661" s="260"/>
      <c r="BB661" s="260"/>
      <c r="BC661" s="260"/>
      <c r="BD661" s="260"/>
      <c r="BE661" s="260"/>
      <c r="BF661" s="260"/>
      <c r="BG661" s="260"/>
      <c r="BH661" s="260"/>
      <c r="BI661" s="260"/>
      <c r="BJ661" s="260"/>
      <c r="BK661" s="260"/>
      <c r="BL661" s="260"/>
      <c r="BM661" s="260"/>
      <c r="BN661" s="260"/>
      <c r="BO661" s="260"/>
      <c r="BP661" s="260"/>
      <c r="BQ661" s="260"/>
      <c r="BR661" s="260"/>
      <c r="BS661" s="260"/>
      <c r="BT661" s="260"/>
      <c r="BU661" s="260"/>
      <c r="BV661" s="260"/>
      <c r="BW661" s="260"/>
      <c r="BX661" s="260"/>
      <c r="BY661" s="260"/>
      <c r="BZ661" s="260"/>
      <c r="CA661" s="260"/>
      <c r="CB661" s="260"/>
      <c r="CC661" s="260"/>
      <c r="CD661" s="260"/>
      <c r="CE661" s="260"/>
      <c r="CF661" s="260"/>
      <c r="CG661" s="260"/>
      <c r="CH661" s="260"/>
      <c r="CI661" s="260"/>
      <c r="CJ661" s="260"/>
      <c r="CK661" s="260"/>
      <c r="CL661" s="260"/>
      <c r="CM661" s="260"/>
      <c r="CN661" s="260"/>
      <c r="CO661" s="260"/>
      <c r="CP661" s="260"/>
      <c r="CQ661" s="260"/>
      <c r="CR661" s="260"/>
      <c r="CS661" s="260"/>
      <c r="CT661" s="260"/>
      <c r="CU661" s="260"/>
      <c r="CV661" s="260"/>
      <c r="CW661" s="260"/>
      <c r="CX661" s="260"/>
      <c r="CY661" s="260"/>
      <c r="CZ661" s="260"/>
      <c r="DA661" s="260"/>
      <c r="DB661" s="260"/>
      <c r="DC661" s="260"/>
      <c r="DD661" s="260"/>
      <c r="DE661" s="260"/>
    </row>
    <row r="662" spans="1:109" ht="11.25" customHeight="1">
      <c r="A662" s="260"/>
      <c r="B662" s="260"/>
      <c r="C662" s="210"/>
      <c r="D662" s="211"/>
      <c r="E662" s="210"/>
      <c r="F662" s="210"/>
      <c r="G662" s="261"/>
      <c r="H662" s="262"/>
      <c r="I662" s="262"/>
      <c r="J662" s="263"/>
      <c r="K662" s="263"/>
      <c r="L662" s="263"/>
      <c r="M662" s="263"/>
      <c r="N662" s="263"/>
      <c r="O662" s="263"/>
      <c r="P662" s="263"/>
      <c r="Q662" s="263"/>
      <c r="R662" s="210"/>
      <c r="S662" s="210"/>
      <c r="T662" s="210"/>
      <c r="U662" s="212"/>
      <c r="V662" s="212"/>
      <c r="W662" s="212"/>
      <c r="X662" s="212"/>
      <c r="Y662" s="212"/>
      <c r="Z662" s="212"/>
      <c r="AA662" s="212"/>
      <c r="AB662" s="212"/>
      <c r="AC662" s="212"/>
      <c r="AD662" s="212"/>
      <c r="AE662" s="212"/>
      <c r="AF662" s="212"/>
      <c r="AG662" s="212"/>
      <c r="AH662" s="212"/>
      <c r="AI662" s="212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  <c r="AW662" s="260"/>
      <c r="AX662" s="260"/>
      <c r="AY662" s="260"/>
      <c r="AZ662" s="260"/>
      <c r="BA662" s="260"/>
      <c r="BB662" s="260"/>
      <c r="BC662" s="260"/>
      <c r="BD662" s="260"/>
      <c r="BE662" s="260"/>
      <c r="BF662" s="260"/>
      <c r="BG662" s="260"/>
      <c r="BH662" s="260"/>
      <c r="BI662" s="260"/>
      <c r="BJ662" s="260"/>
      <c r="BK662" s="260"/>
      <c r="BL662" s="260"/>
      <c r="BM662" s="260"/>
      <c r="BN662" s="260"/>
      <c r="BO662" s="260"/>
      <c r="BP662" s="260"/>
      <c r="BQ662" s="260"/>
      <c r="BR662" s="260"/>
      <c r="BS662" s="260"/>
      <c r="BT662" s="260"/>
      <c r="BU662" s="260"/>
      <c r="BV662" s="260"/>
      <c r="BW662" s="260"/>
      <c r="BX662" s="260"/>
      <c r="BY662" s="260"/>
      <c r="BZ662" s="260"/>
      <c r="CA662" s="260"/>
      <c r="CB662" s="260"/>
      <c r="CC662" s="260"/>
      <c r="CD662" s="260"/>
      <c r="CE662" s="260"/>
      <c r="CF662" s="260"/>
      <c r="CG662" s="260"/>
      <c r="CH662" s="260"/>
      <c r="CI662" s="260"/>
      <c r="CJ662" s="260"/>
      <c r="CK662" s="260"/>
      <c r="CL662" s="260"/>
      <c r="CM662" s="260"/>
      <c r="CN662" s="260"/>
      <c r="CO662" s="260"/>
      <c r="CP662" s="260"/>
      <c r="CQ662" s="260"/>
      <c r="CR662" s="260"/>
      <c r="CS662" s="260"/>
      <c r="CT662" s="260"/>
      <c r="CU662" s="260"/>
      <c r="CV662" s="260"/>
      <c r="CW662" s="260"/>
      <c r="CX662" s="260"/>
      <c r="CY662" s="260"/>
      <c r="CZ662" s="260"/>
      <c r="DA662" s="260"/>
      <c r="DB662" s="260"/>
      <c r="DC662" s="260"/>
      <c r="DD662" s="260"/>
      <c r="DE662" s="260"/>
    </row>
    <row r="663" spans="1:109" ht="11.25" customHeight="1">
      <c r="A663" s="260"/>
      <c r="B663" s="260"/>
      <c r="C663" s="210"/>
      <c r="D663" s="211"/>
      <c r="E663" s="210"/>
      <c r="F663" s="210"/>
      <c r="G663" s="261"/>
      <c r="H663" s="262"/>
      <c r="I663" s="262"/>
      <c r="J663" s="263"/>
      <c r="K663" s="263"/>
      <c r="L663" s="263"/>
      <c r="M663" s="263"/>
      <c r="N663" s="263"/>
      <c r="O663" s="263"/>
      <c r="P663" s="263"/>
      <c r="Q663" s="263"/>
      <c r="R663" s="210"/>
      <c r="S663" s="210"/>
      <c r="T663" s="210"/>
      <c r="U663" s="212"/>
      <c r="V663" s="212"/>
      <c r="W663" s="212"/>
      <c r="X663" s="212"/>
      <c r="Y663" s="212"/>
      <c r="Z663" s="212"/>
      <c r="AA663" s="212"/>
      <c r="AB663" s="212"/>
      <c r="AC663" s="212"/>
      <c r="AD663" s="212"/>
      <c r="AE663" s="212"/>
      <c r="AF663" s="212"/>
      <c r="AG663" s="212"/>
      <c r="AH663" s="212"/>
      <c r="AI663" s="212"/>
      <c r="AJ663" s="260"/>
      <c r="AK663" s="260"/>
      <c r="AL663" s="260"/>
      <c r="AM663" s="260"/>
      <c r="AN663" s="260"/>
      <c r="AO663" s="260"/>
      <c r="AP663" s="260"/>
      <c r="AQ663" s="260"/>
      <c r="AR663" s="260"/>
      <c r="AS663" s="260"/>
      <c r="AT663" s="260"/>
      <c r="AU663" s="260"/>
      <c r="AV663" s="260"/>
      <c r="AW663" s="260"/>
      <c r="AX663" s="260"/>
      <c r="AY663" s="260"/>
      <c r="AZ663" s="260"/>
      <c r="BA663" s="260"/>
      <c r="BB663" s="260"/>
      <c r="BC663" s="260"/>
      <c r="BD663" s="260"/>
      <c r="BE663" s="260"/>
      <c r="BF663" s="260"/>
      <c r="BG663" s="260"/>
      <c r="BH663" s="260"/>
      <c r="BI663" s="260"/>
      <c r="BJ663" s="260"/>
      <c r="BK663" s="260"/>
      <c r="BL663" s="260"/>
      <c r="BM663" s="260"/>
      <c r="BN663" s="260"/>
      <c r="BO663" s="260"/>
      <c r="BP663" s="260"/>
      <c r="BQ663" s="260"/>
      <c r="BR663" s="260"/>
      <c r="BS663" s="260"/>
      <c r="BT663" s="260"/>
      <c r="BU663" s="260"/>
      <c r="BV663" s="260"/>
      <c r="BW663" s="260"/>
      <c r="BX663" s="260"/>
      <c r="BY663" s="260"/>
      <c r="BZ663" s="260"/>
      <c r="CA663" s="260"/>
      <c r="CB663" s="260"/>
      <c r="CC663" s="260"/>
      <c r="CD663" s="260"/>
      <c r="CE663" s="260"/>
      <c r="CF663" s="260"/>
      <c r="CG663" s="260"/>
      <c r="CH663" s="260"/>
      <c r="CI663" s="260"/>
      <c r="CJ663" s="260"/>
      <c r="CK663" s="260"/>
      <c r="CL663" s="260"/>
      <c r="CM663" s="260"/>
      <c r="CN663" s="260"/>
      <c r="CO663" s="260"/>
      <c r="CP663" s="260"/>
      <c r="CQ663" s="260"/>
      <c r="CR663" s="260"/>
      <c r="CS663" s="260"/>
      <c r="CT663" s="260"/>
      <c r="CU663" s="260"/>
      <c r="CV663" s="260"/>
      <c r="CW663" s="260"/>
      <c r="CX663" s="260"/>
      <c r="CY663" s="260"/>
      <c r="CZ663" s="260"/>
      <c r="DA663" s="260"/>
      <c r="DB663" s="260"/>
      <c r="DC663" s="260"/>
      <c r="DD663" s="260"/>
      <c r="DE663" s="260"/>
    </row>
    <row r="664" spans="1:109" ht="11.25" customHeight="1">
      <c r="A664" s="260"/>
      <c r="B664" s="260"/>
      <c r="C664" s="210"/>
      <c r="D664" s="211"/>
      <c r="E664" s="210"/>
      <c r="F664" s="210"/>
      <c r="G664" s="261"/>
      <c r="H664" s="262"/>
      <c r="I664" s="262"/>
      <c r="J664" s="263"/>
      <c r="K664" s="263"/>
      <c r="L664" s="263"/>
      <c r="M664" s="263"/>
      <c r="N664" s="263"/>
      <c r="O664" s="263"/>
      <c r="P664" s="263"/>
      <c r="Q664" s="263"/>
      <c r="R664" s="210"/>
      <c r="S664" s="210"/>
      <c r="T664" s="210"/>
      <c r="U664" s="212"/>
      <c r="V664" s="212"/>
      <c r="W664" s="212"/>
      <c r="X664" s="212"/>
      <c r="Y664" s="212"/>
      <c r="Z664" s="212"/>
      <c r="AA664" s="212"/>
      <c r="AB664" s="212"/>
      <c r="AC664" s="212"/>
      <c r="AD664" s="212"/>
      <c r="AE664" s="212"/>
      <c r="AF664" s="212"/>
      <c r="AG664" s="212"/>
      <c r="AH664" s="212"/>
      <c r="AI664" s="212"/>
      <c r="AJ664" s="260"/>
      <c r="AK664" s="260"/>
      <c r="AL664" s="260"/>
      <c r="AM664" s="260"/>
      <c r="AN664" s="260"/>
      <c r="AO664" s="260"/>
      <c r="AP664" s="260"/>
      <c r="AQ664" s="260"/>
      <c r="AR664" s="260"/>
      <c r="AS664" s="260"/>
      <c r="AT664" s="260"/>
      <c r="AU664" s="260"/>
      <c r="AV664" s="260"/>
      <c r="AW664" s="260"/>
      <c r="AX664" s="260"/>
      <c r="AY664" s="260"/>
      <c r="AZ664" s="260"/>
      <c r="BA664" s="260"/>
      <c r="BB664" s="260"/>
      <c r="BC664" s="260"/>
      <c r="BD664" s="260"/>
      <c r="BE664" s="260"/>
      <c r="BF664" s="260"/>
      <c r="BG664" s="260"/>
      <c r="BH664" s="260"/>
      <c r="BI664" s="260"/>
      <c r="BJ664" s="260"/>
      <c r="BK664" s="260"/>
      <c r="BL664" s="260"/>
      <c r="BM664" s="260"/>
      <c r="BN664" s="260"/>
      <c r="BO664" s="260"/>
      <c r="BP664" s="260"/>
      <c r="BQ664" s="260"/>
      <c r="BR664" s="260"/>
      <c r="BS664" s="260"/>
      <c r="BT664" s="260"/>
      <c r="BU664" s="260"/>
      <c r="BV664" s="260"/>
      <c r="BW664" s="260"/>
      <c r="BX664" s="260"/>
      <c r="BY664" s="260"/>
      <c r="BZ664" s="260"/>
      <c r="CA664" s="260"/>
      <c r="CB664" s="260"/>
      <c r="CC664" s="260"/>
      <c r="CD664" s="260"/>
      <c r="CE664" s="260"/>
      <c r="CF664" s="260"/>
      <c r="CG664" s="260"/>
      <c r="CH664" s="260"/>
      <c r="CI664" s="260"/>
      <c r="CJ664" s="260"/>
      <c r="CK664" s="260"/>
      <c r="CL664" s="260"/>
      <c r="CM664" s="260"/>
      <c r="CN664" s="260"/>
      <c r="CO664" s="260"/>
      <c r="CP664" s="260"/>
      <c r="CQ664" s="260"/>
      <c r="CR664" s="260"/>
      <c r="CS664" s="260"/>
      <c r="CT664" s="260"/>
      <c r="CU664" s="260"/>
      <c r="CV664" s="260"/>
      <c r="CW664" s="260"/>
      <c r="CX664" s="260"/>
      <c r="CY664" s="260"/>
      <c r="CZ664" s="260"/>
      <c r="DA664" s="260"/>
      <c r="DB664" s="260"/>
      <c r="DC664" s="260"/>
      <c r="DD664" s="260"/>
      <c r="DE664" s="260"/>
    </row>
    <row r="665" spans="1:109" ht="11.25" customHeight="1">
      <c r="A665" s="260"/>
      <c r="B665" s="260"/>
      <c r="C665" s="210"/>
      <c r="D665" s="211"/>
      <c r="E665" s="210"/>
      <c r="F665" s="210"/>
      <c r="G665" s="261"/>
      <c r="H665" s="262"/>
      <c r="I665" s="262"/>
      <c r="J665" s="263"/>
      <c r="K665" s="263"/>
      <c r="L665" s="263"/>
      <c r="M665" s="263"/>
      <c r="N665" s="263"/>
      <c r="O665" s="263"/>
      <c r="P665" s="263"/>
      <c r="Q665" s="263"/>
      <c r="R665" s="210"/>
      <c r="S665" s="210"/>
      <c r="T665" s="210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212"/>
      <c r="AH665" s="212"/>
      <c r="AI665" s="212"/>
      <c r="AJ665" s="260"/>
      <c r="AK665" s="260"/>
      <c r="AL665" s="260"/>
      <c r="AM665" s="260"/>
      <c r="AN665" s="260"/>
      <c r="AO665" s="260"/>
      <c r="AP665" s="260"/>
      <c r="AQ665" s="260"/>
      <c r="AR665" s="260"/>
      <c r="AS665" s="260"/>
      <c r="AT665" s="260"/>
      <c r="AU665" s="260"/>
      <c r="AV665" s="260"/>
      <c r="AW665" s="260"/>
      <c r="AX665" s="260"/>
      <c r="AY665" s="260"/>
      <c r="AZ665" s="260"/>
      <c r="BA665" s="260"/>
      <c r="BB665" s="260"/>
      <c r="BC665" s="260"/>
      <c r="BD665" s="260"/>
      <c r="BE665" s="260"/>
      <c r="BF665" s="260"/>
      <c r="BG665" s="260"/>
      <c r="BH665" s="260"/>
      <c r="BI665" s="260"/>
      <c r="BJ665" s="260"/>
      <c r="BK665" s="260"/>
      <c r="BL665" s="260"/>
      <c r="BM665" s="260"/>
      <c r="BN665" s="260"/>
      <c r="BO665" s="260"/>
      <c r="BP665" s="260"/>
      <c r="BQ665" s="260"/>
      <c r="BR665" s="260"/>
      <c r="BS665" s="260"/>
      <c r="BT665" s="260"/>
      <c r="BU665" s="260"/>
      <c r="BV665" s="260"/>
      <c r="BW665" s="260"/>
      <c r="BX665" s="260"/>
      <c r="BY665" s="260"/>
      <c r="BZ665" s="260"/>
      <c r="CA665" s="260"/>
      <c r="CB665" s="260"/>
      <c r="CC665" s="260"/>
      <c r="CD665" s="260"/>
      <c r="CE665" s="260"/>
      <c r="CF665" s="260"/>
      <c r="CG665" s="260"/>
      <c r="CH665" s="260"/>
      <c r="CI665" s="260"/>
      <c r="CJ665" s="260"/>
      <c r="CK665" s="260"/>
      <c r="CL665" s="260"/>
      <c r="CM665" s="260"/>
      <c r="CN665" s="260"/>
      <c r="CO665" s="260"/>
      <c r="CP665" s="260"/>
      <c r="CQ665" s="260"/>
      <c r="CR665" s="260"/>
      <c r="CS665" s="260"/>
      <c r="CT665" s="260"/>
      <c r="CU665" s="260"/>
      <c r="CV665" s="260"/>
      <c r="CW665" s="260"/>
      <c r="CX665" s="260"/>
      <c r="CY665" s="260"/>
      <c r="CZ665" s="260"/>
      <c r="DA665" s="260"/>
      <c r="DB665" s="260"/>
      <c r="DC665" s="260"/>
      <c r="DD665" s="260"/>
      <c r="DE665" s="260"/>
    </row>
    <row r="666" spans="1:109" ht="11.25" customHeight="1">
      <c r="A666" s="260"/>
      <c r="B666" s="260"/>
      <c r="C666" s="210"/>
      <c r="D666" s="211"/>
      <c r="E666" s="210"/>
      <c r="F666" s="210"/>
      <c r="G666" s="261"/>
      <c r="H666" s="262"/>
      <c r="I666" s="262"/>
      <c r="J666" s="263"/>
      <c r="K666" s="263"/>
      <c r="L666" s="263"/>
      <c r="M666" s="263"/>
      <c r="N666" s="263"/>
      <c r="O666" s="263"/>
      <c r="P666" s="263"/>
      <c r="Q666" s="263"/>
      <c r="R666" s="210"/>
      <c r="S666" s="210"/>
      <c r="T666" s="210"/>
      <c r="U666" s="212"/>
      <c r="V666" s="212"/>
      <c r="W666" s="212"/>
      <c r="X666" s="212"/>
      <c r="Y666" s="212"/>
      <c r="Z666" s="212"/>
      <c r="AA666" s="212"/>
      <c r="AB666" s="212"/>
      <c r="AC666" s="212"/>
      <c r="AD666" s="212"/>
      <c r="AE666" s="212"/>
      <c r="AF666" s="212"/>
      <c r="AG666" s="212"/>
      <c r="AH666" s="212"/>
      <c r="AI666" s="212"/>
      <c r="AJ666" s="260"/>
      <c r="AK666" s="260"/>
      <c r="AL666" s="260"/>
      <c r="AM666" s="260"/>
      <c r="AN666" s="260"/>
      <c r="AO666" s="260"/>
      <c r="AP666" s="260"/>
      <c r="AQ666" s="260"/>
      <c r="AR666" s="260"/>
      <c r="AS666" s="260"/>
      <c r="AT666" s="260"/>
      <c r="AU666" s="260"/>
      <c r="AV666" s="260"/>
      <c r="AW666" s="260"/>
      <c r="AX666" s="260"/>
      <c r="AY666" s="260"/>
      <c r="AZ666" s="260"/>
      <c r="BA666" s="260"/>
      <c r="BB666" s="260"/>
      <c r="BC666" s="260"/>
      <c r="BD666" s="260"/>
      <c r="BE666" s="260"/>
      <c r="BF666" s="260"/>
      <c r="BG666" s="260"/>
      <c r="BH666" s="260"/>
      <c r="BI666" s="260"/>
      <c r="BJ666" s="260"/>
      <c r="BK666" s="260"/>
      <c r="BL666" s="260"/>
      <c r="BM666" s="260"/>
      <c r="BN666" s="260"/>
      <c r="BO666" s="260"/>
      <c r="BP666" s="260"/>
      <c r="BQ666" s="260"/>
      <c r="BR666" s="260"/>
      <c r="BS666" s="260"/>
      <c r="BT666" s="260"/>
      <c r="BU666" s="260"/>
      <c r="BV666" s="260"/>
      <c r="BW666" s="260"/>
      <c r="BX666" s="260"/>
      <c r="BY666" s="260"/>
      <c r="BZ666" s="260"/>
      <c r="CA666" s="260"/>
      <c r="CB666" s="260"/>
      <c r="CC666" s="260"/>
      <c r="CD666" s="260"/>
      <c r="CE666" s="260"/>
      <c r="CF666" s="260"/>
      <c r="CG666" s="260"/>
      <c r="CH666" s="260"/>
      <c r="CI666" s="260"/>
      <c r="CJ666" s="260"/>
      <c r="CK666" s="260"/>
      <c r="CL666" s="260"/>
      <c r="CM666" s="260"/>
      <c r="CN666" s="260"/>
      <c r="CO666" s="260"/>
      <c r="CP666" s="260"/>
      <c r="CQ666" s="260"/>
      <c r="CR666" s="260"/>
      <c r="CS666" s="260"/>
      <c r="CT666" s="260"/>
      <c r="CU666" s="260"/>
      <c r="CV666" s="260"/>
      <c r="CW666" s="260"/>
      <c r="CX666" s="260"/>
      <c r="CY666" s="260"/>
      <c r="CZ666" s="260"/>
      <c r="DA666" s="260"/>
      <c r="DB666" s="260"/>
      <c r="DC666" s="260"/>
      <c r="DD666" s="260"/>
      <c r="DE666" s="260"/>
    </row>
    <row r="667" spans="1:109" ht="11.25" customHeight="1">
      <c r="A667" s="260"/>
      <c r="B667" s="260"/>
      <c r="C667" s="210"/>
      <c r="D667" s="211"/>
      <c r="E667" s="210"/>
      <c r="F667" s="210"/>
      <c r="G667" s="261"/>
      <c r="H667" s="262"/>
      <c r="I667" s="262"/>
      <c r="J667" s="263"/>
      <c r="K667" s="263"/>
      <c r="L667" s="263"/>
      <c r="M667" s="263"/>
      <c r="N667" s="263"/>
      <c r="O667" s="263"/>
      <c r="P667" s="263"/>
      <c r="Q667" s="263"/>
      <c r="R667" s="210"/>
      <c r="S667" s="210"/>
      <c r="T667" s="210"/>
      <c r="U667" s="212"/>
      <c r="V667" s="212"/>
      <c r="W667" s="212"/>
      <c r="X667" s="212"/>
      <c r="Y667" s="212"/>
      <c r="Z667" s="212"/>
      <c r="AA667" s="212"/>
      <c r="AB667" s="212"/>
      <c r="AC667" s="212"/>
      <c r="AD667" s="212"/>
      <c r="AE667" s="212"/>
      <c r="AF667" s="212"/>
      <c r="AG667" s="212"/>
      <c r="AH667" s="212"/>
      <c r="AI667" s="212"/>
      <c r="AJ667" s="260"/>
      <c r="AK667" s="260"/>
      <c r="AL667" s="260"/>
      <c r="AM667" s="260"/>
      <c r="AN667" s="260"/>
      <c r="AO667" s="260"/>
      <c r="AP667" s="260"/>
      <c r="AQ667" s="260"/>
      <c r="AR667" s="260"/>
      <c r="AS667" s="260"/>
      <c r="AT667" s="260"/>
      <c r="AU667" s="260"/>
      <c r="AV667" s="260"/>
      <c r="AW667" s="260"/>
      <c r="AX667" s="260"/>
      <c r="AY667" s="260"/>
      <c r="AZ667" s="260"/>
      <c r="BA667" s="260"/>
      <c r="BB667" s="260"/>
      <c r="BC667" s="260"/>
      <c r="BD667" s="260"/>
      <c r="BE667" s="260"/>
      <c r="BF667" s="260"/>
      <c r="BG667" s="260"/>
      <c r="BH667" s="260"/>
      <c r="BI667" s="260"/>
      <c r="BJ667" s="260"/>
      <c r="BK667" s="260"/>
      <c r="BL667" s="260"/>
      <c r="BM667" s="260"/>
      <c r="BN667" s="260"/>
      <c r="BO667" s="260"/>
      <c r="BP667" s="260"/>
      <c r="BQ667" s="260"/>
      <c r="BR667" s="260"/>
      <c r="BS667" s="260"/>
      <c r="BT667" s="260"/>
      <c r="BU667" s="260"/>
      <c r="BV667" s="260"/>
      <c r="BW667" s="260"/>
      <c r="BX667" s="260"/>
      <c r="BY667" s="260"/>
      <c r="BZ667" s="260"/>
      <c r="CA667" s="260"/>
      <c r="CB667" s="260"/>
      <c r="CC667" s="260"/>
      <c r="CD667" s="260"/>
      <c r="CE667" s="260"/>
      <c r="CF667" s="260"/>
      <c r="CG667" s="260"/>
      <c r="CH667" s="260"/>
      <c r="CI667" s="260"/>
      <c r="CJ667" s="260"/>
      <c r="CK667" s="260"/>
      <c r="CL667" s="260"/>
      <c r="CM667" s="260"/>
      <c r="CN667" s="260"/>
      <c r="CO667" s="260"/>
      <c r="CP667" s="260"/>
      <c r="CQ667" s="260"/>
      <c r="CR667" s="260"/>
      <c r="CS667" s="260"/>
      <c r="CT667" s="260"/>
      <c r="CU667" s="260"/>
      <c r="CV667" s="260"/>
      <c r="CW667" s="260"/>
      <c r="CX667" s="260"/>
      <c r="CY667" s="260"/>
      <c r="CZ667" s="260"/>
      <c r="DA667" s="260"/>
      <c r="DB667" s="260"/>
      <c r="DC667" s="260"/>
      <c r="DD667" s="260"/>
      <c r="DE667" s="260"/>
    </row>
    <row r="668" spans="1:109" ht="11.25" customHeight="1">
      <c r="A668" s="260"/>
      <c r="B668" s="260"/>
      <c r="C668" s="210"/>
      <c r="D668" s="211"/>
      <c r="E668" s="210"/>
      <c r="F668" s="210"/>
      <c r="G668" s="261"/>
      <c r="H668" s="262"/>
      <c r="I668" s="262"/>
      <c r="J668" s="263"/>
      <c r="K668" s="263"/>
      <c r="L668" s="263"/>
      <c r="M668" s="263"/>
      <c r="N668" s="263"/>
      <c r="O668" s="263"/>
      <c r="P668" s="263"/>
      <c r="Q668" s="263"/>
      <c r="R668" s="210"/>
      <c r="S668" s="210"/>
      <c r="T668" s="210"/>
      <c r="U668" s="212"/>
      <c r="V668" s="212"/>
      <c r="W668" s="212"/>
      <c r="X668" s="212"/>
      <c r="Y668" s="212"/>
      <c r="Z668" s="212"/>
      <c r="AA668" s="212"/>
      <c r="AB668" s="212"/>
      <c r="AC668" s="212"/>
      <c r="AD668" s="212"/>
      <c r="AE668" s="212"/>
      <c r="AF668" s="212"/>
      <c r="AG668" s="212"/>
      <c r="AH668" s="212"/>
      <c r="AI668" s="212"/>
      <c r="AJ668" s="260"/>
      <c r="AK668" s="260"/>
      <c r="AL668" s="260"/>
      <c r="AM668" s="260"/>
      <c r="AN668" s="260"/>
      <c r="AO668" s="260"/>
      <c r="AP668" s="260"/>
      <c r="AQ668" s="260"/>
      <c r="AR668" s="260"/>
      <c r="AS668" s="260"/>
      <c r="AT668" s="260"/>
      <c r="AU668" s="260"/>
      <c r="AV668" s="260"/>
      <c r="AW668" s="260"/>
      <c r="AX668" s="260"/>
      <c r="AY668" s="260"/>
      <c r="AZ668" s="260"/>
      <c r="BA668" s="260"/>
      <c r="BB668" s="260"/>
      <c r="BC668" s="260"/>
      <c r="BD668" s="260"/>
      <c r="BE668" s="260"/>
      <c r="BF668" s="260"/>
      <c r="BG668" s="260"/>
      <c r="BH668" s="260"/>
      <c r="BI668" s="260"/>
      <c r="BJ668" s="260"/>
      <c r="BK668" s="260"/>
      <c r="BL668" s="260"/>
      <c r="BM668" s="260"/>
      <c r="BN668" s="260"/>
      <c r="BO668" s="260"/>
      <c r="BP668" s="260"/>
      <c r="BQ668" s="260"/>
      <c r="BR668" s="260"/>
      <c r="BS668" s="260"/>
      <c r="BT668" s="260"/>
      <c r="BU668" s="260"/>
      <c r="BV668" s="260"/>
      <c r="BW668" s="260"/>
      <c r="BX668" s="260"/>
      <c r="BY668" s="260"/>
      <c r="BZ668" s="260"/>
      <c r="CA668" s="260"/>
      <c r="CB668" s="260"/>
      <c r="CC668" s="260"/>
      <c r="CD668" s="260"/>
      <c r="CE668" s="260"/>
      <c r="CF668" s="260"/>
      <c r="CG668" s="260"/>
      <c r="CH668" s="260"/>
      <c r="CI668" s="260"/>
      <c r="CJ668" s="260"/>
      <c r="CK668" s="260"/>
      <c r="CL668" s="260"/>
      <c r="CM668" s="260"/>
      <c r="CN668" s="260"/>
      <c r="CO668" s="260"/>
      <c r="CP668" s="260"/>
      <c r="CQ668" s="260"/>
      <c r="CR668" s="260"/>
      <c r="CS668" s="260"/>
      <c r="CT668" s="260"/>
      <c r="CU668" s="260"/>
      <c r="CV668" s="260"/>
      <c r="CW668" s="260"/>
      <c r="CX668" s="260"/>
      <c r="CY668" s="260"/>
      <c r="CZ668" s="260"/>
      <c r="DA668" s="260"/>
      <c r="DB668" s="260"/>
      <c r="DC668" s="260"/>
      <c r="DD668" s="260"/>
      <c r="DE668" s="260"/>
    </row>
    <row r="669" spans="1:109" ht="11.25" customHeight="1">
      <c r="A669" s="260"/>
      <c r="B669" s="260"/>
      <c r="C669" s="210"/>
      <c r="D669" s="211"/>
      <c r="E669" s="210"/>
      <c r="F669" s="210"/>
      <c r="G669" s="261"/>
      <c r="H669" s="262"/>
      <c r="I669" s="262"/>
      <c r="J669" s="263"/>
      <c r="K669" s="263"/>
      <c r="L669" s="263"/>
      <c r="M669" s="263"/>
      <c r="N669" s="263"/>
      <c r="O669" s="263"/>
      <c r="P669" s="263"/>
      <c r="Q669" s="263"/>
      <c r="R669" s="210"/>
      <c r="S669" s="210"/>
      <c r="T669" s="210"/>
      <c r="U669" s="212"/>
      <c r="V669" s="212"/>
      <c r="W669" s="212"/>
      <c r="X669" s="212"/>
      <c r="Y669" s="212"/>
      <c r="Z669" s="212"/>
      <c r="AA669" s="212"/>
      <c r="AB669" s="212"/>
      <c r="AC669" s="212"/>
      <c r="AD669" s="212"/>
      <c r="AE669" s="212"/>
      <c r="AF669" s="212"/>
      <c r="AG669" s="212"/>
      <c r="AH669" s="212"/>
      <c r="AI669" s="212"/>
      <c r="AJ669" s="260"/>
      <c r="AK669" s="260"/>
      <c r="AL669" s="260"/>
      <c r="AM669" s="260"/>
      <c r="AN669" s="260"/>
      <c r="AO669" s="260"/>
      <c r="AP669" s="260"/>
      <c r="AQ669" s="260"/>
      <c r="AR669" s="260"/>
      <c r="AS669" s="260"/>
      <c r="AT669" s="260"/>
      <c r="AU669" s="260"/>
      <c r="AV669" s="260"/>
      <c r="AW669" s="260"/>
      <c r="AX669" s="260"/>
      <c r="AY669" s="260"/>
      <c r="AZ669" s="260"/>
      <c r="BA669" s="260"/>
      <c r="BB669" s="260"/>
      <c r="BC669" s="260"/>
      <c r="BD669" s="260"/>
      <c r="BE669" s="260"/>
      <c r="BF669" s="260"/>
      <c r="BG669" s="260"/>
      <c r="BH669" s="260"/>
      <c r="BI669" s="260"/>
      <c r="BJ669" s="260"/>
      <c r="BK669" s="260"/>
      <c r="BL669" s="260"/>
      <c r="BM669" s="260"/>
      <c r="BN669" s="260"/>
      <c r="BO669" s="260"/>
      <c r="BP669" s="260"/>
      <c r="BQ669" s="260"/>
      <c r="BR669" s="260"/>
      <c r="BS669" s="260"/>
      <c r="BT669" s="260"/>
      <c r="BU669" s="260"/>
      <c r="BV669" s="260"/>
      <c r="BW669" s="260"/>
      <c r="BX669" s="260"/>
      <c r="BY669" s="260"/>
      <c r="BZ669" s="260"/>
      <c r="CA669" s="260"/>
      <c r="CB669" s="260"/>
      <c r="CC669" s="260"/>
      <c r="CD669" s="260"/>
      <c r="CE669" s="260"/>
      <c r="CF669" s="260"/>
      <c r="CG669" s="260"/>
      <c r="CH669" s="260"/>
      <c r="CI669" s="260"/>
      <c r="CJ669" s="260"/>
      <c r="CK669" s="260"/>
      <c r="CL669" s="260"/>
      <c r="CM669" s="260"/>
      <c r="CN669" s="260"/>
      <c r="CO669" s="260"/>
      <c r="CP669" s="260"/>
      <c r="CQ669" s="260"/>
      <c r="CR669" s="260"/>
      <c r="CS669" s="260"/>
      <c r="CT669" s="260"/>
      <c r="CU669" s="260"/>
      <c r="CV669" s="260"/>
      <c r="CW669" s="260"/>
      <c r="CX669" s="260"/>
      <c r="CY669" s="260"/>
      <c r="CZ669" s="260"/>
      <c r="DA669" s="260"/>
      <c r="DB669" s="260"/>
      <c r="DC669" s="260"/>
      <c r="DD669" s="260"/>
      <c r="DE669" s="260"/>
    </row>
    <row r="670" spans="1:109" ht="11.25" customHeight="1">
      <c r="A670" s="260"/>
      <c r="B670" s="260"/>
      <c r="C670" s="210"/>
      <c r="D670" s="211"/>
      <c r="E670" s="210"/>
      <c r="F670" s="210"/>
      <c r="G670" s="261"/>
      <c r="H670" s="262"/>
      <c r="I670" s="262"/>
      <c r="J670" s="263"/>
      <c r="K670" s="263"/>
      <c r="L670" s="263"/>
      <c r="M670" s="263"/>
      <c r="N670" s="263"/>
      <c r="O670" s="263"/>
      <c r="P670" s="263"/>
      <c r="Q670" s="263"/>
      <c r="R670" s="210"/>
      <c r="S670" s="210"/>
      <c r="T670" s="210"/>
      <c r="U670" s="212"/>
      <c r="V670" s="212"/>
      <c r="W670" s="212"/>
      <c r="X670" s="212"/>
      <c r="Y670" s="212"/>
      <c r="Z670" s="212"/>
      <c r="AA670" s="212"/>
      <c r="AB670" s="212"/>
      <c r="AC670" s="212"/>
      <c r="AD670" s="212"/>
      <c r="AE670" s="212"/>
      <c r="AF670" s="212"/>
      <c r="AG670" s="212"/>
      <c r="AH670" s="212"/>
      <c r="AI670" s="212"/>
      <c r="AJ670" s="260"/>
      <c r="AK670" s="260"/>
      <c r="AL670" s="260"/>
      <c r="AM670" s="260"/>
      <c r="AN670" s="260"/>
      <c r="AO670" s="260"/>
      <c r="AP670" s="260"/>
      <c r="AQ670" s="260"/>
      <c r="AR670" s="260"/>
      <c r="AS670" s="260"/>
      <c r="AT670" s="260"/>
      <c r="AU670" s="260"/>
      <c r="AV670" s="260"/>
      <c r="AW670" s="260"/>
      <c r="AX670" s="260"/>
      <c r="AY670" s="260"/>
      <c r="AZ670" s="260"/>
      <c r="BA670" s="260"/>
      <c r="BB670" s="260"/>
      <c r="BC670" s="260"/>
      <c r="BD670" s="260"/>
      <c r="BE670" s="260"/>
      <c r="BF670" s="260"/>
      <c r="BG670" s="260"/>
      <c r="BH670" s="260"/>
      <c r="BI670" s="260"/>
      <c r="BJ670" s="260"/>
      <c r="BK670" s="260"/>
      <c r="BL670" s="260"/>
      <c r="BM670" s="260"/>
      <c r="BN670" s="260"/>
      <c r="BO670" s="260"/>
      <c r="BP670" s="260"/>
      <c r="BQ670" s="260"/>
      <c r="BR670" s="260"/>
      <c r="BS670" s="260"/>
      <c r="BT670" s="260"/>
      <c r="BU670" s="260"/>
      <c r="BV670" s="260"/>
      <c r="BW670" s="260"/>
      <c r="BX670" s="260"/>
      <c r="BY670" s="260"/>
      <c r="BZ670" s="260"/>
      <c r="CA670" s="260"/>
      <c r="CB670" s="260"/>
      <c r="CC670" s="260"/>
      <c r="CD670" s="260"/>
      <c r="CE670" s="260"/>
      <c r="CF670" s="260"/>
      <c r="CG670" s="260"/>
      <c r="CH670" s="260"/>
      <c r="CI670" s="260"/>
      <c r="CJ670" s="260"/>
      <c r="CK670" s="260"/>
      <c r="CL670" s="260"/>
      <c r="CM670" s="260"/>
      <c r="CN670" s="260"/>
      <c r="CO670" s="260"/>
      <c r="CP670" s="260"/>
      <c r="CQ670" s="260"/>
      <c r="CR670" s="260"/>
      <c r="CS670" s="260"/>
      <c r="CT670" s="260"/>
      <c r="CU670" s="260"/>
      <c r="CV670" s="260"/>
      <c r="CW670" s="260"/>
      <c r="CX670" s="260"/>
      <c r="CY670" s="260"/>
      <c r="CZ670" s="260"/>
      <c r="DA670" s="260"/>
      <c r="DB670" s="260"/>
      <c r="DC670" s="260"/>
      <c r="DD670" s="260"/>
      <c r="DE670" s="260"/>
    </row>
    <row r="671" spans="1:109" ht="11.25" customHeight="1">
      <c r="A671" s="260"/>
      <c r="B671" s="260"/>
      <c r="C671" s="210"/>
      <c r="D671" s="211"/>
      <c r="E671" s="210"/>
      <c r="F671" s="210"/>
      <c r="G671" s="261"/>
      <c r="H671" s="262"/>
      <c r="I671" s="262"/>
      <c r="J671" s="263"/>
      <c r="K671" s="263"/>
      <c r="L671" s="263"/>
      <c r="M671" s="263"/>
      <c r="N671" s="263"/>
      <c r="O671" s="263"/>
      <c r="P671" s="263"/>
      <c r="Q671" s="263"/>
      <c r="R671" s="210"/>
      <c r="S671" s="210"/>
      <c r="T671" s="210"/>
      <c r="U671" s="212"/>
      <c r="V671" s="212"/>
      <c r="W671" s="212"/>
      <c r="X671" s="212"/>
      <c r="Y671" s="212"/>
      <c r="Z671" s="212"/>
      <c r="AA671" s="212"/>
      <c r="AB671" s="212"/>
      <c r="AC671" s="212"/>
      <c r="AD671" s="212"/>
      <c r="AE671" s="212"/>
      <c r="AF671" s="212"/>
      <c r="AG671" s="212"/>
      <c r="AH671" s="212"/>
      <c r="AI671" s="212"/>
      <c r="AJ671" s="260"/>
      <c r="AK671" s="260"/>
      <c r="AL671" s="260"/>
      <c r="AM671" s="260"/>
      <c r="AN671" s="260"/>
      <c r="AO671" s="260"/>
      <c r="AP671" s="260"/>
      <c r="AQ671" s="260"/>
      <c r="AR671" s="260"/>
      <c r="AS671" s="260"/>
      <c r="AT671" s="260"/>
      <c r="AU671" s="260"/>
      <c r="AV671" s="260"/>
      <c r="AW671" s="260"/>
      <c r="AX671" s="260"/>
      <c r="AY671" s="260"/>
      <c r="AZ671" s="260"/>
      <c r="BA671" s="260"/>
      <c r="BB671" s="260"/>
      <c r="BC671" s="260"/>
      <c r="BD671" s="260"/>
      <c r="BE671" s="260"/>
      <c r="BF671" s="260"/>
      <c r="BG671" s="260"/>
      <c r="BH671" s="260"/>
      <c r="BI671" s="260"/>
      <c r="BJ671" s="260"/>
      <c r="BK671" s="260"/>
      <c r="BL671" s="260"/>
      <c r="BM671" s="260"/>
      <c r="BN671" s="260"/>
      <c r="BO671" s="260"/>
      <c r="BP671" s="260"/>
      <c r="BQ671" s="260"/>
      <c r="BR671" s="260"/>
      <c r="BS671" s="260"/>
      <c r="BT671" s="260"/>
      <c r="BU671" s="260"/>
      <c r="BV671" s="260"/>
      <c r="BW671" s="260"/>
      <c r="BX671" s="260"/>
      <c r="BY671" s="260"/>
      <c r="BZ671" s="260"/>
      <c r="CA671" s="260"/>
      <c r="CB671" s="260"/>
      <c r="CC671" s="260"/>
      <c r="CD671" s="260"/>
      <c r="CE671" s="260"/>
      <c r="CF671" s="260"/>
      <c r="CG671" s="260"/>
      <c r="CH671" s="260"/>
      <c r="CI671" s="260"/>
      <c r="CJ671" s="260"/>
      <c r="CK671" s="260"/>
      <c r="CL671" s="260"/>
      <c r="CM671" s="260"/>
      <c r="CN671" s="260"/>
      <c r="CO671" s="260"/>
      <c r="CP671" s="260"/>
      <c r="CQ671" s="260"/>
      <c r="CR671" s="260"/>
      <c r="CS671" s="260"/>
      <c r="CT671" s="260"/>
      <c r="CU671" s="260"/>
      <c r="CV671" s="260"/>
      <c r="CW671" s="260"/>
      <c r="CX671" s="260"/>
      <c r="CY671" s="260"/>
      <c r="CZ671" s="260"/>
      <c r="DA671" s="260"/>
      <c r="DB671" s="260"/>
      <c r="DC671" s="260"/>
      <c r="DD671" s="260"/>
      <c r="DE671" s="260"/>
    </row>
    <row r="672" spans="1:109" ht="11.25" customHeight="1">
      <c r="A672" s="260"/>
      <c r="B672" s="260"/>
      <c r="C672" s="210"/>
      <c r="D672" s="211"/>
      <c r="E672" s="210"/>
      <c r="F672" s="210"/>
      <c r="G672" s="261"/>
      <c r="H672" s="262"/>
      <c r="I672" s="262"/>
      <c r="J672" s="263"/>
      <c r="K672" s="263"/>
      <c r="L672" s="263"/>
      <c r="M672" s="263"/>
      <c r="N672" s="263"/>
      <c r="O672" s="263"/>
      <c r="P672" s="263"/>
      <c r="Q672" s="263"/>
      <c r="R672" s="210"/>
      <c r="S672" s="210"/>
      <c r="T672" s="210"/>
      <c r="U672" s="212"/>
      <c r="V672" s="212"/>
      <c r="W672" s="212"/>
      <c r="X672" s="212"/>
      <c r="Y672" s="212"/>
      <c r="Z672" s="212"/>
      <c r="AA672" s="212"/>
      <c r="AB672" s="212"/>
      <c r="AC672" s="212"/>
      <c r="AD672" s="212"/>
      <c r="AE672" s="212"/>
      <c r="AF672" s="212"/>
      <c r="AG672" s="212"/>
      <c r="AH672" s="212"/>
      <c r="AI672" s="212"/>
      <c r="AJ672" s="260"/>
      <c r="AK672" s="260"/>
      <c r="AL672" s="260"/>
      <c r="AM672" s="260"/>
      <c r="AN672" s="260"/>
      <c r="AO672" s="260"/>
      <c r="AP672" s="260"/>
      <c r="AQ672" s="260"/>
      <c r="AR672" s="260"/>
      <c r="AS672" s="260"/>
      <c r="AT672" s="260"/>
      <c r="AU672" s="260"/>
      <c r="AV672" s="260"/>
      <c r="AW672" s="260"/>
      <c r="AX672" s="260"/>
      <c r="AY672" s="260"/>
      <c r="AZ672" s="260"/>
      <c r="BA672" s="260"/>
      <c r="BB672" s="260"/>
      <c r="BC672" s="260"/>
      <c r="BD672" s="260"/>
      <c r="BE672" s="260"/>
      <c r="BF672" s="260"/>
      <c r="BG672" s="260"/>
      <c r="BH672" s="260"/>
      <c r="BI672" s="260"/>
      <c r="BJ672" s="260"/>
      <c r="BK672" s="260"/>
      <c r="BL672" s="260"/>
      <c r="BM672" s="260"/>
      <c r="BN672" s="260"/>
      <c r="BO672" s="260"/>
      <c r="BP672" s="260"/>
      <c r="BQ672" s="260"/>
      <c r="BR672" s="260"/>
      <c r="BS672" s="260"/>
      <c r="BT672" s="260"/>
      <c r="BU672" s="260"/>
      <c r="BV672" s="260"/>
      <c r="BW672" s="260"/>
      <c r="BX672" s="260"/>
      <c r="BY672" s="260"/>
      <c r="BZ672" s="260"/>
      <c r="CA672" s="260"/>
      <c r="CB672" s="260"/>
      <c r="CC672" s="260"/>
      <c r="CD672" s="260"/>
      <c r="CE672" s="260"/>
      <c r="CF672" s="260"/>
      <c r="CG672" s="260"/>
      <c r="CH672" s="260"/>
      <c r="CI672" s="260"/>
      <c r="CJ672" s="260"/>
      <c r="CK672" s="260"/>
      <c r="CL672" s="260"/>
      <c r="CM672" s="260"/>
      <c r="CN672" s="260"/>
      <c r="CO672" s="260"/>
      <c r="CP672" s="260"/>
      <c r="CQ672" s="260"/>
      <c r="CR672" s="260"/>
      <c r="CS672" s="260"/>
      <c r="CT672" s="260"/>
      <c r="CU672" s="260"/>
      <c r="CV672" s="260"/>
      <c r="CW672" s="260"/>
      <c r="CX672" s="260"/>
      <c r="CY672" s="260"/>
      <c r="CZ672" s="260"/>
      <c r="DA672" s="260"/>
      <c r="DB672" s="260"/>
      <c r="DC672" s="260"/>
      <c r="DD672" s="260"/>
      <c r="DE672" s="260"/>
    </row>
    <row r="673" spans="1:109" ht="11.25" customHeight="1">
      <c r="A673" s="260"/>
      <c r="B673" s="260"/>
      <c r="C673" s="210"/>
      <c r="D673" s="211"/>
      <c r="E673" s="210"/>
      <c r="F673" s="210"/>
      <c r="G673" s="261"/>
      <c r="H673" s="262"/>
      <c r="I673" s="262"/>
      <c r="J673" s="263"/>
      <c r="K673" s="263"/>
      <c r="L673" s="263"/>
      <c r="M673" s="263"/>
      <c r="N673" s="263"/>
      <c r="O673" s="263"/>
      <c r="P673" s="263"/>
      <c r="Q673" s="263"/>
      <c r="R673" s="210"/>
      <c r="S673" s="210"/>
      <c r="T673" s="210"/>
      <c r="U673" s="212"/>
      <c r="V673" s="212"/>
      <c r="W673" s="212"/>
      <c r="X673" s="212"/>
      <c r="Y673" s="212"/>
      <c r="Z673" s="212"/>
      <c r="AA673" s="212"/>
      <c r="AB673" s="212"/>
      <c r="AC673" s="212"/>
      <c r="AD673" s="212"/>
      <c r="AE673" s="212"/>
      <c r="AF673" s="212"/>
      <c r="AG673" s="212"/>
      <c r="AH673" s="212"/>
      <c r="AI673" s="212"/>
      <c r="AJ673" s="260"/>
      <c r="AK673" s="260"/>
      <c r="AL673" s="260"/>
      <c r="AM673" s="260"/>
      <c r="AN673" s="260"/>
      <c r="AO673" s="260"/>
      <c r="AP673" s="260"/>
      <c r="AQ673" s="260"/>
      <c r="AR673" s="260"/>
      <c r="AS673" s="260"/>
      <c r="AT673" s="260"/>
      <c r="AU673" s="260"/>
      <c r="AV673" s="260"/>
      <c r="AW673" s="260"/>
      <c r="AX673" s="260"/>
      <c r="AY673" s="260"/>
      <c r="AZ673" s="260"/>
      <c r="BA673" s="260"/>
      <c r="BB673" s="260"/>
      <c r="BC673" s="260"/>
      <c r="BD673" s="260"/>
      <c r="BE673" s="260"/>
      <c r="BF673" s="260"/>
      <c r="BG673" s="260"/>
      <c r="BH673" s="260"/>
      <c r="BI673" s="260"/>
      <c r="BJ673" s="260"/>
      <c r="BK673" s="260"/>
      <c r="BL673" s="260"/>
      <c r="BM673" s="260"/>
      <c r="BN673" s="260"/>
      <c r="BO673" s="260"/>
      <c r="BP673" s="260"/>
      <c r="BQ673" s="260"/>
      <c r="BR673" s="260"/>
      <c r="BS673" s="260"/>
      <c r="BT673" s="260"/>
      <c r="BU673" s="260"/>
      <c r="BV673" s="260"/>
      <c r="BW673" s="260"/>
      <c r="BX673" s="260"/>
      <c r="BY673" s="260"/>
      <c r="BZ673" s="260"/>
      <c r="CA673" s="260"/>
      <c r="CB673" s="260"/>
      <c r="CC673" s="260"/>
      <c r="CD673" s="260"/>
      <c r="CE673" s="260"/>
      <c r="CF673" s="260"/>
      <c r="CG673" s="260"/>
      <c r="CH673" s="260"/>
      <c r="CI673" s="260"/>
      <c r="CJ673" s="260"/>
      <c r="CK673" s="260"/>
      <c r="CL673" s="260"/>
      <c r="CM673" s="260"/>
      <c r="CN673" s="260"/>
      <c r="CO673" s="260"/>
      <c r="CP673" s="260"/>
      <c r="CQ673" s="260"/>
      <c r="CR673" s="260"/>
      <c r="CS673" s="260"/>
      <c r="CT673" s="260"/>
      <c r="CU673" s="260"/>
      <c r="CV673" s="260"/>
      <c r="CW673" s="260"/>
      <c r="CX673" s="260"/>
      <c r="CY673" s="260"/>
      <c r="CZ673" s="260"/>
      <c r="DA673" s="260"/>
      <c r="DB673" s="260"/>
      <c r="DC673" s="260"/>
      <c r="DD673" s="260"/>
      <c r="DE673" s="260"/>
    </row>
    <row r="674" spans="1:109" ht="11.25" customHeight="1">
      <c r="A674" s="260"/>
      <c r="B674" s="260"/>
      <c r="C674" s="210"/>
      <c r="D674" s="211"/>
      <c r="E674" s="210"/>
      <c r="F674" s="210"/>
      <c r="G674" s="261"/>
      <c r="H674" s="262"/>
      <c r="I674" s="262"/>
      <c r="J674" s="263"/>
      <c r="K674" s="263"/>
      <c r="L674" s="263"/>
      <c r="M674" s="263"/>
      <c r="N674" s="263"/>
      <c r="O674" s="263"/>
      <c r="P674" s="263"/>
      <c r="Q674" s="263"/>
      <c r="R674" s="210"/>
      <c r="S674" s="210"/>
      <c r="T674" s="210"/>
      <c r="U674" s="212"/>
      <c r="V674" s="212"/>
      <c r="W674" s="212"/>
      <c r="X674" s="212"/>
      <c r="Y674" s="212"/>
      <c r="Z674" s="212"/>
      <c r="AA674" s="212"/>
      <c r="AB674" s="212"/>
      <c r="AC674" s="212"/>
      <c r="AD674" s="212"/>
      <c r="AE674" s="212"/>
      <c r="AF674" s="212"/>
      <c r="AG674" s="212"/>
      <c r="AH674" s="212"/>
      <c r="AI674" s="212"/>
      <c r="AJ674" s="260"/>
      <c r="AK674" s="260"/>
      <c r="AL674" s="260"/>
      <c r="AM674" s="260"/>
      <c r="AN674" s="260"/>
      <c r="AO674" s="260"/>
      <c r="AP674" s="260"/>
      <c r="AQ674" s="260"/>
      <c r="AR674" s="260"/>
      <c r="AS674" s="260"/>
      <c r="AT674" s="260"/>
      <c r="AU674" s="260"/>
      <c r="AV674" s="260"/>
      <c r="AW674" s="260"/>
      <c r="AX674" s="260"/>
      <c r="AY674" s="260"/>
      <c r="AZ674" s="260"/>
      <c r="BA674" s="260"/>
      <c r="BB674" s="260"/>
      <c r="BC674" s="260"/>
      <c r="BD674" s="260"/>
      <c r="BE674" s="260"/>
      <c r="BF674" s="260"/>
      <c r="BG674" s="260"/>
      <c r="BH674" s="260"/>
      <c r="BI674" s="260"/>
      <c r="BJ674" s="260"/>
      <c r="BK674" s="260"/>
      <c r="BL674" s="260"/>
      <c r="BM674" s="260"/>
      <c r="BN674" s="260"/>
      <c r="BO674" s="260"/>
      <c r="BP674" s="260"/>
      <c r="BQ674" s="260"/>
      <c r="BR674" s="260"/>
      <c r="BS674" s="260"/>
      <c r="BT674" s="260"/>
      <c r="BU674" s="260"/>
      <c r="BV674" s="260"/>
      <c r="BW674" s="260"/>
      <c r="BX674" s="260"/>
      <c r="BY674" s="260"/>
      <c r="BZ674" s="260"/>
      <c r="CA674" s="260"/>
      <c r="CB674" s="260"/>
      <c r="CC674" s="260"/>
      <c r="CD674" s="260"/>
      <c r="CE674" s="260"/>
      <c r="CF674" s="260"/>
      <c r="CG674" s="260"/>
      <c r="CH674" s="260"/>
      <c r="CI674" s="260"/>
      <c r="CJ674" s="260"/>
      <c r="CK674" s="260"/>
      <c r="CL674" s="260"/>
      <c r="CM674" s="260"/>
      <c r="CN674" s="260"/>
      <c r="CO674" s="260"/>
      <c r="CP674" s="260"/>
      <c r="CQ674" s="260"/>
      <c r="CR674" s="260"/>
      <c r="CS674" s="260"/>
      <c r="CT674" s="260"/>
      <c r="CU674" s="260"/>
      <c r="CV674" s="260"/>
      <c r="CW674" s="260"/>
      <c r="CX674" s="260"/>
      <c r="CY674" s="260"/>
      <c r="CZ674" s="260"/>
      <c r="DA674" s="260"/>
      <c r="DB674" s="260"/>
      <c r="DC674" s="260"/>
      <c r="DD674" s="260"/>
      <c r="DE674" s="260"/>
    </row>
    <row r="675" spans="1:109" ht="11.25" customHeight="1">
      <c r="A675" s="260"/>
      <c r="B675" s="260"/>
      <c r="C675" s="210"/>
      <c r="D675" s="211"/>
      <c r="E675" s="210"/>
      <c r="F675" s="210"/>
      <c r="G675" s="261"/>
      <c r="H675" s="262"/>
      <c r="I675" s="262"/>
      <c r="J675" s="263"/>
      <c r="K675" s="263"/>
      <c r="L675" s="263"/>
      <c r="M675" s="263"/>
      <c r="N675" s="263"/>
      <c r="O675" s="263"/>
      <c r="P675" s="263"/>
      <c r="Q675" s="263"/>
      <c r="R675" s="210"/>
      <c r="S675" s="210"/>
      <c r="T675" s="210"/>
      <c r="U675" s="212"/>
      <c r="V675" s="212"/>
      <c r="W675" s="212"/>
      <c r="X675" s="212"/>
      <c r="Y675" s="212"/>
      <c r="Z675" s="212"/>
      <c r="AA675" s="212"/>
      <c r="AB675" s="212"/>
      <c r="AC675" s="212"/>
      <c r="AD675" s="212"/>
      <c r="AE675" s="212"/>
      <c r="AF675" s="212"/>
      <c r="AG675" s="212"/>
      <c r="AH675" s="212"/>
      <c r="AI675" s="212"/>
      <c r="AJ675" s="260"/>
      <c r="AK675" s="260"/>
      <c r="AL675" s="260"/>
      <c r="AM675" s="260"/>
      <c r="AN675" s="260"/>
      <c r="AO675" s="260"/>
      <c r="AP675" s="260"/>
      <c r="AQ675" s="260"/>
      <c r="AR675" s="260"/>
      <c r="AS675" s="260"/>
      <c r="AT675" s="260"/>
      <c r="AU675" s="260"/>
      <c r="AV675" s="260"/>
      <c r="AW675" s="260"/>
      <c r="AX675" s="260"/>
      <c r="AY675" s="260"/>
      <c r="AZ675" s="260"/>
      <c r="BA675" s="260"/>
      <c r="BB675" s="260"/>
      <c r="BC675" s="260"/>
      <c r="BD675" s="260"/>
      <c r="BE675" s="260"/>
      <c r="BF675" s="260"/>
      <c r="BG675" s="260"/>
      <c r="BH675" s="260"/>
      <c r="BI675" s="260"/>
      <c r="BJ675" s="260"/>
      <c r="BK675" s="260"/>
      <c r="BL675" s="260"/>
      <c r="BM675" s="260"/>
      <c r="BN675" s="260"/>
      <c r="BO675" s="260"/>
      <c r="BP675" s="260"/>
      <c r="BQ675" s="260"/>
      <c r="BR675" s="260"/>
      <c r="BS675" s="260"/>
      <c r="BT675" s="260"/>
      <c r="BU675" s="260"/>
      <c r="BV675" s="260"/>
      <c r="BW675" s="260"/>
      <c r="BX675" s="260"/>
      <c r="BY675" s="260"/>
      <c r="BZ675" s="260"/>
      <c r="CA675" s="260"/>
      <c r="CB675" s="260"/>
      <c r="CC675" s="260"/>
      <c r="CD675" s="260"/>
      <c r="CE675" s="260"/>
      <c r="CF675" s="260"/>
      <c r="CG675" s="260"/>
      <c r="CH675" s="260"/>
      <c r="CI675" s="260"/>
      <c r="CJ675" s="260"/>
      <c r="CK675" s="260"/>
      <c r="CL675" s="260"/>
      <c r="CM675" s="260"/>
      <c r="CN675" s="260"/>
      <c r="CO675" s="260"/>
      <c r="CP675" s="260"/>
      <c r="CQ675" s="260"/>
      <c r="CR675" s="260"/>
      <c r="CS675" s="260"/>
      <c r="CT675" s="260"/>
      <c r="CU675" s="260"/>
      <c r="CV675" s="260"/>
      <c r="CW675" s="260"/>
      <c r="CX675" s="260"/>
      <c r="CY675" s="260"/>
      <c r="CZ675" s="260"/>
      <c r="DA675" s="260"/>
      <c r="DB675" s="260"/>
      <c r="DC675" s="260"/>
      <c r="DD675" s="260"/>
      <c r="DE675" s="260"/>
    </row>
    <row r="676" spans="1:109" ht="11.25" customHeight="1">
      <c r="A676" s="260"/>
      <c r="B676" s="260"/>
      <c r="C676" s="210"/>
      <c r="D676" s="211"/>
      <c r="E676" s="210"/>
      <c r="F676" s="210"/>
      <c r="G676" s="261"/>
      <c r="H676" s="262"/>
      <c r="I676" s="262"/>
      <c r="J676" s="263"/>
      <c r="K676" s="263"/>
      <c r="L676" s="263"/>
      <c r="M676" s="263"/>
      <c r="N676" s="263"/>
      <c r="O676" s="263"/>
      <c r="P676" s="263"/>
      <c r="Q676" s="263"/>
      <c r="R676" s="210"/>
      <c r="S676" s="210"/>
      <c r="T676" s="210"/>
      <c r="U676" s="212"/>
      <c r="V676" s="212"/>
      <c r="W676" s="212"/>
      <c r="X676" s="212"/>
      <c r="Y676" s="212"/>
      <c r="Z676" s="212"/>
      <c r="AA676" s="212"/>
      <c r="AB676" s="212"/>
      <c r="AC676" s="212"/>
      <c r="AD676" s="212"/>
      <c r="AE676" s="212"/>
      <c r="AF676" s="212"/>
      <c r="AG676" s="212"/>
      <c r="AH676" s="212"/>
      <c r="AI676" s="212"/>
      <c r="AJ676" s="260"/>
      <c r="AK676" s="260"/>
      <c r="AL676" s="260"/>
      <c r="AM676" s="260"/>
      <c r="AN676" s="260"/>
      <c r="AO676" s="260"/>
      <c r="AP676" s="260"/>
      <c r="AQ676" s="260"/>
      <c r="AR676" s="260"/>
      <c r="AS676" s="260"/>
      <c r="AT676" s="260"/>
      <c r="AU676" s="260"/>
      <c r="AV676" s="260"/>
      <c r="AW676" s="260"/>
      <c r="AX676" s="260"/>
      <c r="AY676" s="260"/>
      <c r="AZ676" s="260"/>
      <c r="BA676" s="260"/>
      <c r="BB676" s="260"/>
      <c r="BC676" s="260"/>
      <c r="BD676" s="260"/>
      <c r="BE676" s="260"/>
      <c r="BF676" s="260"/>
      <c r="BG676" s="260"/>
      <c r="BH676" s="260"/>
      <c r="BI676" s="260"/>
      <c r="BJ676" s="260"/>
      <c r="BK676" s="260"/>
      <c r="BL676" s="260"/>
      <c r="BM676" s="260"/>
      <c r="BN676" s="260"/>
      <c r="BO676" s="260"/>
      <c r="BP676" s="260"/>
      <c r="BQ676" s="260"/>
      <c r="BR676" s="260"/>
      <c r="BS676" s="260"/>
      <c r="BT676" s="260"/>
      <c r="BU676" s="260"/>
      <c r="BV676" s="260"/>
      <c r="BW676" s="260"/>
      <c r="BX676" s="260"/>
      <c r="BY676" s="260"/>
      <c r="BZ676" s="260"/>
      <c r="CA676" s="260"/>
      <c r="CB676" s="260"/>
      <c r="CC676" s="260"/>
      <c r="CD676" s="260"/>
      <c r="CE676" s="260"/>
      <c r="CF676" s="260"/>
      <c r="CG676" s="260"/>
      <c r="CH676" s="260"/>
      <c r="CI676" s="260"/>
      <c r="CJ676" s="260"/>
      <c r="CK676" s="260"/>
      <c r="CL676" s="260"/>
      <c r="CM676" s="260"/>
      <c r="CN676" s="260"/>
      <c r="CO676" s="260"/>
      <c r="CP676" s="260"/>
      <c r="CQ676" s="260"/>
      <c r="CR676" s="260"/>
      <c r="CS676" s="260"/>
      <c r="CT676" s="260"/>
      <c r="CU676" s="260"/>
      <c r="CV676" s="260"/>
      <c r="CW676" s="260"/>
      <c r="CX676" s="260"/>
      <c r="CY676" s="260"/>
      <c r="CZ676" s="260"/>
      <c r="DA676" s="260"/>
      <c r="DB676" s="260"/>
      <c r="DC676" s="260"/>
      <c r="DD676" s="260"/>
      <c r="DE676" s="260"/>
    </row>
    <row r="677" spans="1:109" ht="11.25" customHeight="1">
      <c r="A677" s="260"/>
      <c r="B677" s="260"/>
      <c r="C677" s="210"/>
      <c r="D677" s="211"/>
      <c r="E677" s="210"/>
      <c r="F677" s="210"/>
      <c r="G677" s="261"/>
      <c r="H677" s="262"/>
      <c r="I677" s="262"/>
      <c r="J677" s="263"/>
      <c r="K677" s="263"/>
      <c r="L677" s="263"/>
      <c r="M677" s="263"/>
      <c r="N677" s="263"/>
      <c r="O677" s="263"/>
      <c r="P677" s="263"/>
      <c r="Q677" s="263"/>
      <c r="R677" s="210"/>
      <c r="S677" s="210"/>
      <c r="T677" s="210"/>
      <c r="U677" s="212"/>
      <c r="V677" s="212"/>
      <c r="W677" s="212"/>
      <c r="X677" s="212"/>
      <c r="Y677" s="212"/>
      <c r="Z677" s="212"/>
      <c r="AA677" s="212"/>
      <c r="AB677" s="212"/>
      <c r="AC677" s="212"/>
      <c r="AD677" s="212"/>
      <c r="AE677" s="212"/>
      <c r="AF677" s="212"/>
      <c r="AG677" s="212"/>
      <c r="AH677" s="212"/>
      <c r="AI677" s="212"/>
      <c r="AJ677" s="260"/>
      <c r="AK677" s="260"/>
      <c r="AL677" s="260"/>
      <c r="AM677" s="260"/>
      <c r="AN677" s="260"/>
      <c r="AO677" s="260"/>
      <c r="AP677" s="260"/>
      <c r="AQ677" s="260"/>
      <c r="AR677" s="260"/>
      <c r="AS677" s="260"/>
      <c r="AT677" s="260"/>
      <c r="AU677" s="260"/>
      <c r="AV677" s="260"/>
      <c r="AW677" s="260"/>
      <c r="AX677" s="260"/>
      <c r="AY677" s="260"/>
      <c r="AZ677" s="260"/>
      <c r="BA677" s="260"/>
      <c r="BB677" s="260"/>
      <c r="BC677" s="260"/>
      <c r="BD677" s="260"/>
      <c r="BE677" s="260"/>
      <c r="BF677" s="260"/>
      <c r="BG677" s="260"/>
      <c r="BH677" s="260"/>
      <c r="BI677" s="260"/>
      <c r="BJ677" s="260"/>
      <c r="BK677" s="260"/>
      <c r="BL677" s="260"/>
      <c r="BM677" s="260"/>
      <c r="BN677" s="260"/>
      <c r="BO677" s="260"/>
      <c r="BP677" s="260"/>
      <c r="BQ677" s="260"/>
      <c r="BR677" s="260"/>
      <c r="BS677" s="260"/>
      <c r="BT677" s="260"/>
      <c r="BU677" s="260"/>
      <c r="BV677" s="260"/>
      <c r="BW677" s="260"/>
      <c r="BX677" s="260"/>
      <c r="BY677" s="260"/>
      <c r="BZ677" s="260"/>
      <c r="CA677" s="260"/>
      <c r="CB677" s="260"/>
      <c r="CC677" s="260"/>
      <c r="CD677" s="260"/>
      <c r="CE677" s="260"/>
      <c r="CF677" s="260"/>
      <c r="CG677" s="260"/>
      <c r="CH677" s="260"/>
      <c r="CI677" s="260"/>
      <c r="CJ677" s="260"/>
      <c r="CK677" s="260"/>
      <c r="CL677" s="260"/>
      <c r="CM677" s="260"/>
      <c r="CN677" s="260"/>
      <c r="CO677" s="260"/>
      <c r="CP677" s="260"/>
      <c r="CQ677" s="260"/>
      <c r="CR677" s="260"/>
      <c r="CS677" s="260"/>
      <c r="CT677" s="260"/>
      <c r="CU677" s="260"/>
      <c r="CV677" s="260"/>
      <c r="CW677" s="260"/>
      <c r="CX677" s="260"/>
      <c r="CY677" s="260"/>
      <c r="CZ677" s="260"/>
      <c r="DA677" s="260"/>
      <c r="DB677" s="260"/>
      <c r="DC677" s="260"/>
      <c r="DD677" s="260"/>
      <c r="DE677" s="260"/>
    </row>
    <row r="678" spans="1:109" ht="11.25" customHeight="1">
      <c r="A678" s="260"/>
      <c r="B678" s="260"/>
      <c r="C678" s="210"/>
      <c r="D678" s="211"/>
      <c r="E678" s="210"/>
      <c r="F678" s="210"/>
      <c r="G678" s="261"/>
      <c r="H678" s="262"/>
      <c r="I678" s="262"/>
      <c r="J678" s="263"/>
      <c r="K678" s="263"/>
      <c r="L678" s="263"/>
      <c r="M678" s="263"/>
      <c r="N678" s="263"/>
      <c r="O678" s="263"/>
      <c r="P678" s="263"/>
      <c r="Q678" s="263"/>
      <c r="R678" s="210"/>
      <c r="S678" s="210"/>
      <c r="T678" s="210"/>
      <c r="U678" s="212"/>
      <c r="V678" s="212"/>
      <c r="W678" s="212"/>
      <c r="X678" s="212"/>
      <c r="Y678" s="212"/>
      <c r="Z678" s="212"/>
      <c r="AA678" s="212"/>
      <c r="AB678" s="212"/>
      <c r="AC678" s="212"/>
      <c r="AD678" s="212"/>
      <c r="AE678" s="212"/>
      <c r="AF678" s="212"/>
      <c r="AG678" s="212"/>
      <c r="AH678" s="212"/>
      <c r="AI678" s="212"/>
      <c r="AJ678" s="260"/>
      <c r="AK678" s="260"/>
      <c r="AL678" s="260"/>
      <c r="AM678" s="260"/>
      <c r="AN678" s="260"/>
      <c r="AO678" s="260"/>
      <c r="AP678" s="260"/>
      <c r="AQ678" s="260"/>
      <c r="AR678" s="260"/>
      <c r="AS678" s="260"/>
      <c r="AT678" s="260"/>
      <c r="AU678" s="260"/>
      <c r="AV678" s="260"/>
      <c r="AW678" s="260"/>
      <c r="AX678" s="260"/>
      <c r="AY678" s="260"/>
      <c r="AZ678" s="260"/>
      <c r="BA678" s="260"/>
      <c r="BB678" s="260"/>
      <c r="BC678" s="260"/>
      <c r="BD678" s="260"/>
      <c r="BE678" s="260"/>
      <c r="BF678" s="260"/>
      <c r="BG678" s="260"/>
      <c r="BH678" s="260"/>
      <c r="BI678" s="260"/>
      <c r="BJ678" s="260"/>
      <c r="BK678" s="260"/>
      <c r="BL678" s="260"/>
      <c r="BM678" s="260"/>
      <c r="BN678" s="260"/>
      <c r="BO678" s="260"/>
      <c r="BP678" s="260"/>
      <c r="BQ678" s="260"/>
      <c r="BR678" s="260"/>
      <c r="BS678" s="260"/>
      <c r="BT678" s="260"/>
      <c r="BU678" s="260"/>
      <c r="BV678" s="260"/>
      <c r="BW678" s="260"/>
      <c r="BX678" s="260"/>
      <c r="BY678" s="260"/>
      <c r="BZ678" s="260"/>
      <c r="CA678" s="260"/>
      <c r="CB678" s="260"/>
      <c r="CC678" s="260"/>
      <c r="CD678" s="260"/>
      <c r="CE678" s="260"/>
      <c r="CF678" s="260"/>
      <c r="CG678" s="260"/>
      <c r="CH678" s="260"/>
      <c r="CI678" s="260"/>
      <c r="CJ678" s="260"/>
      <c r="CK678" s="260"/>
      <c r="CL678" s="260"/>
      <c r="CM678" s="260"/>
      <c r="CN678" s="260"/>
      <c r="CO678" s="260"/>
      <c r="CP678" s="260"/>
      <c r="CQ678" s="260"/>
      <c r="CR678" s="260"/>
      <c r="CS678" s="260"/>
      <c r="CT678" s="260"/>
      <c r="CU678" s="260"/>
      <c r="CV678" s="260"/>
      <c r="CW678" s="260"/>
      <c r="CX678" s="260"/>
      <c r="CY678" s="260"/>
      <c r="CZ678" s="260"/>
      <c r="DA678" s="260"/>
      <c r="DB678" s="260"/>
      <c r="DC678" s="260"/>
      <c r="DD678" s="260"/>
      <c r="DE678" s="260"/>
    </row>
    <row r="679" spans="1:109" ht="11.25" customHeight="1">
      <c r="A679" s="260"/>
      <c r="B679" s="260"/>
      <c r="C679" s="210"/>
      <c r="D679" s="211"/>
      <c r="E679" s="210"/>
      <c r="F679" s="210"/>
      <c r="G679" s="261"/>
      <c r="H679" s="262"/>
      <c r="I679" s="262"/>
      <c r="J679" s="263"/>
      <c r="K679" s="263"/>
      <c r="L679" s="263"/>
      <c r="M679" s="263"/>
      <c r="N679" s="263"/>
      <c r="O679" s="263"/>
      <c r="P679" s="263"/>
      <c r="Q679" s="263"/>
      <c r="R679" s="210"/>
      <c r="S679" s="210"/>
      <c r="T679" s="210"/>
      <c r="U679" s="212"/>
      <c r="V679" s="212"/>
      <c r="W679" s="212"/>
      <c r="X679" s="212"/>
      <c r="Y679" s="212"/>
      <c r="Z679" s="212"/>
      <c r="AA679" s="212"/>
      <c r="AB679" s="212"/>
      <c r="AC679" s="212"/>
      <c r="AD679" s="212"/>
      <c r="AE679" s="212"/>
      <c r="AF679" s="212"/>
      <c r="AG679" s="212"/>
      <c r="AH679" s="212"/>
      <c r="AI679" s="212"/>
      <c r="AJ679" s="260"/>
      <c r="AK679" s="260"/>
      <c r="AL679" s="260"/>
      <c r="AM679" s="260"/>
      <c r="AN679" s="260"/>
      <c r="AO679" s="260"/>
      <c r="AP679" s="260"/>
      <c r="AQ679" s="260"/>
      <c r="AR679" s="260"/>
      <c r="AS679" s="260"/>
      <c r="AT679" s="260"/>
      <c r="AU679" s="260"/>
      <c r="AV679" s="260"/>
      <c r="AW679" s="260"/>
      <c r="AX679" s="260"/>
      <c r="AY679" s="260"/>
      <c r="AZ679" s="260"/>
      <c r="BA679" s="260"/>
      <c r="BB679" s="260"/>
      <c r="BC679" s="260"/>
      <c r="BD679" s="260"/>
      <c r="BE679" s="260"/>
      <c r="BF679" s="260"/>
      <c r="BG679" s="260"/>
      <c r="BH679" s="260"/>
      <c r="BI679" s="260"/>
      <c r="BJ679" s="260"/>
      <c r="BK679" s="260"/>
      <c r="BL679" s="260"/>
      <c r="BM679" s="260"/>
      <c r="BN679" s="260"/>
      <c r="BO679" s="260"/>
      <c r="BP679" s="260"/>
      <c r="BQ679" s="260"/>
      <c r="BR679" s="260"/>
      <c r="BS679" s="260"/>
      <c r="BT679" s="260"/>
      <c r="BU679" s="260"/>
      <c r="BV679" s="260"/>
      <c r="BW679" s="260"/>
      <c r="BX679" s="260"/>
      <c r="BY679" s="260"/>
      <c r="BZ679" s="260"/>
      <c r="CA679" s="260"/>
      <c r="CB679" s="260"/>
      <c r="CC679" s="260"/>
      <c r="CD679" s="260"/>
      <c r="CE679" s="260"/>
      <c r="CF679" s="260"/>
      <c r="CG679" s="260"/>
      <c r="CH679" s="260"/>
      <c r="CI679" s="260"/>
      <c r="CJ679" s="260"/>
      <c r="CK679" s="260"/>
      <c r="CL679" s="260"/>
      <c r="CM679" s="260"/>
      <c r="CN679" s="260"/>
      <c r="CO679" s="260"/>
      <c r="CP679" s="260"/>
      <c r="CQ679" s="260"/>
      <c r="CR679" s="260"/>
      <c r="CS679" s="260"/>
      <c r="CT679" s="260"/>
      <c r="CU679" s="260"/>
      <c r="CV679" s="260"/>
      <c r="CW679" s="260"/>
      <c r="CX679" s="260"/>
      <c r="CY679" s="260"/>
      <c r="CZ679" s="260"/>
      <c r="DA679" s="260"/>
      <c r="DB679" s="260"/>
      <c r="DC679" s="260"/>
      <c r="DD679" s="260"/>
      <c r="DE679" s="260"/>
    </row>
    <row r="680" spans="1:109" ht="11.25" customHeight="1">
      <c r="A680" s="260"/>
      <c r="B680" s="260"/>
      <c r="C680" s="210"/>
      <c r="D680" s="211"/>
      <c r="E680" s="210"/>
      <c r="F680" s="210"/>
      <c r="G680" s="261"/>
      <c r="H680" s="262"/>
      <c r="I680" s="262"/>
      <c r="J680" s="263"/>
      <c r="K680" s="263"/>
      <c r="L680" s="263"/>
      <c r="M680" s="263"/>
      <c r="N680" s="263"/>
      <c r="O680" s="263"/>
      <c r="P680" s="263"/>
      <c r="Q680" s="263"/>
      <c r="R680" s="210"/>
      <c r="S680" s="210"/>
      <c r="T680" s="210"/>
      <c r="U680" s="212"/>
      <c r="V680" s="212"/>
      <c r="W680" s="212"/>
      <c r="X680" s="212"/>
      <c r="Y680" s="212"/>
      <c r="Z680" s="212"/>
      <c r="AA680" s="212"/>
      <c r="AB680" s="212"/>
      <c r="AC680" s="212"/>
      <c r="AD680" s="212"/>
      <c r="AE680" s="212"/>
      <c r="AF680" s="212"/>
      <c r="AG680" s="212"/>
      <c r="AH680" s="212"/>
      <c r="AI680" s="212"/>
      <c r="AJ680" s="260"/>
      <c r="AK680" s="260"/>
      <c r="AL680" s="260"/>
      <c r="AM680" s="260"/>
      <c r="AN680" s="260"/>
      <c r="AO680" s="260"/>
      <c r="AP680" s="260"/>
      <c r="AQ680" s="260"/>
      <c r="AR680" s="260"/>
      <c r="AS680" s="260"/>
      <c r="AT680" s="260"/>
      <c r="AU680" s="260"/>
      <c r="AV680" s="260"/>
      <c r="AW680" s="260"/>
      <c r="AX680" s="260"/>
      <c r="AY680" s="260"/>
      <c r="AZ680" s="260"/>
      <c r="BA680" s="260"/>
      <c r="BB680" s="260"/>
      <c r="BC680" s="260"/>
      <c r="BD680" s="260"/>
      <c r="BE680" s="260"/>
      <c r="BF680" s="260"/>
      <c r="BG680" s="260"/>
      <c r="BH680" s="260"/>
      <c r="BI680" s="260"/>
      <c r="BJ680" s="260"/>
      <c r="BK680" s="260"/>
      <c r="BL680" s="260"/>
      <c r="BM680" s="260"/>
      <c r="BN680" s="260"/>
      <c r="BO680" s="260"/>
      <c r="BP680" s="260"/>
      <c r="BQ680" s="260"/>
      <c r="BR680" s="260"/>
      <c r="BS680" s="260"/>
      <c r="BT680" s="260"/>
      <c r="BU680" s="260"/>
      <c r="BV680" s="260"/>
      <c r="BW680" s="260"/>
      <c r="BX680" s="260"/>
      <c r="BY680" s="260"/>
      <c r="BZ680" s="260"/>
      <c r="CA680" s="260"/>
      <c r="CB680" s="260"/>
      <c r="CC680" s="260"/>
      <c r="CD680" s="260"/>
      <c r="CE680" s="260"/>
      <c r="CF680" s="260"/>
      <c r="CG680" s="260"/>
      <c r="CH680" s="260"/>
      <c r="CI680" s="260"/>
      <c r="CJ680" s="260"/>
      <c r="CK680" s="260"/>
      <c r="CL680" s="260"/>
      <c r="CM680" s="260"/>
      <c r="CN680" s="260"/>
      <c r="CO680" s="260"/>
      <c r="CP680" s="260"/>
      <c r="CQ680" s="260"/>
      <c r="CR680" s="260"/>
      <c r="CS680" s="260"/>
      <c r="CT680" s="260"/>
      <c r="CU680" s="260"/>
      <c r="CV680" s="260"/>
      <c r="CW680" s="260"/>
      <c r="CX680" s="260"/>
      <c r="CY680" s="260"/>
      <c r="CZ680" s="260"/>
      <c r="DA680" s="260"/>
      <c r="DB680" s="260"/>
      <c r="DC680" s="260"/>
      <c r="DD680" s="260"/>
      <c r="DE680" s="260"/>
    </row>
    <row r="681" spans="1:109" ht="11.25" customHeight="1">
      <c r="A681" s="260"/>
      <c r="B681" s="260"/>
      <c r="C681" s="210"/>
      <c r="D681" s="211"/>
      <c r="E681" s="210"/>
      <c r="F681" s="210"/>
      <c r="G681" s="261"/>
      <c r="H681" s="262"/>
      <c r="I681" s="262"/>
      <c r="J681" s="263"/>
      <c r="K681" s="263"/>
      <c r="L681" s="263"/>
      <c r="M681" s="263"/>
      <c r="N681" s="263"/>
      <c r="O681" s="263"/>
      <c r="P681" s="263"/>
      <c r="Q681" s="263"/>
      <c r="R681" s="210"/>
      <c r="S681" s="210"/>
      <c r="T681" s="210"/>
      <c r="U681" s="212"/>
      <c r="V681" s="212"/>
      <c r="W681" s="212"/>
      <c r="X681" s="212"/>
      <c r="Y681" s="212"/>
      <c r="Z681" s="212"/>
      <c r="AA681" s="212"/>
      <c r="AB681" s="212"/>
      <c r="AC681" s="212"/>
      <c r="AD681" s="212"/>
      <c r="AE681" s="212"/>
      <c r="AF681" s="212"/>
      <c r="AG681" s="212"/>
      <c r="AH681" s="212"/>
      <c r="AI681" s="212"/>
      <c r="AJ681" s="260"/>
      <c r="AK681" s="260"/>
      <c r="AL681" s="260"/>
      <c r="AM681" s="260"/>
      <c r="AN681" s="260"/>
      <c r="AO681" s="260"/>
      <c r="AP681" s="260"/>
      <c r="AQ681" s="260"/>
      <c r="AR681" s="260"/>
      <c r="AS681" s="260"/>
      <c r="AT681" s="260"/>
      <c r="AU681" s="260"/>
      <c r="AV681" s="260"/>
      <c r="AW681" s="260"/>
      <c r="AX681" s="260"/>
      <c r="AY681" s="260"/>
      <c r="AZ681" s="260"/>
      <c r="BA681" s="260"/>
      <c r="BB681" s="260"/>
      <c r="BC681" s="260"/>
      <c r="BD681" s="260"/>
      <c r="BE681" s="260"/>
      <c r="BF681" s="260"/>
      <c r="BG681" s="260"/>
      <c r="BH681" s="260"/>
      <c r="BI681" s="260"/>
      <c r="BJ681" s="260"/>
      <c r="BK681" s="260"/>
      <c r="BL681" s="260"/>
      <c r="BM681" s="260"/>
      <c r="BN681" s="260"/>
      <c r="BO681" s="260"/>
      <c r="BP681" s="260"/>
      <c r="BQ681" s="260"/>
      <c r="BR681" s="260"/>
      <c r="BS681" s="260"/>
      <c r="BT681" s="260"/>
      <c r="BU681" s="260"/>
      <c r="BV681" s="260"/>
      <c r="BW681" s="260"/>
      <c r="BX681" s="260"/>
      <c r="BY681" s="260"/>
      <c r="BZ681" s="260"/>
      <c r="CA681" s="260"/>
      <c r="CB681" s="260"/>
      <c r="CC681" s="260"/>
      <c r="CD681" s="260"/>
      <c r="CE681" s="260"/>
      <c r="CF681" s="260"/>
      <c r="CG681" s="260"/>
      <c r="CH681" s="260"/>
      <c r="CI681" s="260"/>
      <c r="CJ681" s="260"/>
      <c r="CK681" s="260"/>
      <c r="CL681" s="260"/>
      <c r="CM681" s="260"/>
      <c r="CN681" s="260"/>
      <c r="CO681" s="260"/>
      <c r="CP681" s="260"/>
      <c r="CQ681" s="260"/>
      <c r="CR681" s="260"/>
      <c r="CS681" s="260"/>
      <c r="CT681" s="260"/>
      <c r="CU681" s="260"/>
      <c r="CV681" s="260"/>
      <c r="CW681" s="260"/>
      <c r="CX681" s="260"/>
      <c r="CY681" s="260"/>
      <c r="CZ681" s="260"/>
      <c r="DA681" s="260"/>
      <c r="DB681" s="260"/>
      <c r="DC681" s="260"/>
      <c r="DD681" s="260"/>
      <c r="DE681" s="260"/>
    </row>
    <row r="682" spans="1:109" ht="11.25" customHeight="1">
      <c r="A682" s="260"/>
      <c r="B682" s="260"/>
      <c r="C682" s="210"/>
      <c r="D682" s="211"/>
      <c r="E682" s="210"/>
      <c r="F682" s="210"/>
      <c r="G682" s="261"/>
      <c r="H682" s="262"/>
      <c r="I682" s="262"/>
      <c r="J682" s="263"/>
      <c r="K682" s="263"/>
      <c r="L682" s="263"/>
      <c r="M682" s="263"/>
      <c r="N682" s="263"/>
      <c r="O682" s="263"/>
      <c r="P682" s="263"/>
      <c r="Q682" s="263"/>
      <c r="R682" s="210"/>
      <c r="S682" s="210"/>
      <c r="T682" s="210"/>
      <c r="U682" s="212"/>
      <c r="V682" s="212"/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60"/>
      <c r="AK682" s="260"/>
      <c r="AL682" s="260"/>
      <c r="AM682" s="260"/>
      <c r="AN682" s="260"/>
      <c r="AO682" s="260"/>
      <c r="AP682" s="260"/>
      <c r="AQ682" s="260"/>
      <c r="AR682" s="260"/>
      <c r="AS682" s="260"/>
      <c r="AT682" s="260"/>
      <c r="AU682" s="260"/>
      <c r="AV682" s="260"/>
      <c r="AW682" s="260"/>
      <c r="AX682" s="260"/>
      <c r="AY682" s="260"/>
      <c r="AZ682" s="260"/>
      <c r="BA682" s="260"/>
      <c r="BB682" s="260"/>
      <c r="BC682" s="260"/>
      <c r="BD682" s="260"/>
      <c r="BE682" s="260"/>
      <c r="BF682" s="260"/>
      <c r="BG682" s="260"/>
      <c r="BH682" s="260"/>
      <c r="BI682" s="260"/>
      <c r="BJ682" s="260"/>
      <c r="BK682" s="260"/>
      <c r="BL682" s="260"/>
      <c r="BM682" s="260"/>
      <c r="BN682" s="260"/>
      <c r="BO682" s="260"/>
      <c r="BP682" s="260"/>
      <c r="BQ682" s="260"/>
      <c r="BR682" s="260"/>
      <c r="BS682" s="260"/>
      <c r="BT682" s="260"/>
      <c r="BU682" s="260"/>
      <c r="BV682" s="260"/>
      <c r="BW682" s="260"/>
      <c r="BX682" s="260"/>
      <c r="BY682" s="260"/>
      <c r="BZ682" s="260"/>
      <c r="CA682" s="260"/>
      <c r="CB682" s="260"/>
      <c r="CC682" s="260"/>
      <c r="CD682" s="260"/>
      <c r="CE682" s="260"/>
      <c r="CF682" s="260"/>
      <c r="CG682" s="260"/>
      <c r="CH682" s="260"/>
      <c r="CI682" s="260"/>
      <c r="CJ682" s="260"/>
      <c r="CK682" s="260"/>
      <c r="CL682" s="260"/>
      <c r="CM682" s="260"/>
      <c r="CN682" s="260"/>
      <c r="CO682" s="260"/>
      <c r="CP682" s="260"/>
      <c r="CQ682" s="260"/>
      <c r="CR682" s="260"/>
      <c r="CS682" s="260"/>
      <c r="CT682" s="260"/>
      <c r="CU682" s="260"/>
      <c r="CV682" s="260"/>
      <c r="CW682" s="260"/>
      <c r="CX682" s="260"/>
      <c r="CY682" s="260"/>
      <c r="CZ682" s="260"/>
      <c r="DA682" s="260"/>
      <c r="DB682" s="260"/>
      <c r="DC682" s="260"/>
      <c r="DD682" s="260"/>
      <c r="DE682" s="260"/>
    </row>
    <row r="683" spans="1:109" ht="11.25" customHeight="1">
      <c r="A683" s="260"/>
      <c r="B683" s="260"/>
      <c r="C683" s="210"/>
      <c r="D683" s="211"/>
      <c r="E683" s="210"/>
      <c r="F683" s="210"/>
      <c r="G683" s="261"/>
      <c r="H683" s="262"/>
      <c r="I683" s="262"/>
      <c r="J683" s="263"/>
      <c r="K683" s="263"/>
      <c r="L683" s="263"/>
      <c r="M683" s="263"/>
      <c r="N683" s="263"/>
      <c r="O683" s="263"/>
      <c r="P683" s="263"/>
      <c r="Q683" s="263"/>
      <c r="R683" s="210"/>
      <c r="S683" s="210"/>
      <c r="T683" s="210"/>
      <c r="U683" s="212"/>
      <c r="V683" s="212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60"/>
      <c r="AK683" s="260"/>
      <c r="AL683" s="260"/>
      <c r="AM683" s="260"/>
      <c r="AN683" s="260"/>
      <c r="AO683" s="260"/>
      <c r="AP683" s="260"/>
      <c r="AQ683" s="260"/>
      <c r="AR683" s="260"/>
      <c r="AS683" s="260"/>
      <c r="AT683" s="260"/>
      <c r="AU683" s="260"/>
      <c r="AV683" s="260"/>
      <c r="AW683" s="260"/>
      <c r="AX683" s="260"/>
      <c r="AY683" s="260"/>
      <c r="AZ683" s="260"/>
      <c r="BA683" s="260"/>
      <c r="BB683" s="260"/>
      <c r="BC683" s="260"/>
      <c r="BD683" s="260"/>
      <c r="BE683" s="260"/>
      <c r="BF683" s="260"/>
      <c r="BG683" s="260"/>
      <c r="BH683" s="260"/>
      <c r="BI683" s="260"/>
      <c r="BJ683" s="260"/>
      <c r="BK683" s="260"/>
      <c r="BL683" s="260"/>
      <c r="BM683" s="260"/>
      <c r="BN683" s="260"/>
      <c r="BO683" s="260"/>
      <c r="BP683" s="260"/>
      <c r="BQ683" s="260"/>
      <c r="BR683" s="260"/>
      <c r="BS683" s="260"/>
      <c r="BT683" s="260"/>
      <c r="BU683" s="260"/>
      <c r="BV683" s="260"/>
      <c r="BW683" s="260"/>
      <c r="BX683" s="260"/>
      <c r="BY683" s="260"/>
      <c r="BZ683" s="260"/>
      <c r="CA683" s="260"/>
      <c r="CB683" s="260"/>
      <c r="CC683" s="260"/>
      <c r="CD683" s="260"/>
      <c r="CE683" s="260"/>
      <c r="CF683" s="260"/>
      <c r="CG683" s="260"/>
      <c r="CH683" s="260"/>
      <c r="CI683" s="260"/>
      <c r="CJ683" s="260"/>
      <c r="CK683" s="260"/>
      <c r="CL683" s="260"/>
      <c r="CM683" s="260"/>
      <c r="CN683" s="260"/>
      <c r="CO683" s="260"/>
      <c r="CP683" s="260"/>
      <c r="CQ683" s="260"/>
      <c r="CR683" s="260"/>
      <c r="CS683" s="260"/>
      <c r="CT683" s="260"/>
      <c r="CU683" s="260"/>
      <c r="CV683" s="260"/>
      <c r="CW683" s="260"/>
      <c r="CX683" s="260"/>
      <c r="CY683" s="260"/>
      <c r="CZ683" s="260"/>
      <c r="DA683" s="260"/>
      <c r="DB683" s="260"/>
      <c r="DC683" s="260"/>
      <c r="DD683" s="260"/>
      <c r="DE683" s="260"/>
    </row>
    <row r="684" spans="1:109" ht="11.25" customHeight="1">
      <c r="A684" s="260"/>
      <c r="B684" s="260"/>
      <c r="C684" s="210"/>
      <c r="D684" s="211"/>
      <c r="E684" s="210"/>
      <c r="F684" s="210"/>
      <c r="G684" s="261"/>
      <c r="H684" s="262"/>
      <c r="I684" s="262"/>
      <c r="J684" s="263"/>
      <c r="K684" s="263"/>
      <c r="L684" s="263"/>
      <c r="M684" s="263"/>
      <c r="N684" s="263"/>
      <c r="O684" s="263"/>
      <c r="P684" s="263"/>
      <c r="Q684" s="263"/>
      <c r="R684" s="210"/>
      <c r="S684" s="210"/>
      <c r="T684" s="210"/>
      <c r="U684" s="212"/>
      <c r="V684" s="212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60"/>
      <c r="AK684" s="260"/>
      <c r="AL684" s="260"/>
      <c r="AM684" s="260"/>
      <c r="AN684" s="260"/>
      <c r="AO684" s="260"/>
      <c r="AP684" s="260"/>
      <c r="AQ684" s="260"/>
      <c r="AR684" s="260"/>
      <c r="AS684" s="260"/>
      <c r="AT684" s="260"/>
      <c r="AU684" s="260"/>
      <c r="AV684" s="260"/>
      <c r="AW684" s="260"/>
      <c r="AX684" s="260"/>
      <c r="AY684" s="260"/>
      <c r="AZ684" s="260"/>
      <c r="BA684" s="260"/>
      <c r="BB684" s="260"/>
      <c r="BC684" s="260"/>
      <c r="BD684" s="260"/>
      <c r="BE684" s="260"/>
      <c r="BF684" s="260"/>
      <c r="BG684" s="260"/>
      <c r="BH684" s="260"/>
      <c r="BI684" s="260"/>
      <c r="BJ684" s="260"/>
      <c r="BK684" s="260"/>
      <c r="BL684" s="260"/>
      <c r="BM684" s="260"/>
      <c r="BN684" s="260"/>
      <c r="BO684" s="260"/>
      <c r="BP684" s="260"/>
      <c r="BQ684" s="260"/>
      <c r="BR684" s="260"/>
      <c r="BS684" s="260"/>
      <c r="BT684" s="260"/>
      <c r="BU684" s="260"/>
      <c r="BV684" s="260"/>
      <c r="BW684" s="260"/>
      <c r="BX684" s="260"/>
      <c r="BY684" s="260"/>
      <c r="BZ684" s="260"/>
      <c r="CA684" s="260"/>
      <c r="CB684" s="260"/>
      <c r="CC684" s="260"/>
      <c r="CD684" s="260"/>
      <c r="CE684" s="260"/>
      <c r="CF684" s="260"/>
      <c r="CG684" s="260"/>
      <c r="CH684" s="260"/>
      <c r="CI684" s="260"/>
      <c r="CJ684" s="260"/>
      <c r="CK684" s="260"/>
      <c r="CL684" s="260"/>
      <c r="CM684" s="260"/>
      <c r="CN684" s="260"/>
      <c r="CO684" s="260"/>
      <c r="CP684" s="260"/>
      <c r="CQ684" s="260"/>
      <c r="CR684" s="260"/>
      <c r="CS684" s="260"/>
      <c r="CT684" s="260"/>
      <c r="CU684" s="260"/>
      <c r="CV684" s="260"/>
      <c r="CW684" s="260"/>
      <c r="CX684" s="260"/>
      <c r="CY684" s="260"/>
      <c r="CZ684" s="260"/>
      <c r="DA684" s="260"/>
      <c r="DB684" s="260"/>
      <c r="DC684" s="260"/>
      <c r="DD684" s="260"/>
      <c r="DE684" s="260"/>
    </row>
    <row r="685" spans="1:109" ht="11.25" customHeight="1">
      <c r="A685" s="260"/>
      <c r="B685" s="260"/>
      <c r="C685" s="210"/>
      <c r="D685" s="211"/>
      <c r="E685" s="210"/>
      <c r="F685" s="210"/>
      <c r="G685" s="261"/>
      <c r="H685" s="262"/>
      <c r="I685" s="262"/>
      <c r="J685" s="263"/>
      <c r="K685" s="263"/>
      <c r="L685" s="263"/>
      <c r="M685" s="263"/>
      <c r="N685" s="263"/>
      <c r="O685" s="263"/>
      <c r="P685" s="263"/>
      <c r="Q685" s="263"/>
      <c r="R685" s="210"/>
      <c r="S685" s="210"/>
      <c r="T685" s="210"/>
      <c r="U685" s="212"/>
      <c r="V685" s="212"/>
      <c r="W685" s="212"/>
      <c r="X685" s="212"/>
      <c r="Y685" s="212"/>
      <c r="Z685" s="212"/>
      <c r="AA685" s="212"/>
      <c r="AB685" s="212"/>
      <c r="AC685" s="212"/>
      <c r="AD685" s="212"/>
      <c r="AE685" s="212"/>
      <c r="AF685" s="212"/>
      <c r="AG685" s="212"/>
      <c r="AH685" s="212"/>
      <c r="AI685" s="212"/>
      <c r="AJ685" s="260"/>
      <c r="AK685" s="260"/>
      <c r="AL685" s="260"/>
      <c r="AM685" s="260"/>
      <c r="AN685" s="260"/>
      <c r="AO685" s="260"/>
      <c r="AP685" s="260"/>
      <c r="AQ685" s="260"/>
      <c r="AR685" s="260"/>
      <c r="AS685" s="260"/>
      <c r="AT685" s="260"/>
      <c r="AU685" s="260"/>
      <c r="AV685" s="260"/>
      <c r="AW685" s="260"/>
      <c r="AX685" s="260"/>
      <c r="AY685" s="260"/>
      <c r="AZ685" s="260"/>
      <c r="BA685" s="260"/>
      <c r="BB685" s="260"/>
      <c r="BC685" s="260"/>
      <c r="BD685" s="260"/>
      <c r="BE685" s="260"/>
      <c r="BF685" s="260"/>
      <c r="BG685" s="260"/>
      <c r="BH685" s="260"/>
      <c r="BI685" s="260"/>
      <c r="BJ685" s="260"/>
      <c r="BK685" s="260"/>
      <c r="BL685" s="260"/>
      <c r="BM685" s="260"/>
      <c r="BN685" s="260"/>
      <c r="BO685" s="260"/>
      <c r="BP685" s="260"/>
      <c r="BQ685" s="260"/>
      <c r="BR685" s="260"/>
      <c r="BS685" s="260"/>
      <c r="BT685" s="260"/>
      <c r="BU685" s="260"/>
      <c r="BV685" s="260"/>
      <c r="BW685" s="260"/>
      <c r="BX685" s="260"/>
      <c r="BY685" s="260"/>
      <c r="BZ685" s="260"/>
      <c r="CA685" s="260"/>
      <c r="CB685" s="260"/>
      <c r="CC685" s="260"/>
      <c r="CD685" s="260"/>
      <c r="CE685" s="260"/>
      <c r="CF685" s="260"/>
      <c r="CG685" s="260"/>
      <c r="CH685" s="260"/>
      <c r="CI685" s="260"/>
      <c r="CJ685" s="260"/>
      <c r="CK685" s="260"/>
      <c r="CL685" s="260"/>
      <c r="CM685" s="260"/>
      <c r="CN685" s="260"/>
      <c r="CO685" s="260"/>
      <c r="CP685" s="260"/>
      <c r="CQ685" s="260"/>
      <c r="CR685" s="260"/>
      <c r="CS685" s="260"/>
      <c r="CT685" s="260"/>
      <c r="CU685" s="260"/>
      <c r="CV685" s="260"/>
      <c r="CW685" s="260"/>
      <c r="CX685" s="260"/>
      <c r="CY685" s="260"/>
      <c r="CZ685" s="260"/>
      <c r="DA685" s="260"/>
      <c r="DB685" s="260"/>
      <c r="DC685" s="260"/>
      <c r="DD685" s="260"/>
      <c r="DE685" s="260"/>
    </row>
    <row r="686" spans="1:109" ht="11.25" customHeight="1">
      <c r="A686" s="260"/>
      <c r="B686" s="260"/>
      <c r="C686" s="210"/>
      <c r="D686" s="211"/>
      <c r="E686" s="210"/>
      <c r="F686" s="210"/>
      <c r="G686" s="261"/>
      <c r="H686" s="262"/>
      <c r="I686" s="262"/>
      <c r="J686" s="263"/>
      <c r="K686" s="263"/>
      <c r="L686" s="263"/>
      <c r="M686" s="263"/>
      <c r="N686" s="263"/>
      <c r="O686" s="263"/>
      <c r="P686" s="263"/>
      <c r="Q686" s="263"/>
      <c r="R686" s="210"/>
      <c r="S686" s="210"/>
      <c r="T686" s="210"/>
      <c r="U686" s="212"/>
      <c r="V686" s="212"/>
      <c r="W686" s="212"/>
      <c r="X686" s="212"/>
      <c r="Y686" s="212"/>
      <c r="Z686" s="212"/>
      <c r="AA686" s="212"/>
      <c r="AB686" s="212"/>
      <c r="AC686" s="212"/>
      <c r="AD686" s="212"/>
      <c r="AE686" s="212"/>
      <c r="AF686" s="212"/>
      <c r="AG686" s="212"/>
      <c r="AH686" s="212"/>
      <c r="AI686" s="212"/>
      <c r="AJ686" s="260"/>
      <c r="AK686" s="260"/>
      <c r="AL686" s="260"/>
      <c r="AM686" s="260"/>
      <c r="AN686" s="260"/>
      <c r="AO686" s="260"/>
      <c r="AP686" s="260"/>
      <c r="AQ686" s="260"/>
      <c r="AR686" s="260"/>
      <c r="AS686" s="260"/>
      <c r="AT686" s="260"/>
      <c r="AU686" s="260"/>
      <c r="AV686" s="260"/>
      <c r="AW686" s="260"/>
      <c r="AX686" s="260"/>
      <c r="AY686" s="260"/>
      <c r="AZ686" s="260"/>
      <c r="BA686" s="260"/>
      <c r="BB686" s="260"/>
      <c r="BC686" s="260"/>
      <c r="BD686" s="260"/>
      <c r="BE686" s="260"/>
      <c r="BF686" s="260"/>
      <c r="BG686" s="260"/>
      <c r="BH686" s="260"/>
      <c r="BI686" s="260"/>
      <c r="BJ686" s="260"/>
      <c r="BK686" s="260"/>
      <c r="BL686" s="260"/>
      <c r="BM686" s="260"/>
      <c r="BN686" s="260"/>
      <c r="BO686" s="260"/>
      <c r="BP686" s="260"/>
      <c r="BQ686" s="260"/>
      <c r="BR686" s="260"/>
      <c r="BS686" s="260"/>
      <c r="BT686" s="260"/>
      <c r="BU686" s="260"/>
      <c r="BV686" s="260"/>
      <c r="BW686" s="260"/>
      <c r="BX686" s="260"/>
      <c r="BY686" s="260"/>
      <c r="BZ686" s="260"/>
      <c r="CA686" s="260"/>
      <c r="CB686" s="260"/>
      <c r="CC686" s="260"/>
      <c r="CD686" s="260"/>
      <c r="CE686" s="260"/>
      <c r="CF686" s="260"/>
      <c r="CG686" s="260"/>
      <c r="CH686" s="260"/>
      <c r="CI686" s="260"/>
      <c r="CJ686" s="260"/>
      <c r="CK686" s="260"/>
      <c r="CL686" s="260"/>
      <c r="CM686" s="260"/>
      <c r="CN686" s="260"/>
      <c r="CO686" s="260"/>
      <c r="CP686" s="260"/>
      <c r="CQ686" s="260"/>
      <c r="CR686" s="260"/>
      <c r="CS686" s="260"/>
      <c r="CT686" s="260"/>
      <c r="CU686" s="260"/>
      <c r="CV686" s="260"/>
      <c r="CW686" s="260"/>
      <c r="CX686" s="260"/>
      <c r="CY686" s="260"/>
      <c r="CZ686" s="260"/>
      <c r="DA686" s="260"/>
      <c r="DB686" s="260"/>
      <c r="DC686" s="260"/>
      <c r="DD686" s="260"/>
      <c r="DE686" s="260"/>
    </row>
    <row r="687" spans="1:109" ht="11.25" customHeight="1">
      <c r="A687" s="260"/>
      <c r="B687" s="260"/>
      <c r="C687" s="210"/>
      <c r="D687" s="211"/>
      <c r="E687" s="210"/>
      <c r="F687" s="210"/>
      <c r="G687" s="261"/>
      <c r="H687" s="262"/>
      <c r="I687" s="262"/>
      <c r="J687" s="263"/>
      <c r="K687" s="263"/>
      <c r="L687" s="263"/>
      <c r="M687" s="263"/>
      <c r="N687" s="263"/>
      <c r="O687" s="263"/>
      <c r="P687" s="263"/>
      <c r="Q687" s="263"/>
      <c r="R687" s="210"/>
      <c r="S687" s="210"/>
      <c r="T687" s="210"/>
      <c r="U687" s="212"/>
      <c r="V687" s="212"/>
      <c r="W687" s="212"/>
      <c r="X687" s="212"/>
      <c r="Y687" s="212"/>
      <c r="Z687" s="212"/>
      <c r="AA687" s="212"/>
      <c r="AB687" s="212"/>
      <c r="AC687" s="212"/>
      <c r="AD687" s="212"/>
      <c r="AE687" s="212"/>
      <c r="AF687" s="212"/>
      <c r="AG687" s="212"/>
      <c r="AH687" s="212"/>
      <c r="AI687" s="212"/>
      <c r="AJ687" s="260"/>
      <c r="AK687" s="260"/>
      <c r="AL687" s="260"/>
      <c r="AM687" s="260"/>
      <c r="AN687" s="260"/>
      <c r="AO687" s="260"/>
      <c r="AP687" s="260"/>
      <c r="AQ687" s="260"/>
      <c r="AR687" s="260"/>
      <c r="AS687" s="260"/>
      <c r="AT687" s="260"/>
      <c r="AU687" s="260"/>
      <c r="AV687" s="260"/>
      <c r="AW687" s="260"/>
      <c r="AX687" s="260"/>
      <c r="AY687" s="260"/>
      <c r="AZ687" s="260"/>
      <c r="BA687" s="260"/>
      <c r="BB687" s="260"/>
      <c r="BC687" s="260"/>
      <c r="BD687" s="260"/>
      <c r="BE687" s="260"/>
      <c r="BF687" s="260"/>
      <c r="BG687" s="260"/>
      <c r="BH687" s="260"/>
      <c r="BI687" s="260"/>
      <c r="BJ687" s="260"/>
      <c r="BK687" s="260"/>
      <c r="BL687" s="260"/>
      <c r="BM687" s="260"/>
      <c r="BN687" s="260"/>
      <c r="BO687" s="260"/>
      <c r="BP687" s="260"/>
      <c r="BQ687" s="260"/>
      <c r="BR687" s="260"/>
      <c r="BS687" s="260"/>
      <c r="BT687" s="260"/>
      <c r="BU687" s="260"/>
      <c r="BV687" s="260"/>
      <c r="BW687" s="260"/>
      <c r="BX687" s="260"/>
      <c r="BY687" s="260"/>
      <c r="BZ687" s="260"/>
      <c r="CA687" s="260"/>
      <c r="CB687" s="260"/>
      <c r="CC687" s="260"/>
      <c r="CD687" s="260"/>
      <c r="CE687" s="260"/>
      <c r="CF687" s="260"/>
      <c r="CG687" s="260"/>
      <c r="CH687" s="260"/>
      <c r="CI687" s="260"/>
      <c r="CJ687" s="260"/>
      <c r="CK687" s="260"/>
      <c r="CL687" s="260"/>
      <c r="CM687" s="260"/>
      <c r="CN687" s="260"/>
      <c r="CO687" s="260"/>
      <c r="CP687" s="260"/>
      <c r="CQ687" s="260"/>
      <c r="CR687" s="260"/>
      <c r="CS687" s="260"/>
      <c r="CT687" s="260"/>
      <c r="CU687" s="260"/>
      <c r="CV687" s="260"/>
      <c r="CW687" s="260"/>
      <c r="CX687" s="260"/>
      <c r="CY687" s="260"/>
      <c r="CZ687" s="260"/>
      <c r="DA687" s="260"/>
      <c r="DB687" s="260"/>
      <c r="DC687" s="260"/>
      <c r="DD687" s="260"/>
      <c r="DE687" s="260"/>
    </row>
    <row r="688" spans="1:109" ht="11.25" customHeight="1">
      <c r="A688" s="260"/>
      <c r="B688" s="260"/>
      <c r="C688" s="210"/>
      <c r="D688" s="211"/>
      <c r="E688" s="210"/>
      <c r="F688" s="210"/>
      <c r="G688" s="261"/>
      <c r="H688" s="262"/>
      <c r="I688" s="262"/>
      <c r="J688" s="263"/>
      <c r="K688" s="263"/>
      <c r="L688" s="263"/>
      <c r="M688" s="263"/>
      <c r="N688" s="263"/>
      <c r="O688" s="263"/>
      <c r="P688" s="263"/>
      <c r="Q688" s="263"/>
      <c r="R688" s="210"/>
      <c r="S688" s="210"/>
      <c r="T688" s="210"/>
      <c r="U688" s="212"/>
      <c r="V688" s="212"/>
      <c r="W688" s="212"/>
      <c r="X688" s="212"/>
      <c r="Y688" s="212"/>
      <c r="Z688" s="212"/>
      <c r="AA688" s="212"/>
      <c r="AB688" s="212"/>
      <c r="AC688" s="212"/>
      <c r="AD688" s="212"/>
      <c r="AE688" s="212"/>
      <c r="AF688" s="212"/>
      <c r="AG688" s="212"/>
      <c r="AH688" s="212"/>
      <c r="AI688" s="212"/>
      <c r="AJ688" s="260"/>
      <c r="AK688" s="260"/>
      <c r="AL688" s="260"/>
      <c r="AM688" s="260"/>
      <c r="AN688" s="260"/>
      <c r="AO688" s="260"/>
      <c r="AP688" s="260"/>
      <c r="AQ688" s="260"/>
      <c r="AR688" s="260"/>
      <c r="AS688" s="260"/>
      <c r="AT688" s="260"/>
      <c r="AU688" s="260"/>
      <c r="AV688" s="260"/>
      <c r="AW688" s="260"/>
      <c r="AX688" s="260"/>
      <c r="AY688" s="260"/>
      <c r="AZ688" s="260"/>
      <c r="BA688" s="260"/>
      <c r="BB688" s="260"/>
      <c r="BC688" s="260"/>
      <c r="BD688" s="260"/>
      <c r="BE688" s="260"/>
      <c r="BF688" s="260"/>
      <c r="BG688" s="260"/>
      <c r="BH688" s="260"/>
      <c r="BI688" s="260"/>
      <c r="BJ688" s="260"/>
      <c r="BK688" s="260"/>
      <c r="BL688" s="260"/>
      <c r="BM688" s="260"/>
      <c r="BN688" s="260"/>
      <c r="BO688" s="260"/>
      <c r="BP688" s="260"/>
      <c r="BQ688" s="260"/>
      <c r="BR688" s="260"/>
      <c r="BS688" s="260"/>
      <c r="BT688" s="260"/>
      <c r="BU688" s="260"/>
      <c r="BV688" s="260"/>
      <c r="BW688" s="260"/>
      <c r="BX688" s="260"/>
      <c r="BY688" s="260"/>
      <c r="BZ688" s="260"/>
      <c r="CA688" s="260"/>
      <c r="CB688" s="260"/>
      <c r="CC688" s="260"/>
      <c r="CD688" s="260"/>
      <c r="CE688" s="260"/>
      <c r="CF688" s="260"/>
      <c r="CG688" s="260"/>
      <c r="CH688" s="260"/>
      <c r="CI688" s="260"/>
      <c r="CJ688" s="260"/>
      <c r="CK688" s="260"/>
      <c r="CL688" s="260"/>
      <c r="CM688" s="260"/>
      <c r="CN688" s="260"/>
      <c r="CO688" s="260"/>
      <c r="CP688" s="260"/>
      <c r="CQ688" s="260"/>
      <c r="CR688" s="260"/>
      <c r="CS688" s="260"/>
      <c r="CT688" s="260"/>
      <c r="CU688" s="260"/>
      <c r="CV688" s="260"/>
      <c r="CW688" s="260"/>
      <c r="CX688" s="260"/>
      <c r="CY688" s="260"/>
      <c r="CZ688" s="260"/>
      <c r="DA688" s="260"/>
      <c r="DB688" s="260"/>
      <c r="DC688" s="260"/>
      <c r="DD688" s="260"/>
      <c r="DE688" s="260"/>
    </row>
    <row r="689" spans="1:109" ht="11.25" customHeight="1">
      <c r="A689" s="260"/>
      <c r="B689" s="260"/>
      <c r="C689" s="210"/>
      <c r="D689" s="211"/>
      <c r="E689" s="210"/>
      <c r="F689" s="210"/>
      <c r="G689" s="261"/>
      <c r="H689" s="262"/>
      <c r="I689" s="262"/>
      <c r="J689" s="263"/>
      <c r="K689" s="263"/>
      <c r="L689" s="263"/>
      <c r="M689" s="263"/>
      <c r="N689" s="263"/>
      <c r="O689" s="263"/>
      <c r="P689" s="263"/>
      <c r="Q689" s="263"/>
      <c r="R689" s="210"/>
      <c r="S689" s="210"/>
      <c r="T689" s="210"/>
      <c r="U689" s="212"/>
      <c r="V689" s="212"/>
      <c r="W689" s="212"/>
      <c r="X689" s="212"/>
      <c r="Y689" s="212"/>
      <c r="Z689" s="212"/>
      <c r="AA689" s="212"/>
      <c r="AB689" s="212"/>
      <c r="AC689" s="212"/>
      <c r="AD689" s="212"/>
      <c r="AE689" s="212"/>
      <c r="AF689" s="212"/>
      <c r="AG689" s="212"/>
      <c r="AH689" s="212"/>
      <c r="AI689" s="212"/>
      <c r="AJ689" s="260"/>
      <c r="AK689" s="260"/>
      <c r="AL689" s="260"/>
      <c r="AM689" s="260"/>
      <c r="AN689" s="260"/>
      <c r="AO689" s="260"/>
      <c r="AP689" s="260"/>
      <c r="AQ689" s="260"/>
      <c r="AR689" s="260"/>
      <c r="AS689" s="260"/>
      <c r="AT689" s="260"/>
      <c r="AU689" s="260"/>
      <c r="AV689" s="260"/>
      <c r="AW689" s="260"/>
      <c r="AX689" s="260"/>
      <c r="AY689" s="260"/>
      <c r="AZ689" s="260"/>
      <c r="BA689" s="260"/>
      <c r="BB689" s="260"/>
      <c r="BC689" s="260"/>
      <c r="BD689" s="260"/>
      <c r="BE689" s="260"/>
      <c r="BF689" s="260"/>
      <c r="BG689" s="260"/>
      <c r="BH689" s="260"/>
      <c r="BI689" s="260"/>
      <c r="BJ689" s="260"/>
      <c r="BK689" s="260"/>
      <c r="BL689" s="260"/>
      <c r="BM689" s="260"/>
      <c r="BN689" s="260"/>
      <c r="BO689" s="260"/>
      <c r="BP689" s="260"/>
      <c r="BQ689" s="260"/>
      <c r="BR689" s="260"/>
      <c r="BS689" s="260"/>
      <c r="BT689" s="260"/>
      <c r="BU689" s="260"/>
      <c r="BV689" s="260"/>
      <c r="BW689" s="260"/>
      <c r="BX689" s="260"/>
      <c r="BY689" s="260"/>
      <c r="BZ689" s="260"/>
      <c r="CA689" s="260"/>
      <c r="CB689" s="260"/>
      <c r="CC689" s="260"/>
      <c r="CD689" s="260"/>
      <c r="CE689" s="260"/>
      <c r="CF689" s="260"/>
      <c r="CG689" s="260"/>
      <c r="CH689" s="260"/>
      <c r="CI689" s="260"/>
      <c r="CJ689" s="260"/>
      <c r="CK689" s="260"/>
      <c r="CL689" s="260"/>
      <c r="CM689" s="260"/>
      <c r="CN689" s="260"/>
      <c r="CO689" s="260"/>
      <c r="CP689" s="260"/>
      <c r="CQ689" s="260"/>
      <c r="CR689" s="260"/>
      <c r="CS689" s="260"/>
      <c r="CT689" s="260"/>
      <c r="CU689" s="260"/>
      <c r="CV689" s="260"/>
      <c r="CW689" s="260"/>
      <c r="CX689" s="260"/>
      <c r="CY689" s="260"/>
      <c r="CZ689" s="260"/>
      <c r="DA689" s="260"/>
      <c r="DB689" s="260"/>
      <c r="DC689" s="260"/>
      <c r="DD689" s="260"/>
      <c r="DE689" s="260"/>
    </row>
    <row r="690" spans="1:109" ht="11.25" customHeight="1">
      <c r="A690" s="260"/>
      <c r="B690" s="260"/>
      <c r="C690" s="210"/>
      <c r="D690" s="211"/>
      <c r="E690" s="210"/>
      <c r="F690" s="210"/>
      <c r="G690" s="261"/>
      <c r="H690" s="262"/>
      <c r="I690" s="262"/>
      <c r="J690" s="263"/>
      <c r="K690" s="263"/>
      <c r="L690" s="263"/>
      <c r="M690" s="263"/>
      <c r="N690" s="263"/>
      <c r="O690" s="263"/>
      <c r="P690" s="263"/>
      <c r="Q690" s="263"/>
      <c r="R690" s="210"/>
      <c r="S690" s="210"/>
      <c r="T690" s="210"/>
      <c r="U690" s="212"/>
      <c r="V690" s="212"/>
      <c r="W690" s="212"/>
      <c r="X690" s="212"/>
      <c r="Y690" s="212"/>
      <c r="Z690" s="212"/>
      <c r="AA690" s="212"/>
      <c r="AB690" s="212"/>
      <c r="AC690" s="212"/>
      <c r="AD690" s="212"/>
      <c r="AE690" s="212"/>
      <c r="AF690" s="212"/>
      <c r="AG690" s="212"/>
      <c r="AH690" s="212"/>
      <c r="AI690" s="212"/>
      <c r="AJ690" s="260"/>
      <c r="AK690" s="260"/>
      <c r="AL690" s="260"/>
      <c r="AM690" s="260"/>
      <c r="AN690" s="260"/>
      <c r="AO690" s="260"/>
      <c r="AP690" s="260"/>
      <c r="AQ690" s="260"/>
      <c r="AR690" s="260"/>
      <c r="AS690" s="260"/>
      <c r="AT690" s="260"/>
      <c r="AU690" s="260"/>
      <c r="AV690" s="260"/>
      <c r="AW690" s="260"/>
      <c r="AX690" s="260"/>
      <c r="AY690" s="260"/>
      <c r="AZ690" s="260"/>
      <c r="BA690" s="260"/>
      <c r="BB690" s="260"/>
      <c r="BC690" s="260"/>
      <c r="BD690" s="260"/>
      <c r="BE690" s="260"/>
      <c r="BF690" s="260"/>
      <c r="BG690" s="260"/>
      <c r="BH690" s="260"/>
      <c r="BI690" s="260"/>
      <c r="BJ690" s="260"/>
      <c r="BK690" s="260"/>
      <c r="BL690" s="260"/>
      <c r="BM690" s="260"/>
      <c r="BN690" s="260"/>
      <c r="BO690" s="260"/>
      <c r="BP690" s="260"/>
      <c r="BQ690" s="260"/>
      <c r="BR690" s="260"/>
      <c r="BS690" s="260"/>
      <c r="BT690" s="260"/>
      <c r="BU690" s="260"/>
      <c r="BV690" s="260"/>
      <c r="BW690" s="260"/>
      <c r="BX690" s="260"/>
      <c r="BY690" s="260"/>
      <c r="BZ690" s="260"/>
      <c r="CA690" s="260"/>
      <c r="CB690" s="260"/>
      <c r="CC690" s="260"/>
      <c r="CD690" s="260"/>
      <c r="CE690" s="260"/>
      <c r="CF690" s="260"/>
      <c r="CG690" s="260"/>
      <c r="CH690" s="260"/>
      <c r="CI690" s="260"/>
      <c r="CJ690" s="260"/>
      <c r="CK690" s="260"/>
      <c r="CL690" s="260"/>
      <c r="CM690" s="260"/>
      <c r="CN690" s="260"/>
      <c r="CO690" s="260"/>
      <c r="CP690" s="260"/>
      <c r="CQ690" s="260"/>
      <c r="CR690" s="260"/>
      <c r="CS690" s="260"/>
      <c r="CT690" s="260"/>
      <c r="CU690" s="260"/>
      <c r="CV690" s="260"/>
      <c r="CW690" s="260"/>
      <c r="CX690" s="260"/>
      <c r="CY690" s="260"/>
      <c r="CZ690" s="260"/>
      <c r="DA690" s="260"/>
      <c r="DB690" s="260"/>
      <c r="DC690" s="260"/>
      <c r="DD690" s="260"/>
      <c r="DE690" s="260"/>
    </row>
    <row r="691" spans="1:109" ht="11.25" customHeight="1">
      <c r="A691" s="260"/>
      <c r="B691" s="260"/>
      <c r="C691" s="210"/>
      <c r="D691" s="211"/>
      <c r="E691" s="210"/>
      <c r="F691" s="210"/>
      <c r="G691" s="261"/>
      <c r="H691" s="262"/>
      <c r="I691" s="262"/>
      <c r="J691" s="263"/>
      <c r="K691" s="263"/>
      <c r="L691" s="263"/>
      <c r="M691" s="263"/>
      <c r="N691" s="263"/>
      <c r="O691" s="263"/>
      <c r="P691" s="263"/>
      <c r="Q691" s="263"/>
      <c r="R691" s="210"/>
      <c r="S691" s="210"/>
      <c r="T691" s="210"/>
      <c r="U691" s="212"/>
      <c r="V691" s="212"/>
      <c r="W691" s="212"/>
      <c r="X691" s="212"/>
      <c r="Y691" s="212"/>
      <c r="Z691" s="212"/>
      <c r="AA691" s="212"/>
      <c r="AB691" s="212"/>
      <c r="AC691" s="212"/>
      <c r="AD691" s="212"/>
      <c r="AE691" s="212"/>
      <c r="AF691" s="212"/>
      <c r="AG691" s="212"/>
      <c r="AH691" s="212"/>
      <c r="AI691" s="212"/>
      <c r="AJ691" s="260"/>
      <c r="AK691" s="260"/>
      <c r="AL691" s="260"/>
      <c r="AM691" s="260"/>
      <c r="AN691" s="260"/>
      <c r="AO691" s="260"/>
      <c r="AP691" s="260"/>
      <c r="AQ691" s="260"/>
      <c r="AR691" s="260"/>
      <c r="AS691" s="260"/>
      <c r="AT691" s="260"/>
      <c r="AU691" s="260"/>
      <c r="AV691" s="260"/>
      <c r="AW691" s="260"/>
      <c r="AX691" s="260"/>
      <c r="AY691" s="260"/>
      <c r="AZ691" s="260"/>
      <c r="BA691" s="260"/>
      <c r="BB691" s="260"/>
      <c r="BC691" s="260"/>
      <c r="BD691" s="260"/>
      <c r="BE691" s="260"/>
      <c r="BF691" s="260"/>
      <c r="BG691" s="260"/>
      <c r="BH691" s="260"/>
      <c r="BI691" s="260"/>
      <c r="BJ691" s="260"/>
      <c r="BK691" s="260"/>
      <c r="BL691" s="260"/>
      <c r="BM691" s="260"/>
      <c r="BN691" s="260"/>
      <c r="BO691" s="260"/>
      <c r="BP691" s="260"/>
      <c r="BQ691" s="260"/>
      <c r="BR691" s="260"/>
      <c r="BS691" s="260"/>
      <c r="BT691" s="260"/>
      <c r="BU691" s="260"/>
      <c r="BV691" s="260"/>
      <c r="BW691" s="260"/>
      <c r="BX691" s="260"/>
      <c r="BY691" s="260"/>
      <c r="BZ691" s="260"/>
      <c r="CA691" s="260"/>
      <c r="CB691" s="260"/>
      <c r="CC691" s="260"/>
      <c r="CD691" s="260"/>
      <c r="CE691" s="260"/>
      <c r="CF691" s="260"/>
      <c r="CG691" s="260"/>
      <c r="CH691" s="260"/>
      <c r="CI691" s="260"/>
      <c r="CJ691" s="260"/>
      <c r="CK691" s="260"/>
      <c r="CL691" s="260"/>
      <c r="CM691" s="260"/>
      <c r="CN691" s="260"/>
      <c r="CO691" s="260"/>
      <c r="CP691" s="260"/>
      <c r="CQ691" s="260"/>
      <c r="CR691" s="260"/>
      <c r="CS691" s="260"/>
      <c r="CT691" s="260"/>
      <c r="CU691" s="260"/>
      <c r="CV691" s="260"/>
      <c r="CW691" s="260"/>
      <c r="CX691" s="260"/>
      <c r="CY691" s="260"/>
      <c r="CZ691" s="260"/>
      <c r="DA691" s="260"/>
      <c r="DB691" s="260"/>
      <c r="DC691" s="260"/>
      <c r="DD691" s="260"/>
      <c r="DE691" s="260"/>
    </row>
    <row r="692" spans="1:109" ht="11.25" customHeight="1">
      <c r="A692" s="260"/>
      <c r="B692" s="260"/>
      <c r="C692" s="210"/>
      <c r="D692" s="211"/>
      <c r="E692" s="210"/>
      <c r="F692" s="210"/>
      <c r="G692" s="261"/>
      <c r="H692" s="262"/>
      <c r="I692" s="262"/>
      <c r="J692" s="263"/>
      <c r="K692" s="263"/>
      <c r="L692" s="263"/>
      <c r="M692" s="263"/>
      <c r="N692" s="263"/>
      <c r="O692" s="263"/>
      <c r="P692" s="263"/>
      <c r="Q692" s="263"/>
      <c r="R692" s="210"/>
      <c r="S692" s="210"/>
      <c r="T692" s="210"/>
      <c r="U692" s="212"/>
      <c r="V692" s="212"/>
      <c r="W692" s="212"/>
      <c r="X692" s="212"/>
      <c r="Y692" s="212"/>
      <c r="Z692" s="212"/>
      <c r="AA692" s="212"/>
      <c r="AB692" s="212"/>
      <c r="AC692" s="212"/>
      <c r="AD692" s="212"/>
      <c r="AE692" s="212"/>
      <c r="AF692" s="212"/>
      <c r="AG692" s="212"/>
      <c r="AH692" s="212"/>
      <c r="AI692" s="212"/>
      <c r="AJ692" s="260"/>
      <c r="AK692" s="260"/>
      <c r="AL692" s="260"/>
      <c r="AM692" s="260"/>
      <c r="AN692" s="260"/>
      <c r="AO692" s="260"/>
      <c r="AP692" s="260"/>
      <c r="AQ692" s="260"/>
      <c r="AR692" s="260"/>
      <c r="AS692" s="260"/>
      <c r="AT692" s="260"/>
      <c r="AU692" s="260"/>
      <c r="AV692" s="260"/>
      <c r="AW692" s="260"/>
      <c r="AX692" s="260"/>
      <c r="AY692" s="260"/>
      <c r="AZ692" s="260"/>
      <c r="BA692" s="260"/>
      <c r="BB692" s="260"/>
      <c r="BC692" s="260"/>
      <c r="BD692" s="260"/>
      <c r="BE692" s="260"/>
      <c r="BF692" s="260"/>
      <c r="BG692" s="260"/>
      <c r="BH692" s="260"/>
      <c r="BI692" s="260"/>
      <c r="BJ692" s="260"/>
      <c r="BK692" s="260"/>
      <c r="BL692" s="260"/>
      <c r="BM692" s="260"/>
      <c r="BN692" s="260"/>
      <c r="BO692" s="260"/>
      <c r="BP692" s="260"/>
      <c r="BQ692" s="260"/>
      <c r="BR692" s="260"/>
      <c r="BS692" s="260"/>
      <c r="BT692" s="260"/>
      <c r="BU692" s="260"/>
      <c r="BV692" s="260"/>
      <c r="BW692" s="260"/>
      <c r="BX692" s="260"/>
      <c r="BY692" s="260"/>
      <c r="BZ692" s="260"/>
      <c r="CA692" s="260"/>
      <c r="CB692" s="260"/>
      <c r="CC692" s="260"/>
      <c r="CD692" s="260"/>
      <c r="CE692" s="260"/>
      <c r="CF692" s="260"/>
      <c r="CG692" s="260"/>
      <c r="CH692" s="260"/>
      <c r="CI692" s="260"/>
      <c r="CJ692" s="260"/>
      <c r="CK692" s="260"/>
      <c r="CL692" s="260"/>
      <c r="CM692" s="260"/>
      <c r="CN692" s="260"/>
      <c r="CO692" s="260"/>
      <c r="CP692" s="260"/>
      <c r="CQ692" s="260"/>
      <c r="CR692" s="260"/>
      <c r="CS692" s="260"/>
      <c r="CT692" s="260"/>
      <c r="CU692" s="260"/>
      <c r="CV692" s="260"/>
      <c r="CW692" s="260"/>
      <c r="CX692" s="260"/>
      <c r="CY692" s="260"/>
      <c r="CZ692" s="260"/>
      <c r="DA692" s="260"/>
      <c r="DB692" s="260"/>
      <c r="DC692" s="260"/>
      <c r="DD692" s="260"/>
      <c r="DE692" s="260"/>
    </row>
    <row r="693" spans="1:109" ht="11.25" customHeight="1">
      <c r="A693" s="260"/>
      <c r="B693" s="260"/>
      <c r="C693" s="210"/>
      <c r="D693" s="211"/>
      <c r="E693" s="210"/>
      <c r="F693" s="210"/>
      <c r="G693" s="261"/>
      <c r="H693" s="262"/>
      <c r="I693" s="262"/>
      <c r="J693" s="263"/>
      <c r="K693" s="263"/>
      <c r="L693" s="263"/>
      <c r="M693" s="263"/>
      <c r="N693" s="263"/>
      <c r="O693" s="263"/>
      <c r="P693" s="263"/>
      <c r="Q693" s="263"/>
      <c r="R693" s="210"/>
      <c r="S693" s="210"/>
      <c r="T693" s="210"/>
      <c r="U693" s="212"/>
      <c r="V693" s="212"/>
      <c r="W693" s="212"/>
      <c r="X693" s="212"/>
      <c r="Y693" s="212"/>
      <c r="Z693" s="212"/>
      <c r="AA693" s="212"/>
      <c r="AB693" s="212"/>
      <c r="AC693" s="212"/>
      <c r="AD693" s="212"/>
      <c r="AE693" s="212"/>
      <c r="AF693" s="212"/>
      <c r="AG693" s="212"/>
      <c r="AH693" s="212"/>
      <c r="AI693" s="212"/>
      <c r="AJ693" s="260"/>
      <c r="AK693" s="260"/>
      <c r="AL693" s="260"/>
      <c r="AM693" s="260"/>
      <c r="AN693" s="260"/>
      <c r="AO693" s="260"/>
      <c r="AP693" s="260"/>
      <c r="AQ693" s="260"/>
      <c r="AR693" s="260"/>
      <c r="AS693" s="260"/>
      <c r="AT693" s="260"/>
      <c r="AU693" s="260"/>
      <c r="AV693" s="260"/>
      <c r="AW693" s="260"/>
      <c r="AX693" s="260"/>
      <c r="AY693" s="260"/>
      <c r="AZ693" s="260"/>
      <c r="BA693" s="260"/>
      <c r="BB693" s="260"/>
      <c r="BC693" s="260"/>
      <c r="BD693" s="260"/>
      <c r="BE693" s="260"/>
      <c r="BF693" s="260"/>
      <c r="BG693" s="260"/>
      <c r="BH693" s="260"/>
      <c r="BI693" s="260"/>
      <c r="BJ693" s="260"/>
      <c r="BK693" s="260"/>
      <c r="BL693" s="260"/>
      <c r="BM693" s="260"/>
      <c r="BN693" s="260"/>
      <c r="BO693" s="260"/>
      <c r="BP693" s="260"/>
      <c r="BQ693" s="260"/>
      <c r="BR693" s="260"/>
      <c r="BS693" s="260"/>
      <c r="BT693" s="260"/>
      <c r="BU693" s="260"/>
      <c r="BV693" s="260"/>
      <c r="BW693" s="260"/>
      <c r="BX693" s="260"/>
      <c r="BY693" s="260"/>
      <c r="BZ693" s="260"/>
      <c r="CA693" s="260"/>
      <c r="CB693" s="260"/>
      <c r="CC693" s="260"/>
      <c r="CD693" s="260"/>
      <c r="CE693" s="260"/>
      <c r="CF693" s="260"/>
      <c r="CG693" s="260"/>
      <c r="CH693" s="260"/>
      <c r="CI693" s="260"/>
      <c r="CJ693" s="260"/>
      <c r="CK693" s="260"/>
      <c r="CL693" s="260"/>
      <c r="CM693" s="260"/>
      <c r="CN693" s="260"/>
      <c r="CO693" s="260"/>
      <c r="CP693" s="260"/>
      <c r="CQ693" s="260"/>
      <c r="CR693" s="260"/>
      <c r="CS693" s="260"/>
      <c r="CT693" s="260"/>
      <c r="CU693" s="260"/>
      <c r="CV693" s="260"/>
      <c r="CW693" s="260"/>
      <c r="CX693" s="260"/>
      <c r="CY693" s="260"/>
      <c r="CZ693" s="260"/>
      <c r="DA693" s="260"/>
      <c r="DB693" s="260"/>
      <c r="DC693" s="260"/>
      <c r="DD693" s="260"/>
      <c r="DE693" s="260"/>
    </row>
    <row r="694" spans="1:109" ht="11.25" customHeight="1">
      <c r="A694" s="260"/>
      <c r="B694" s="260"/>
      <c r="C694" s="210"/>
      <c r="D694" s="211"/>
      <c r="E694" s="210"/>
      <c r="F694" s="210"/>
      <c r="G694" s="261"/>
      <c r="H694" s="262"/>
      <c r="I694" s="262"/>
      <c r="J694" s="263"/>
      <c r="K694" s="263"/>
      <c r="L694" s="263"/>
      <c r="M694" s="263"/>
      <c r="N694" s="263"/>
      <c r="O694" s="263"/>
      <c r="P694" s="263"/>
      <c r="Q694" s="263"/>
      <c r="R694" s="210"/>
      <c r="S694" s="210"/>
      <c r="T694" s="210"/>
      <c r="U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  <c r="AI694" s="212"/>
      <c r="AJ694" s="260"/>
      <c r="AK694" s="260"/>
      <c r="AL694" s="260"/>
      <c r="AM694" s="260"/>
      <c r="AN694" s="260"/>
      <c r="AO694" s="260"/>
      <c r="AP694" s="260"/>
      <c r="AQ694" s="260"/>
      <c r="AR694" s="260"/>
      <c r="AS694" s="260"/>
      <c r="AT694" s="260"/>
      <c r="AU694" s="260"/>
      <c r="AV694" s="260"/>
      <c r="AW694" s="260"/>
      <c r="AX694" s="260"/>
      <c r="AY694" s="260"/>
      <c r="AZ694" s="260"/>
      <c r="BA694" s="260"/>
      <c r="BB694" s="260"/>
      <c r="BC694" s="260"/>
      <c r="BD694" s="260"/>
      <c r="BE694" s="260"/>
      <c r="BF694" s="260"/>
      <c r="BG694" s="260"/>
      <c r="BH694" s="260"/>
      <c r="BI694" s="260"/>
      <c r="BJ694" s="260"/>
      <c r="BK694" s="260"/>
      <c r="BL694" s="260"/>
      <c r="BM694" s="260"/>
      <c r="BN694" s="260"/>
      <c r="BO694" s="260"/>
      <c r="BP694" s="260"/>
      <c r="BQ694" s="260"/>
      <c r="BR694" s="260"/>
      <c r="BS694" s="260"/>
      <c r="BT694" s="260"/>
      <c r="BU694" s="260"/>
      <c r="BV694" s="260"/>
      <c r="BW694" s="260"/>
      <c r="BX694" s="260"/>
      <c r="BY694" s="260"/>
      <c r="BZ694" s="260"/>
      <c r="CA694" s="260"/>
      <c r="CB694" s="260"/>
      <c r="CC694" s="260"/>
      <c r="CD694" s="260"/>
      <c r="CE694" s="260"/>
      <c r="CF694" s="260"/>
      <c r="CG694" s="260"/>
      <c r="CH694" s="260"/>
      <c r="CI694" s="260"/>
      <c r="CJ694" s="260"/>
      <c r="CK694" s="260"/>
      <c r="CL694" s="260"/>
      <c r="CM694" s="260"/>
      <c r="CN694" s="260"/>
      <c r="CO694" s="260"/>
      <c r="CP694" s="260"/>
      <c r="CQ694" s="260"/>
      <c r="CR694" s="260"/>
      <c r="CS694" s="260"/>
      <c r="CT694" s="260"/>
      <c r="CU694" s="260"/>
      <c r="CV694" s="260"/>
      <c r="CW694" s="260"/>
      <c r="CX694" s="260"/>
      <c r="CY694" s="260"/>
      <c r="CZ694" s="260"/>
      <c r="DA694" s="260"/>
      <c r="DB694" s="260"/>
      <c r="DC694" s="260"/>
      <c r="DD694" s="260"/>
      <c r="DE694" s="260"/>
    </row>
    <row r="695" spans="1:109" ht="11.25" customHeight="1">
      <c r="A695" s="260"/>
      <c r="B695" s="260"/>
      <c r="C695" s="210"/>
      <c r="D695" s="211"/>
      <c r="E695" s="210"/>
      <c r="F695" s="210"/>
      <c r="G695" s="261"/>
      <c r="H695" s="262"/>
      <c r="I695" s="262"/>
      <c r="J695" s="263"/>
      <c r="K695" s="263"/>
      <c r="L695" s="263"/>
      <c r="M695" s="263"/>
      <c r="N695" s="263"/>
      <c r="O695" s="263"/>
      <c r="P695" s="263"/>
      <c r="Q695" s="263"/>
      <c r="R695" s="210"/>
      <c r="S695" s="210"/>
      <c r="T695" s="210"/>
      <c r="U695" s="212"/>
      <c r="V695" s="212"/>
      <c r="W695" s="212"/>
      <c r="X695" s="212"/>
      <c r="Y695" s="212"/>
      <c r="Z695" s="212"/>
      <c r="AA695" s="212"/>
      <c r="AB695" s="212"/>
      <c r="AC695" s="212"/>
      <c r="AD695" s="212"/>
      <c r="AE695" s="212"/>
      <c r="AF695" s="212"/>
      <c r="AG695" s="212"/>
      <c r="AH695" s="212"/>
      <c r="AI695" s="212"/>
      <c r="AJ695" s="260"/>
      <c r="AK695" s="260"/>
      <c r="AL695" s="260"/>
      <c r="AM695" s="260"/>
      <c r="AN695" s="260"/>
      <c r="AO695" s="260"/>
      <c r="AP695" s="260"/>
      <c r="AQ695" s="260"/>
      <c r="AR695" s="260"/>
      <c r="AS695" s="260"/>
      <c r="AT695" s="260"/>
      <c r="AU695" s="260"/>
      <c r="AV695" s="260"/>
      <c r="AW695" s="260"/>
      <c r="AX695" s="260"/>
      <c r="AY695" s="260"/>
      <c r="AZ695" s="260"/>
      <c r="BA695" s="260"/>
      <c r="BB695" s="260"/>
      <c r="BC695" s="260"/>
      <c r="BD695" s="260"/>
      <c r="BE695" s="260"/>
      <c r="BF695" s="260"/>
      <c r="BG695" s="260"/>
      <c r="BH695" s="260"/>
      <c r="BI695" s="260"/>
      <c r="BJ695" s="260"/>
      <c r="BK695" s="260"/>
      <c r="BL695" s="260"/>
      <c r="BM695" s="260"/>
      <c r="BN695" s="260"/>
      <c r="BO695" s="260"/>
      <c r="BP695" s="260"/>
      <c r="BQ695" s="260"/>
      <c r="BR695" s="260"/>
      <c r="BS695" s="260"/>
      <c r="BT695" s="260"/>
      <c r="BU695" s="260"/>
      <c r="BV695" s="260"/>
      <c r="BW695" s="260"/>
      <c r="BX695" s="260"/>
      <c r="BY695" s="260"/>
      <c r="BZ695" s="260"/>
      <c r="CA695" s="260"/>
      <c r="CB695" s="260"/>
      <c r="CC695" s="260"/>
      <c r="CD695" s="260"/>
      <c r="CE695" s="260"/>
      <c r="CF695" s="260"/>
      <c r="CG695" s="260"/>
      <c r="CH695" s="260"/>
      <c r="CI695" s="260"/>
      <c r="CJ695" s="260"/>
      <c r="CK695" s="260"/>
      <c r="CL695" s="260"/>
      <c r="CM695" s="260"/>
      <c r="CN695" s="260"/>
      <c r="CO695" s="260"/>
      <c r="CP695" s="260"/>
      <c r="CQ695" s="260"/>
      <c r="CR695" s="260"/>
      <c r="CS695" s="260"/>
      <c r="CT695" s="260"/>
      <c r="CU695" s="260"/>
      <c r="CV695" s="260"/>
      <c r="CW695" s="260"/>
      <c r="CX695" s="260"/>
      <c r="CY695" s="260"/>
      <c r="CZ695" s="260"/>
      <c r="DA695" s="260"/>
      <c r="DB695" s="260"/>
      <c r="DC695" s="260"/>
      <c r="DD695" s="260"/>
      <c r="DE695" s="260"/>
    </row>
    <row r="696" spans="1:109" ht="11.25" customHeight="1">
      <c r="A696" s="260"/>
      <c r="B696" s="260"/>
      <c r="C696" s="210"/>
      <c r="D696" s="211"/>
      <c r="E696" s="210"/>
      <c r="F696" s="210"/>
      <c r="G696" s="261"/>
      <c r="H696" s="262"/>
      <c r="I696" s="262"/>
      <c r="J696" s="263"/>
      <c r="K696" s="263"/>
      <c r="L696" s="263"/>
      <c r="M696" s="263"/>
      <c r="N696" s="263"/>
      <c r="O696" s="263"/>
      <c r="P696" s="263"/>
      <c r="Q696" s="263"/>
      <c r="R696" s="210"/>
      <c r="S696" s="210"/>
      <c r="T696" s="210"/>
      <c r="U696" s="212"/>
      <c r="V696" s="212"/>
      <c r="W696" s="212"/>
      <c r="X696" s="212"/>
      <c r="Y696" s="212"/>
      <c r="Z696" s="212"/>
      <c r="AA696" s="212"/>
      <c r="AB696" s="212"/>
      <c r="AC696" s="212"/>
      <c r="AD696" s="212"/>
      <c r="AE696" s="212"/>
      <c r="AF696" s="212"/>
      <c r="AG696" s="212"/>
      <c r="AH696" s="212"/>
      <c r="AI696" s="212"/>
      <c r="AJ696" s="260"/>
      <c r="AK696" s="260"/>
      <c r="AL696" s="260"/>
      <c r="AM696" s="260"/>
      <c r="AN696" s="260"/>
      <c r="AO696" s="260"/>
      <c r="AP696" s="260"/>
      <c r="AQ696" s="260"/>
      <c r="AR696" s="260"/>
      <c r="AS696" s="260"/>
      <c r="AT696" s="260"/>
      <c r="AU696" s="260"/>
      <c r="AV696" s="260"/>
      <c r="AW696" s="260"/>
      <c r="AX696" s="260"/>
      <c r="AY696" s="260"/>
      <c r="AZ696" s="260"/>
      <c r="BA696" s="260"/>
      <c r="BB696" s="260"/>
      <c r="BC696" s="260"/>
      <c r="BD696" s="260"/>
      <c r="BE696" s="260"/>
      <c r="BF696" s="260"/>
      <c r="BG696" s="260"/>
      <c r="BH696" s="260"/>
      <c r="BI696" s="260"/>
      <c r="BJ696" s="260"/>
      <c r="BK696" s="260"/>
      <c r="BL696" s="260"/>
      <c r="BM696" s="260"/>
      <c r="BN696" s="260"/>
      <c r="BO696" s="260"/>
      <c r="BP696" s="260"/>
      <c r="BQ696" s="260"/>
      <c r="BR696" s="260"/>
      <c r="BS696" s="260"/>
      <c r="BT696" s="260"/>
      <c r="BU696" s="260"/>
      <c r="BV696" s="260"/>
      <c r="BW696" s="260"/>
      <c r="BX696" s="260"/>
      <c r="BY696" s="260"/>
      <c r="BZ696" s="260"/>
      <c r="CA696" s="260"/>
      <c r="CB696" s="260"/>
      <c r="CC696" s="260"/>
      <c r="CD696" s="260"/>
      <c r="CE696" s="260"/>
      <c r="CF696" s="260"/>
      <c r="CG696" s="260"/>
      <c r="CH696" s="260"/>
      <c r="CI696" s="260"/>
      <c r="CJ696" s="260"/>
      <c r="CK696" s="260"/>
      <c r="CL696" s="260"/>
      <c r="CM696" s="260"/>
      <c r="CN696" s="260"/>
      <c r="CO696" s="260"/>
      <c r="CP696" s="260"/>
      <c r="CQ696" s="260"/>
      <c r="CR696" s="260"/>
      <c r="CS696" s="260"/>
      <c r="CT696" s="260"/>
      <c r="CU696" s="260"/>
      <c r="CV696" s="260"/>
      <c r="CW696" s="260"/>
      <c r="CX696" s="260"/>
      <c r="CY696" s="260"/>
      <c r="CZ696" s="260"/>
      <c r="DA696" s="260"/>
      <c r="DB696" s="260"/>
      <c r="DC696" s="260"/>
      <c r="DD696" s="260"/>
      <c r="DE696" s="260"/>
    </row>
    <row r="697" spans="1:109" ht="11.25" customHeight="1">
      <c r="A697" s="260"/>
      <c r="B697" s="260"/>
      <c r="C697" s="210"/>
      <c r="D697" s="211"/>
      <c r="E697" s="210"/>
      <c r="F697" s="210"/>
      <c r="G697" s="261"/>
      <c r="H697" s="262"/>
      <c r="I697" s="262"/>
      <c r="J697" s="263"/>
      <c r="K697" s="263"/>
      <c r="L697" s="263"/>
      <c r="M697" s="263"/>
      <c r="N697" s="263"/>
      <c r="O697" s="263"/>
      <c r="P697" s="263"/>
      <c r="Q697" s="263"/>
      <c r="R697" s="210"/>
      <c r="S697" s="210"/>
      <c r="T697" s="210"/>
      <c r="U697" s="212"/>
      <c r="V697" s="212"/>
      <c r="W697" s="212"/>
      <c r="X697" s="212"/>
      <c r="Y697" s="212"/>
      <c r="Z697" s="212"/>
      <c r="AA697" s="212"/>
      <c r="AB697" s="212"/>
      <c r="AC697" s="212"/>
      <c r="AD697" s="212"/>
      <c r="AE697" s="212"/>
      <c r="AF697" s="212"/>
      <c r="AG697" s="212"/>
      <c r="AH697" s="212"/>
      <c r="AI697" s="212"/>
      <c r="AJ697" s="260"/>
      <c r="AK697" s="260"/>
      <c r="AL697" s="260"/>
      <c r="AM697" s="260"/>
      <c r="AN697" s="260"/>
      <c r="AO697" s="260"/>
      <c r="AP697" s="260"/>
      <c r="AQ697" s="260"/>
      <c r="AR697" s="260"/>
      <c r="AS697" s="260"/>
      <c r="AT697" s="260"/>
      <c r="AU697" s="260"/>
      <c r="AV697" s="260"/>
      <c r="AW697" s="260"/>
      <c r="AX697" s="260"/>
      <c r="AY697" s="260"/>
      <c r="AZ697" s="260"/>
      <c r="BA697" s="260"/>
      <c r="BB697" s="260"/>
      <c r="BC697" s="260"/>
      <c r="BD697" s="260"/>
      <c r="BE697" s="260"/>
      <c r="BF697" s="260"/>
      <c r="BG697" s="260"/>
      <c r="BH697" s="260"/>
      <c r="BI697" s="260"/>
      <c r="BJ697" s="260"/>
      <c r="BK697" s="260"/>
      <c r="BL697" s="260"/>
      <c r="BM697" s="260"/>
      <c r="BN697" s="260"/>
      <c r="BO697" s="260"/>
      <c r="BP697" s="260"/>
      <c r="BQ697" s="260"/>
      <c r="BR697" s="260"/>
      <c r="BS697" s="260"/>
      <c r="BT697" s="260"/>
      <c r="BU697" s="260"/>
      <c r="BV697" s="260"/>
      <c r="BW697" s="260"/>
      <c r="BX697" s="260"/>
      <c r="BY697" s="260"/>
      <c r="BZ697" s="260"/>
      <c r="CA697" s="260"/>
      <c r="CB697" s="260"/>
      <c r="CC697" s="260"/>
      <c r="CD697" s="260"/>
      <c r="CE697" s="260"/>
      <c r="CF697" s="260"/>
      <c r="CG697" s="260"/>
      <c r="CH697" s="260"/>
      <c r="CI697" s="260"/>
      <c r="CJ697" s="260"/>
      <c r="CK697" s="260"/>
      <c r="CL697" s="260"/>
      <c r="CM697" s="260"/>
      <c r="CN697" s="260"/>
      <c r="CO697" s="260"/>
      <c r="CP697" s="260"/>
      <c r="CQ697" s="260"/>
      <c r="CR697" s="260"/>
      <c r="CS697" s="260"/>
      <c r="CT697" s="260"/>
      <c r="CU697" s="260"/>
      <c r="CV697" s="260"/>
      <c r="CW697" s="260"/>
      <c r="CX697" s="260"/>
      <c r="CY697" s="260"/>
      <c r="CZ697" s="260"/>
      <c r="DA697" s="260"/>
      <c r="DB697" s="260"/>
      <c r="DC697" s="260"/>
      <c r="DD697" s="260"/>
      <c r="DE697" s="260"/>
    </row>
    <row r="698" spans="1:109" ht="11.25" customHeight="1">
      <c r="A698" s="260"/>
      <c r="B698" s="260"/>
      <c r="C698" s="210"/>
      <c r="D698" s="211"/>
      <c r="E698" s="210"/>
      <c r="F698" s="210"/>
      <c r="G698" s="261"/>
      <c r="H698" s="262"/>
      <c r="I698" s="262"/>
      <c r="J698" s="263"/>
      <c r="K698" s="263"/>
      <c r="L698" s="263"/>
      <c r="M698" s="263"/>
      <c r="N698" s="263"/>
      <c r="O698" s="263"/>
      <c r="P698" s="263"/>
      <c r="Q698" s="263"/>
      <c r="R698" s="210"/>
      <c r="S698" s="210"/>
      <c r="T698" s="210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60"/>
      <c r="AK698" s="260"/>
      <c r="AL698" s="260"/>
      <c r="AM698" s="260"/>
      <c r="AN698" s="260"/>
      <c r="AO698" s="260"/>
      <c r="AP698" s="260"/>
      <c r="AQ698" s="260"/>
      <c r="AR698" s="260"/>
      <c r="AS698" s="260"/>
      <c r="AT698" s="260"/>
      <c r="AU698" s="260"/>
      <c r="AV698" s="260"/>
      <c r="AW698" s="260"/>
      <c r="AX698" s="260"/>
      <c r="AY698" s="260"/>
      <c r="AZ698" s="260"/>
      <c r="BA698" s="260"/>
      <c r="BB698" s="260"/>
      <c r="BC698" s="260"/>
      <c r="BD698" s="260"/>
      <c r="BE698" s="260"/>
      <c r="BF698" s="260"/>
      <c r="BG698" s="260"/>
      <c r="BH698" s="260"/>
      <c r="BI698" s="260"/>
      <c r="BJ698" s="260"/>
      <c r="BK698" s="260"/>
      <c r="BL698" s="260"/>
      <c r="BM698" s="260"/>
      <c r="BN698" s="260"/>
      <c r="BO698" s="260"/>
      <c r="BP698" s="260"/>
      <c r="BQ698" s="260"/>
      <c r="BR698" s="260"/>
      <c r="BS698" s="260"/>
      <c r="BT698" s="260"/>
      <c r="BU698" s="260"/>
      <c r="BV698" s="260"/>
      <c r="BW698" s="260"/>
      <c r="BX698" s="260"/>
      <c r="BY698" s="260"/>
      <c r="BZ698" s="260"/>
      <c r="CA698" s="260"/>
      <c r="CB698" s="260"/>
      <c r="CC698" s="260"/>
      <c r="CD698" s="260"/>
      <c r="CE698" s="260"/>
      <c r="CF698" s="260"/>
      <c r="CG698" s="260"/>
      <c r="CH698" s="260"/>
      <c r="CI698" s="260"/>
      <c r="CJ698" s="260"/>
      <c r="CK698" s="260"/>
      <c r="CL698" s="260"/>
      <c r="CM698" s="260"/>
      <c r="CN698" s="260"/>
      <c r="CO698" s="260"/>
      <c r="CP698" s="260"/>
      <c r="CQ698" s="260"/>
      <c r="CR698" s="260"/>
      <c r="CS698" s="260"/>
      <c r="CT698" s="260"/>
      <c r="CU698" s="260"/>
      <c r="CV698" s="260"/>
      <c r="CW698" s="260"/>
      <c r="CX698" s="260"/>
      <c r="CY698" s="260"/>
      <c r="CZ698" s="260"/>
      <c r="DA698" s="260"/>
      <c r="DB698" s="260"/>
      <c r="DC698" s="260"/>
      <c r="DD698" s="260"/>
      <c r="DE698" s="260"/>
    </row>
    <row r="699" spans="1:109" ht="11.25" customHeight="1">
      <c r="A699" s="260"/>
      <c r="B699" s="260"/>
      <c r="C699" s="210"/>
      <c r="D699" s="211"/>
      <c r="E699" s="210"/>
      <c r="F699" s="210"/>
      <c r="G699" s="261"/>
      <c r="H699" s="262"/>
      <c r="I699" s="262"/>
      <c r="J699" s="263"/>
      <c r="K699" s="263"/>
      <c r="L699" s="263"/>
      <c r="M699" s="263"/>
      <c r="N699" s="263"/>
      <c r="O699" s="263"/>
      <c r="P699" s="263"/>
      <c r="Q699" s="263"/>
      <c r="R699" s="210"/>
      <c r="S699" s="210"/>
      <c r="T699" s="210"/>
      <c r="U699" s="212"/>
      <c r="V699" s="212"/>
      <c r="W699" s="212"/>
      <c r="X699" s="212"/>
      <c r="Y699" s="212"/>
      <c r="Z699" s="212"/>
      <c r="AA699" s="212"/>
      <c r="AB699" s="212"/>
      <c r="AC699" s="212"/>
      <c r="AD699" s="212"/>
      <c r="AE699" s="212"/>
      <c r="AF699" s="212"/>
      <c r="AG699" s="212"/>
      <c r="AH699" s="212"/>
      <c r="AI699" s="212"/>
      <c r="AJ699" s="260"/>
      <c r="AK699" s="260"/>
      <c r="AL699" s="260"/>
      <c r="AM699" s="260"/>
      <c r="AN699" s="260"/>
      <c r="AO699" s="260"/>
      <c r="AP699" s="260"/>
      <c r="AQ699" s="260"/>
      <c r="AR699" s="260"/>
      <c r="AS699" s="260"/>
      <c r="AT699" s="260"/>
      <c r="AU699" s="260"/>
      <c r="AV699" s="260"/>
      <c r="AW699" s="260"/>
      <c r="AX699" s="260"/>
      <c r="AY699" s="260"/>
      <c r="AZ699" s="260"/>
      <c r="BA699" s="260"/>
      <c r="BB699" s="260"/>
      <c r="BC699" s="260"/>
      <c r="BD699" s="260"/>
      <c r="BE699" s="260"/>
      <c r="BF699" s="260"/>
      <c r="BG699" s="260"/>
      <c r="BH699" s="260"/>
      <c r="BI699" s="260"/>
      <c r="BJ699" s="260"/>
      <c r="BK699" s="260"/>
      <c r="BL699" s="260"/>
      <c r="BM699" s="260"/>
      <c r="BN699" s="260"/>
      <c r="BO699" s="260"/>
      <c r="BP699" s="260"/>
      <c r="BQ699" s="260"/>
      <c r="BR699" s="260"/>
      <c r="BS699" s="260"/>
      <c r="BT699" s="260"/>
      <c r="BU699" s="260"/>
      <c r="BV699" s="260"/>
      <c r="BW699" s="260"/>
      <c r="BX699" s="260"/>
      <c r="BY699" s="260"/>
      <c r="BZ699" s="260"/>
      <c r="CA699" s="260"/>
      <c r="CB699" s="260"/>
      <c r="CC699" s="260"/>
      <c r="CD699" s="260"/>
      <c r="CE699" s="260"/>
      <c r="CF699" s="260"/>
      <c r="CG699" s="260"/>
      <c r="CH699" s="260"/>
      <c r="CI699" s="260"/>
      <c r="CJ699" s="260"/>
      <c r="CK699" s="260"/>
      <c r="CL699" s="260"/>
      <c r="CM699" s="260"/>
      <c r="CN699" s="260"/>
      <c r="CO699" s="260"/>
      <c r="CP699" s="260"/>
      <c r="CQ699" s="260"/>
      <c r="CR699" s="260"/>
      <c r="CS699" s="260"/>
      <c r="CT699" s="260"/>
      <c r="CU699" s="260"/>
      <c r="CV699" s="260"/>
      <c r="CW699" s="260"/>
      <c r="CX699" s="260"/>
      <c r="CY699" s="260"/>
      <c r="CZ699" s="260"/>
      <c r="DA699" s="260"/>
      <c r="DB699" s="260"/>
      <c r="DC699" s="260"/>
      <c r="DD699" s="260"/>
      <c r="DE699" s="260"/>
    </row>
    <row r="700" spans="1:109" ht="11.25" customHeight="1">
      <c r="A700" s="260"/>
      <c r="B700" s="260"/>
      <c r="C700" s="210"/>
      <c r="D700" s="211"/>
      <c r="E700" s="210"/>
      <c r="F700" s="210"/>
      <c r="G700" s="261"/>
      <c r="H700" s="262"/>
      <c r="I700" s="262"/>
      <c r="J700" s="263"/>
      <c r="K700" s="263"/>
      <c r="L700" s="263"/>
      <c r="M700" s="263"/>
      <c r="N700" s="263"/>
      <c r="O700" s="263"/>
      <c r="P700" s="263"/>
      <c r="Q700" s="263"/>
      <c r="R700" s="210"/>
      <c r="S700" s="210"/>
      <c r="T700" s="210"/>
      <c r="U700" s="212"/>
      <c r="V700" s="212"/>
      <c r="W700" s="212"/>
      <c r="X700" s="212"/>
      <c r="Y700" s="212"/>
      <c r="Z700" s="212"/>
      <c r="AA700" s="212"/>
      <c r="AB700" s="212"/>
      <c r="AC700" s="212"/>
      <c r="AD700" s="212"/>
      <c r="AE700" s="212"/>
      <c r="AF700" s="212"/>
      <c r="AG700" s="212"/>
      <c r="AH700" s="212"/>
      <c r="AI700" s="212"/>
      <c r="AJ700" s="260"/>
      <c r="AK700" s="260"/>
      <c r="AL700" s="260"/>
      <c r="AM700" s="260"/>
      <c r="AN700" s="260"/>
      <c r="AO700" s="260"/>
      <c r="AP700" s="260"/>
      <c r="AQ700" s="260"/>
      <c r="AR700" s="260"/>
      <c r="AS700" s="260"/>
      <c r="AT700" s="260"/>
      <c r="AU700" s="260"/>
      <c r="AV700" s="260"/>
      <c r="AW700" s="260"/>
      <c r="AX700" s="260"/>
      <c r="AY700" s="260"/>
      <c r="AZ700" s="260"/>
      <c r="BA700" s="260"/>
      <c r="BB700" s="260"/>
      <c r="BC700" s="260"/>
      <c r="BD700" s="260"/>
      <c r="BE700" s="260"/>
      <c r="BF700" s="260"/>
      <c r="BG700" s="260"/>
      <c r="BH700" s="260"/>
      <c r="BI700" s="260"/>
      <c r="BJ700" s="260"/>
      <c r="BK700" s="260"/>
      <c r="BL700" s="260"/>
      <c r="BM700" s="260"/>
      <c r="BN700" s="260"/>
      <c r="BO700" s="260"/>
      <c r="BP700" s="260"/>
      <c r="BQ700" s="260"/>
      <c r="BR700" s="260"/>
      <c r="BS700" s="260"/>
      <c r="BT700" s="260"/>
      <c r="BU700" s="260"/>
      <c r="BV700" s="260"/>
      <c r="BW700" s="260"/>
      <c r="BX700" s="260"/>
      <c r="BY700" s="260"/>
      <c r="BZ700" s="260"/>
      <c r="CA700" s="260"/>
      <c r="CB700" s="260"/>
      <c r="CC700" s="260"/>
      <c r="CD700" s="260"/>
      <c r="CE700" s="260"/>
      <c r="CF700" s="260"/>
      <c r="CG700" s="260"/>
      <c r="CH700" s="260"/>
      <c r="CI700" s="260"/>
      <c r="CJ700" s="260"/>
      <c r="CK700" s="260"/>
      <c r="CL700" s="260"/>
      <c r="CM700" s="260"/>
      <c r="CN700" s="260"/>
      <c r="CO700" s="260"/>
      <c r="CP700" s="260"/>
      <c r="CQ700" s="260"/>
      <c r="CR700" s="260"/>
      <c r="CS700" s="260"/>
      <c r="CT700" s="260"/>
      <c r="CU700" s="260"/>
      <c r="CV700" s="260"/>
      <c r="CW700" s="260"/>
      <c r="CX700" s="260"/>
      <c r="CY700" s="260"/>
      <c r="CZ700" s="260"/>
      <c r="DA700" s="260"/>
      <c r="DB700" s="260"/>
      <c r="DC700" s="260"/>
      <c r="DD700" s="260"/>
      <c r="DE700" s="260"/>
    </row>
    <row r="701" spans="1:109" ht="11.25" customHeight="1">
      <c r="A701" s="260"/>
      <c r="B701" s="260"/>
      <c r="C701" s="210"/>
      <c r="D701" s="211"/>
      <c r="E701" s="210"/>
      <c r="F701" s="210"/>
      <c r="G701" s="261"/>
      <c r="H701" s="262"/>
      <c r="I701" s="262"/>
      <c r="J701" s="263"/>
      <c r="K701" s="263"/>
      <c r="L701" s="263"/>
      <c r="M701" s="263"/>
      <c r="N701" s="263"/>
      <c r="O701" s="263"/>
      <c r="P701" s="263"/>
      <c r="Q701" s="263"/>
      <c r="R701" s="210"/>
      <c r="S701" s="210"/>
      <c r="T701" s="210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60"/>
      <c r="AK701" s="260"/>
      <c r="AL701" s="260"/>
      <c r="AM701" s="260"/>
      <c r="AN701" s="260"/>
      <c r="AO701" s="260"/>
      <c r="AP701" s="260"/>
      <c r="AQ701" s="260"/>
      <c r="AR701" s="260"/>
      <c r="AS701" s="260"/>
      <c r="AT701" s="260"/>
      <c r="AU701" s="260"/>
      <c r="AV701" s="260"/>
      <c r="AW701" s="260"/>
      <c r="AX701" s="260"/>
      <c r="AY701" s="260"/>
      <c r="AZ701" s="260"/>
      <c r="BA701" s="260"/>
      <c r="BB701" s="260"/>
      <c r="BC701" s="260"/>
      <c r="BD701" s="260"/>
      <c r="BE701" s="260"/>
      <c r="BF701" s="260"/>
      <c r="BG701" s="260"/>
      <c r="BH701" s="260"/>
      <c r="BI701" s="260"/>
      <c r="BJ701" s="260"/>
      <c r="BK701" s="260"/>
      <c r="BL701" s="260"/>
      <c r="BM701" s="260"/>
      <c r="BN701" s="260"/>
      <c r="BO701" s="260"/>
      <c r="BP701" s="260"/>
      <c r="BQ701" s="260"/>
      <c r="BR701" s="260"/>
      <c r="BS701" s="260"/>
      <c r="BT701" s="260"/>
      <c r="BU701" s="260"/>
      <c r="BV701" s="260"/>
      <c r="BW701" s="260"/>
      <c r="BX701" s="260"/>
      <c r="BY701" s="260"/>
      <c r="BZ701" s="260"/>
      <c r="CA701" s="260"/>
      <c r="CB701" s="260"/>
      <c r="CC701" s="260"/>
      <c r="CD701" s="260"/>
      <c r="CE701" s="260"/>
      <c r="CF701" s="260"/>
      <c r="CG701" s="260"/>
      <c r="CH701" s="260"/>
      <c r="CI701" s="260"/>
      <c r="CJ701" s="260"/>
      <c r="CK701" s="260"/>
      <c r="CL701" s="260"/>
      <c r="CM701" s="260"/>
      <c r="CN701" s="260"/>
      <c r="CO701" s="260"/>
      <c r="CP701" s="260"/>
      <c r="CQ701" s="260"/>
      <c r="CR701" s="260"/>
      <c r="CS701" s="260"/>
      <c r="CT701" s="260"/>
      <c r="CU701" s="260"/>
      <c r="CV701" s="260"/>
      <c r="CW701" s="260"/>
      <c r="CX701" s="260"/>
      <c r="CY701" s="260"/>
      <c r="CZ701" s="260"/>
      <c r="DA701" s="260"/>
      <c r="DB701" s="260"/>
      <c r="DC701" s="260"/>
      <c r="DD701" s="260"/>
      <c r="DE701" s="260"/>
    </row>
    <row r="702" spans="1:109" ht="11.25" customHeight="1">
      <c r="A702" s="260"/>
      <c r="B702" s="260"/>
      <c r="C702" s="210"/>
      <c r="D702" s="211"/>
      <c r="E702" s="210"/>
      <c r="F702" s="210"/>
      <c r="G702" s="261"/>
      <c r="H702" s="262"/>
      <c r="I702" s="262"/>
      <c r="J702" s="263"/>
      <c r="K702" s="263"/>
      <c r="L702" s="263"/>
      <c r="M702" s="263"/>
      <c r="N702" s="263"/>
      <c r="O702" s="263"/>
      <c r="P702" s="263"/>
      <c r="Q702" s="263"/>
      <c r="R702" s="210"/>
      <c r="S702" s="210"/>
      <c r="T702" s="210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60"/>
      <c r="AK702" s="260"/>
      <c r="AL702" s="260"/>
      <c r="AM702" s="260"/>
      <c r="AN702" s="260"/>
      <c r="AO702" s="260"/>
      <c r="AP702" s="260"/>
      <c r="AQ702" s="260"/>
      <c r="AR702" s="260"/>
      <c r="AS702" s="260"/>
      <c r="AT702" s="260"/>
      <c r="AU702" s="260"/>
      <c r="AV702" s="260"/>
      <c r="AW702" s="260"/>
      <c r="AX702" s="260"/>
      <c r="AY702" s="260"/>
      <c r="AZ702" s="260"/>
      <c r="BA702" s="260"/>
      <c r="BB702" s="260"/>
      <c r="BC702" s="260"/>
      <c r="BD702" s="260"/>
      <c r="BE702" s="260"/>
      <c r="BF702" s="260"/>
      <c r="BG702" s="260"/>
      <c r="BH702" s="260"/>
      <c r="BI702" s="260"/>
      <c r="BJ702" s="260"/>
      <c r="BK702" s="260"/>
      <c r="BL702" s="260"/>
      <c r="BM702" s="260"/>
      <c r="BN702" s="260"/>
      <c r="BO702" s="260"/>
      <c r="BP702" s="260"/>
      <c r="BQ702" s="260"/>
      <c r="BR702" s="260"/>
      <c r="BS702" s="260"/>
      <c r="BT702" s="260"/>
      <c r="BU702" s="260"/>
      <c r="BV702" s="260"/>
      <c r="BW702" s="260"/>
      <c r="BX702" s="260"/>
      <c r="BY702" s="260"/>
      <c r="BZ702" s="260"/>
      <c r="CA702" s="260"/>
      <c r="CB702" s="260"/>
      <c r="CC702" s="260"/>
      <c r="CD702" s="260"/>
      <c r="CE702" s="260"/>
      <c r="CF702" s="260"/>
      <c r="CG702" s="260"/>
      <c r="CH702" s="260"/>
      <c r="CI702" s="260"/>
      <c r="CJ702" s="260"/>
      <c r="CK702" s="260"/>
      <c r="CL702" s="260"/>
      <c r="CM702" s="260"/>
      <c r="CN702" s="260"/>
      <c r="CO702" s="260"/>
      <c r="CP702" s="260"/>
      <c r="CQ702" s="260"/>
      <c r="CR702" s="260"/>
      <c r="CS702" s="260"/>
      <c r="CT702" s="260"/>
      <c r="CU702" s="260"/>
      <c r="CV702" s="260"/>
      <c r="CW702" s="260"/>
      <c r="CX702" s="260"/>
      <c r="CY702" s="260"/>
      <c r="CZ702" s="260"/>
      <c r="DA702" s="260"/>
      <c r="DB702" s="260"/>
      <c r="DC702" s="260"/>
      <c r="DD702" s="260"/>
      <c r="DE702" s="260"/>
    </row>
    <row r="703" spans="1:109" ht="11.25" customHeight="1">
      <c r="A703" s="260"/>
      <c r="B703" s="260"/>
      <c r="C703" s="210"/>
      <c r="D703" s="211"/>
      <c r="E703" s="210"/>
      <c r="F703" s="210"/>
      <c r="G703" s="261"/>
      <c r="H703" s="262"/>
      <c r="I703" s="262"/>
      <c r="J703" s="263"/>
      <c r="K703" s="263"/>
      <c r="L703" s="263"/>
      <c r="M703" s="263"/>
      <c r="N703" s="263"/>
      <c r="O703" s="263"/>
      <c r="P703" s="263"/>
      <c r="Q703" s="263"/>
      <c r="R703" s="210"/>
      <c r="S703" s="210"/>
      <c r="T703" s="210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60"/>
      <c r="AK703" s="260"/>
      <c r="AL703" s="260"/>
      <c r="AM703" s="260"/>
      <c r="AN703" s="260"/>
      <c r="AO703" s="260"/>
      <c r="AP703" s="260"/>
      <c r="AQ703" s="260"/>
      <c r="AR703" s="260"/>
      <c r="AS703" s="260"/>
      <c r="AT703" s="260"/>
      <c r="AU703" s="260"/>
      <c r="AV703" s="260"/>
      <c r="AW703" s="260"/>
      <c r="AX703" s="260"/>
      <c r="AY703" s="260"/>
      <c r="AZ703" s="260"/>
      <c r="BA703" s="260"/>
      <c r="BB703" s="260"/>
      <c r="BC703" s="260"/>
      <c r="BD703" s="260"/>
      <c r="BE703" s="260"/>
      <c r="BF703" s="260"/>
      <c r="BG703" s="260"/>
      <c r="BH703" s="260"/>
      <c r="BI703" s="260"/>
      <c r="BJ703" s="260"/>
      <c r="BK703" s="260"/>
      <c r="BL703" s="260"/>
      <c r="BM703" s="260"/>
      <c r="BN703" s="260"/>
      <c r="BO703" s="260"/>
      <c r="BP703" s="260"/>
      <c r="BQ703" s="260"/>
      <c r="BR703" s="260"/>
      <c r="BS703" s="260"/>
      <c r="BT703" s="260"/>
      <c r="BU703" s="260"/>
      <c r="BV703" s="260"/>
      <c r="BW703" s="260"/>
      <c r="BX703" s="260"/>
      <c r="BY703" s="260"/>
      <c r="BZ703" s="260"/>
      <c r="CA703" s="260"/>
      <c r="CB703" s="260"/>
      <c r="CC703" s="260"/>
      <c r="CD703" s="260"/>
      <c r="CE703" s="260"/>
      <c r="CF703" s="260"/>
      <c r="CG703" s="260"/>
      <c r="CH703" s="260"/>
      <c r="CI703" s="260"/>
      <c r="CJ703" s="260"/>
      <c r="CK703" s="260"/>
      <c r="CL703" s="260"/>
      <c r="CM703" s="260"/>
      <c r="CN703" s="260"/>
      <c r="CO703" s="260"/>
      <c r="CP703" s="260"/>
      <c r="CQ703" s="260"/>
      <c r="CR703" s="260"/>
      <c r="CS703" s="260"/>
      <c r="CT703" s="260"/>
      <c r="CU703" s="260"/>
      <c r="CV703" s="260"/>
      <c r="CW703" s="260"/>
      <c r="CX703" s="260"/>
      <c r="CY703" s="260"/>
      <c r="CZ703" s="260"/>
      <c r="DA703" s="260"/>
      <c r="DB703" s="260"/>
      <c r="DC703" s="260"/>
      <c r="DD703" s="260"/>
      <c r="DE703" s="260"/>
    </row>
    <row r="704" spans="1:109" ht="11.25" customHeight="1">
      <c r="A704" s="260"/>
      <c r="B704" s="260"/>
      <c r="C704" s="210"/>
      <c r="D704" s="211"/>
      <c r="E704" s="210"/>
      <c r="F704" s="210"/>
      <c r="G704" s="261"/>
      <c r="H704" s="262"/>
      <c r="I704" s="262"/>
      <c r="J704" s="263"/>
      <c r="K704" s="263"/>
      <c r="L704" s="263"/>
      <c r="M704" s="263"/>
      <c r="N704" s="263"/>
      <c r="O704" s="263"/>
      <c r="P704" s="263"/>
      <c r="Q704" s="263"/>
      <c r="R704" s="210"/>
      <c r="S704" s="210"/>
      <c r="T704" s="210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60"/>
      <c r="AK704" s="260"/>
      <c r="AL704" s="260"/>
      <c r="AM704" s="260"/>
      <c r="AN704" s="260"/>
      <c r="AO704" s="260"/>
      <c r="AP704" s="260"/>
      <c r="AQ704" s="260"/>
      <c r="AR704" s="260"/>
      <c r="AS704" s="260"/>
      <c r="AT704" s="260"/>
      <c r="AU704" s="260"/>
      <c r="AV704" s="260"/>
      <c r="AW704" s="260"/>
      <c r="AX704" s="260"/>
      <c r="AY704" s="260"/>
      <c r="AZ704" s="260"/>
      <c r="BA704" s="260"/>
      <c r="BB704" s="260"/>
      <c r="BC704" s="260"/>
      <c r="BD704" s="260"/>
      <c r="BE704" s="260"/>
      <c r="BF704" s="260"/>
      <c r="BG704" s="260"/>
      <c r="BH704" s="260"/>
      <c r="BI704" s="260"/>
      <c r="BJ704" s="260"/>
      <c r="BK704" s="260"/>
      <c r="BL704" s="260"/>
      <c r="BM704" s="260"/>
      <c r="BN704" s="260"/>
      <c r="BO704" s="260"/>
      <c r="BP704" s="260"/>
      <c r="BQ704" s="260"/>
      <c r="BR704" s="260"/>
      <c r="BS704" s="260"/>
      <c r="BT704" s="260"/>
      <c r="BU704" s="260"/>
      <c r="BV704" s="260"/>
      <c r="BW704" s="260"/>
      <c r="BX704" s="260"/>
      <c r="BY704" s="260"/>
      <c r="BZ704" s="260"/>
      <c r="CA704" s="260"/>
      <c r="CB704" s="260"/>
      <c r="CC704" s="260"/>
      <c r="CD704" s="260"/>
      <c r="CE704" s="260"/>
      <c r="CF704" s="260"/>
      <c r="CG704" s="260"/>
      <c r="CH704" s="260"/>
      <c r="CI704" s="260"/>
      <c r="CJ704" s="260"/>
      <c r="CK704" s="260"/>
      <c r="CL704" s="260"/>
      <c r="CM704" s="260"/>
      <c r="CN704" s="260"/>
      <c r="CO704" s="260"/>
      <c r="CP704" s="260"/>
      <c r="CQ704" s="260"/>
      <c r="CR704" s="260"/>
      <c r="CS704" s="260"/>
      <c r="CT704" s="260"/>
      <c r="CU704" s="260"/>
      <c r="CV704" s="260"/>
      <c r="CW704" s="260"/>
      <c r="CX704" s="260"/>
      <c r="CY704" s="260"/>
      <c r="CZ704" s="260"/>
      <c r="DA704" s="260"/>
      <c r="DB704" s="260"/>
      <c r="DC704" s="260"/>
      <c r="DD704" s="260"/>
      <c r="DE704" s="260"/>
    </row>
    <row r="705" spans="1:109" ht="11.25" customHeight="1">
      <c r="A705" s="260"/>
      <c r="B705" s="260"/>
      <c r="C705" s="210"/>
      <c r="D705" s="211"/>
      <c r="E705" s="210"/>
      <c r="F705" s="210"/>
      <c r="G705" s="261"/>
      <c r="H705" s="262"/>
      <c r="I705" s="262"/>
      <c r="J705" s="263"/>
      <c r="K705" s="263"/>
      <c r="L705" s="263"/>
      <c r="M705" s="263"/>
      <c r="N705" s="263"/>
      <c r="O705" s="263"/>
      <c r="P705" s="263"/>
      <c r="Q705" s="263"/>
      <c r="R705" s="210"/>
      <c r="S705" s="210"/>
      <c r="T705" s="210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60"/>
      <c r="AK705" s="260"/>
      <c r="AL705" s="260"/>
      <c r="AM705" s="260"/>
      <c r="AN705" s="260"/>
      <c r="AO705" s="260"/>
      <c r="AP705" s="260"/>
      <c r="AQ705" s="260"/>
      <c r="AR705" s="260"/>
      <c r="AS705" s="260"/>
      <c r="AT705" s="260"/>
      <c r="AU705" s="260"/>
      <c r="AV705" s="260"/>
      <c r="AW705" s="260"/>
      <c r="AX705" s="260"/>
      <c r="AY705" s="260"/>
      <c r="AZ705" s="260"/>
      <c r="BA705" s="260"/>
      <c r="BB705" s="260"/>
      <c r="BC705" s="260"/>
      <c r="BD705" s="260"/>
      <c r="BE705" s="260"/>
      <c r="BF705" s="260"/>
      <c r="BG705" s="260"/>
      <c r="BH705" s="260"/>
      <c r="BI705" s="260"/>
      <c r="BJ705" s="260"/>
      <c r="BK705" s="260"/>
      <c r="BL705" s="260"/>
      <c r="BM705" s="260"/>
      <c r="BN705" s="260"/>
      <c r="BO705" s="260"/>
      <c r="BP705" s="260"/>
      <c r="BQ705" s="260"/>
      <c r="BR705" s="260"/>
      <c r="BS705" s="260"/>
      <c r="BT705" s="260"/>
      <c r="BU705" s="260"/>
      <c r="BV705" s="260"/>
      <c r="BW705" s="260"/>
      <c r="BX705" s="260"/>
      <c r="BY705" s="260"/>
      <c r="BZ705" s="260"/>
      <c r="CA705" s="260"/>
      <c r="CB705" s="260"/>
      <c r="CC705" s="260"/>
      <c r="CD705" s="260"/>
      <c r="CE705" s="260"/>
      <c r="CF705" s="260"/>
      <c r="CG705" s="260"/>
      <c r="CH705" s="260"/>
      <c r="CI705" s="260"/>
      <c r="CJ705" s="260"/>
      <c r="CK705" s="260"/>
      <c r="CL705" s="260"/>
      <c r="CM705" s="260"/>
      <c r="CN705" s="260"/>
      <c r="CO705" s="260"/>
      <c r="CP705" s="260"/>
      <c r="CQ705" s="260"/>
      <c r="CR705" s="260"/>
      <c r="CS705" s="260"/>
      <c r="CT705" s="260"/>
      <c r="CU705" s="260"/>
      <c r="CV705" s="260"/>
      <c r="CW705" s="260"/>
      <c r="CX705" s="260"/>
      <c r="CY705" s="260"/>
      <c r="CZ705" s="260"/>
      <c r="DA705" s="260"/>
      <c r="DB705" s="260"/>
      <c r="DC705" s="260"/>
      <c r="DD705" s="260"/>
      <c r="DE705" s="260"/>
    </row>
    <row r="706" spans="1:109" ht="11.25" customHeight="1">
      <c r="A706" s="260"/>
      <c r="B706" s="260"/>
      <c r="C706" s="210"/>
      <c r="D706" s="211"/>
      <c r="E706" s="210"/>
      <c r="F706" s="210"/>
      <c r="G706" s="261"/>
      <c r="H706" s="262"/>
      <c r="I706" s="262"/>
      <c r="J706" s="263"/>
      <c r="K706" s="263"/>
      <c r="L706" s="263"/>
      <c r="M706" s="263"/>
      <c r="N706" s="263"/>
      <c r="O706" s="263"/>
      <c r="P706" s="263"/>
      <c r="Q706" s="263"/>
      <c r="R706" s="210"/>
      <c r="S706" s="210"/>
      <c r="T706" s="210"/>
      <c r="U706" s="212"/>
      <c r="V706" s="212"/>
      <c r="W706" s="212"/>
      <c r="X706" s="212"/>
      <c r="Y706" s="212"/>
      <c r="Z706" s="212"/>
      <c r="AA706" s="212"/>
      <c r="AB706" s="212"/>
      <c r="AC706" s="212"/>
      <c r="AD706" s="212"/>
      <c r="AE706" s="212"/>
      <c r="AF706" s="212"/>
      <c r="AG706" s="212"/>
      <c r="AH706" s="212"/>
      <c r="AI706" s="212"/>
      <c r="AJ706" s="260"/>
      <c r="AK706" s="260"/>
      <c r="AL706" s="260"/>
      <c r="AM706" s="260"/>
      <c r="AN706" s="260"/>
      <c r="AO706" s="260"/>
      <c r="AP706" s="260"/>
      <c r="AQ706" s="260"/>
      <c r="AR706" s="260"/>
      <c r="AS706" s="260"/>
      <c r="AT706" s="260"/>
      <c r="AU706" s="260"/>
      <c r="AV706" s="260"/>
      <c r="AW706" s="260"/>
      <c r="AX706" s="260"/>
      <c r="AY706" s="260"/>
      <c r="AZ706" s="260"/>
      <c r="BA706" s="260"/>
      <c r="BB706" s="260"/>
      <c r="BC706" s="260"/>
      <c r="BD706" s="260"/>
      <c r="BE706" s="260"/>
      <c r="BF706" s="260"/>
      <c r="BG706" s="260"/>
      <c r="BH706" s="260"/>
      <c r="BI706" s="260"/>
      <c r="BJ706" s="260"/>
      <c r="BK706" s="260"/>
      <c r="BL706" s="260"/>
      <c r="BM706" s="260"/>
      <c r="BN706" s="260"/>
      <c r="BO706" s="260"/>
      <c r="BP706" s="260"/>
      <c r="BQ706" s="260"/>
      <c r="BR706" s="260"/>
      <c r="BS706" s="260"/>
      <c r="BT706" s="260"/>
      <c r="BU706" s="260"/>
      <c r="BV706" s="260"/>
      <c r="BW706" s="260"/>
      <c r="BX706" s="260"/>
      <c r="BY706" s="260"/>
      <c r="BZ706" s="260"/>
      <c r="CA706" s="260"/>
      <c r="CB706" s="260"/>
      <c r="CC706" s="260"/>
      <c r="CD706" s="260"/>
      <c r="CE706" s="260"/>
      <c r="CF706" s="260"/>
      <c r="CG706" s="260"/>
      <c r="CH706" s="260"/>
      <c r="CI706" s="260"/>
      <c r="CJ706" s="260"/>
      <c r="CK706" s="260"/>
      <c r="CL706" s="260"/>
      <c r="CM706" s="260"/>
      <c r="CN706" s="260"/>
      <c r="CO706" s="260"/>
      <c r="CP706" s="260"/>
      <c r="CQ706" s="260"/>
      <c r="CR706" s="260"/>
      <c r="CS706" s="260"/>
      <c r="CT706" s="260"/>
      <c r="CU706" s="260"/>
      <c r="CV706" s="260"/>
      <c r="CW706" s="260"/>
      <c r="CX706" s="260"/>
      <c r="CY706" s="260"/>
      <c r="CZ706" s="260"/>
      <c r="DA706" s="260"/>
      <c r="DB706" s="260"/>
      <c r="DC706" s="260"/>
      <c r="DD706" s="260"/>
      <c r="DE706" s="260"/>
    </row>
    <row r="707" spans="1:109" ht="11.25" customHeight="1">
      <c r="A707" s="260"/>
      <c r="B707" s="260"/>
      <c r="C707" s="210"/>
      <c r="D707" s="211"/>
      <c r="E707" s="210"/>
      <c r="F707" s="210"/>
      <c r="G707" s="261"/>
      <c r="H707" s="262"/>
      <c r="I707" s="262"/>
      <c r="J707" s="263"/>
      <c r="K707" s="263"/>
      <c r="L707" s="263"/>
      <c r="M707" s="263"/>
      <c r="N707" s="263"/>
      <c r="O707" s="263"/>
      <c r="P707" s="263"/>
      <c r="Q707" s="263"/>
      <c r="R707" s="210"/>
      <c r="S707" s="210"/>
      <c r="T707" s="210"/>
      <c r="U707" s="212"/>
      <c r="V707" s="212"/>
      <c r="W707" s="212"/>
      <c r="X707" s="212"/>
      <c r="Y707" s="212"/>
      <c r="Z707" s="212"/>
      <c r="AA707" s="212"/>
      <c r="AB707" s="212"/>
      <c r="AC707" s="212"/>
      <c r="AD707" s="212"/>
      <c r="AE707" s="212"/>
      <c r="AF707" s="212"/>
      <c r="AG707" s="212"/>
      <c r="AH707" s="212"/>
      <c r="AI707" s="212"/>
      <c r="AJ707" s="260"/>
      <c r="AK707" s="260"/>
      <c r="AL707" s="260"/>
      <c r="AM707" s="260"/>
      <c r="AN707" s="260"/>
      <c r="AO707" s="260"/>
      <c r="AP707" s="260"/>
      <c r="AQ707" s="260"/>
      <c r="AR707" s="260"/>
      <c r="AS707" s="260"/>
      <c r="AT707" s="260"/>
      <c r="AU707" s="260"/>
      <c r="AV707" s="260"/>
      <c r="AW707" s="260"/>
      <c r="AX707" s="260"/>
      <c r="AY707" s="260"/>
      <c r="AZ707" s="260"/>
      <c r="BA707" s="260"/>
      <c r="BB707" s="260"/>
      <c r="BC707" s="260"/>
      <c r="BD707" s="260"/>
      <c r="BE707" s="260"/>
      <c r="BF707" s="260"/>
      <c r="BG707" s="260"/>
      <c r="BH707" s="260"/>
      <c r="BI707" s="260"/>
      <c r="BJ707" s="260"/>
      <c r="BK707" s="260"/>
      <c r="BL707" s="260"/>
      <c r="BM707" s="260"/>
      <c r="BN707" s="260"/>
      <c r="BO707" s="260"/>
      <c r="BP707" s="260"/>
      <c r="BQ707" s="260"/>
      <c r="BR707" s="260"/>
      <c r="BS707" s="260"/>
      <c r="BT707" s="260"/>
      <c r="BU707" s="260"/>
      <c r="BV707" s="260"/>
      <c r="BW707" s="260"/>
      <c r="BX707" s="260"/>
      <c r="BY707" s="260"/>
      <c r="BZ707" s="260"/>
      <c r="CA707" s="260"/>
      <c r="CB707" s="260"/>
      <c r="CC707" s="260"/>
      <c r="CD707" s="260"/>
      <c r="CE707" s="260"/>
      <c r="CF707" s="260"/>
      <c r="CG707" s="260"/>
      <c r="CH707" s="260"/>
      <c r="CI707" s="260"/>
      <c r="CJ707" s="260"/>
      <c r="CK707" s="260"/>
      <c r="CL707" s="260"/>
      <c r="CM707" s="260"/>
      <c r="CN707" s="260"/>
      <c r="CO707" s="260"/>
      <c r="CP707" s="260"/>
      <c r="CQ707" s="260"/>
      <c r="CR707" s="260"/>
      <c r="CS707" s="260"/>
      <c r="CT707" s="260"/>
      <c r="CU707" s="260"/>
      <c r="CV707" s="260"/>
      <c r="CW707" s="260"/>
      <c r="CX707" s="260"/>
      <c r="CY707" s="260"/>
      <c r="CZ707" s="260"/>
      <c r="DA707" s="260"/>
      <c r="DB707" s="260"/>
      <c r="DC707" s="260"/>
      <c r="DD707" s="260"/>
      <c r="DE707" s="260"/>
    </row>
    <row r="708" spans="1:109" ht="11.25" customHeight="1">
      <c r="A708" s="260"/>
      <c r="B708" s="260"/>
      <c r="C708" s="210"/>
      <c r="D708" s="211"/>
      <c r="E708" s="210"/>
      <c r="F708" s="210"/>
      <c r="G708" s="261"/>
      <c r="H708" s="262"/>
      <c r="I708" s="262"/>
      <c r="J708" s="263"/>
      <c r="K708" s="263"/>
      <c r="L708" s="263"/>
      <c r="M708" s="263"/>
      <c r="N708" s="263"/>
      <c r="O708" s="263"/>
      <c r="P708" s="263"/>
      <c r="Q708" s="263"/>
      <c r="R708" s="210"/>
      <c r="S708" s="210"/>
      <c r="T708" s="210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60"/>
      <c r="AK708" s="260"/>
      <c r="AL708" s="260"/>
      <c r="AM708" s="260"/>
      <c r="AN708" s="260"/>
      <c r="AO708" s="260"/>
      <c r="AP708" s="260"/>
      <c r="AQ708" s="260"/>
      <c r="AR708" s="260"/>
      <c r="AS708" s="260"/>
      <c r="AT708" s="260"/>
      <c r="AU708" s="260"/>
      <c r="AV708" s="260"/>
      <c r="AW708" s="260"/>
      <c r="AX708" s="260"/>
      <c r="AY708" s="260"/>
      <c r="AZ708" s="260"/>
      <c r="BA708" s="260"/>
      <c r="BB708" s="260"/>
      <c r="BC708" s="260"/>
      <c r="BD708" s="260"/>
      <c r="BE708" s="260"/>
      <c r="BF708" s="260"/>
      <c r="BG708" s="260"/>
      <c r="BH708" s="260"/>
      <c r="BI708" s="260"/>
      <c r="BJ708" s="260"/>
      <c r="BK708" s="260"/>
      <c r="BL708" s="260"/>
      <c r="BM708" s="260"/>
      <c r="BN708" s="260"/>
      <c r="BO708" s="260"/>
      <c r="BP708" s="260"/>
      <c r="BQ708" s="260"/>
      <c r="BR708" s="260"/>
      <c r="BS708" s="260"/>
      <c r="BT708" s="260"/>
      <c r="BU708" s="260"/>
      <c r="BV708" s="260"/>
      <c r="BW708" s="260"/>
      <c r="BX708" s="260"/>
      <c r="BY708" s="260"/>
      <c r="BZ708" s="260"/>
      <c r="CA708" s="260"/>
      <c r="CB708" s="260"/>
      <c r="CC708" s="260"/>
      <c r="CD708" s="260"/>
      <c r="CE708" s="260"/>
      <c r="CF708" s="260"/>
      <c r="CG708" s="260"/>
      <c r="CH708" s="260"/>
      <c r="CI708" s="260"/>
      <c r="CJ708" s="260"/>
      <c r="CK708" s="260"/>
      <c r="CL708" s="260"/>
      <c r="CM708" s="260"/>
      <c r="CN708" s="260"/>
      <c r="CO708" s="260"/>
      <c r="CP708" s="260"/>
      <c r="CQ708" s="260"/>
      <c r="CR708" s="260"/>
      <c r="CS708" s="260"/>
      <c r="CT708" s="260"/>
      <c r="CU708" s="260"/>
      <c r="CV708" s="260"/>
      <c r="CW708" s="260"/>
      <c r="CX708" s="260"/>
      <c r="CY708" s="260"/>
      <c r="CZ708" s="260"/>
      <c r="DA708" s="260"/>
      <c r="DB708" s="260"/>
      <c r="DC708" s="260"/>
      <c r="DD708" s="260"/>
      <c r="DE708" s="260"/>
    </row>
    <row r="709" spans="1:109" ht="11.25" customHeight="1">
      <c r="A709" s="260"/>
      <c r="B709" s="260"/>
      <c r="C709" s="210"/>
      <c r="D709" s="211"/>
      <c r="E709" s="210"/>
      <c r="F709" s="210"/>
      <c r="G709" s="261"/>
      <c r="H709" s="262"/>
      <c r="I709" s="262"/>
      <c r="J709" s="263"/>
      <c r="K709" s="263"/>
      <c r="L709" s="263"/>
      <c r="M709" s="263"/>
      <c r="N709" s="263"/>
      <c r="O709" s="263"/>
      <c r="P709" s="263"/>
      <c r="Q709" s="263"/>
      <c r="R709" s="210"/>
      <c r="S709" s="210"/>
      <c r="T709" s="210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60"/>
      <c r="AK709" s="260"/>
      <c r="AL709" s="260"/>
      <c r="AM709" s="260"/>
      <c r="AN709" s="260"/>
      <c r="AO709" s="260"/>
      <c r="AP709" s="260"/>
      <c r="AQ709" s="260"/>
      <c r="AR709" s="260"/>
      <c r="AS709" s="260"/>
      <c r="AT709" s="260"/>
      <c r="AU709" s="260"/>
      <c r="AV709" s="260"/>
      <c r="AW709" s="260"/>
      <c r="AX709" s="260"/>
      <c r="AY709" s="260"/>
      <c r="AZ709" s="260"/>
      <c r="BA709" s="260"/>
      <c r="BB709" s="260"/>
      <c r="BC709" s="260"/>
      <c r="BD709" s="260"/>
      <c r="BE709" s="260"/>
      <c r="BF709" s="260"/>
      <c r="BG709" s="260"/>
      <c r="BH709" s="260"/>
      <c r="BI709" s="260"/>
      <c r="BJ709" s="260"/>
      <c r="BK709" s="260"/>
      <c r="BL709" s="260"/>
      <c r="BM709" s="260"/>
      <c r="BN709" s="260"/>
      <c r="BO709" s="260"/>
      <c r="BP709" s="260"/>
      <c r="BQ709" s="260"/>
      <c r="BR709" s="260"/>
      <c r="BS709" s="260"/>
      <c r="BT709" s="260"/>
      <c r="BU709" s="260"/>
      <c r="BV709" s="260"/>
      <c r="BW709" s="260"/>
      <c r="BX709" s="260"/>
      <c r="BY709" s="260"/>
      <c r="BZ709" s="260"/>
      <c r="CA709" s="260"/>
      <c r="CB709" s="260"/>
      <c r="CC709" s="260"/>
      <c r="CD709" s="260"/>
      <c r="CE709" s="260"/>
      <c r="CF709" s="260"/>
      <c r="CG709" s="260"/>
      <c r="CH709" s="260"/>
      <c r="CI709" s="260"/>
      <c r="CJ709" s="260"/>
      <c r="CK709" s="260"/>
      <c r="CL709" s="260"/>
      <c r="CM709" s="260"/>
      <c r="CN709" s="260"/>
      <c r="CO709" s="260"/>
      <c r="CP709" s="260"/>
      <c r="CQ709" s="260"/>
      <c r="CR709" s="260"/>
      <c r="CS709" s="260"/>
      <c r="CT709" s="260"/>
      <c r="CU709" s="260"/>
      <c r="CV709" s="260"/>
      <c r="CW709" s="260"/>
      <c r="CX709" s="260"/>
      <c r="CY709" s="260"/>
      <c r="CZ709" s="260"/>
      <c r="DA709" s="260"/>
      <c r="DB709" s="260"/>
      <c r="DC709" s="260"/>
      <c r="DD709" s="260"/>
      <c r="DE709" s="260"/>
    </row>
    <row r="710" spans="1:109" ht="11.25" customHeight="1">
      <c r="A710" s="260"/>
      <c r="B710" s="260"/>
      <c r="C710" s="210"/>
      <c r="D710" s="211"/>
      <c r="E710" s="210"/>
      <c r="F710" s="210"/>
      <c r="G710" s="261"/>
      <c r="H710" s="262"/>
      <c r="I710" s="262"/>
      <c r="J710" s="263"/>
      <c r="K710" s="263"/>
      <c r="L710" s="263"/>
      <c r="M710" s="263"/>
      <c r="N710" s="263"/>
      <c r="O710" s="263"/>
      <c r="P710" s="263"/>
      <c r="Q710" s="263"/>
      <c r="R710" s="210"/>
      <c r="S710" s="210"/>
      <c r="T710" s="210"/>
      <c r="U710" s="212"/>
      <c r="V710" s="212"/>
      <c r="W710" s="212"/>
      <c r="X710" s="212"/>
      <c r="Y710" s="212"/>
      <c r="Z710" s="212"/>
      <c r="AA710" s="212"/>
      <c r="AB710" s="212"/>
      <c r="AC710" s="212"/>
      <c r="AD710" s="212"/>
      <c r="AE710" s="212"/>
      <c r="AF710" s="212"/>
      <c r="AG710" s="212"/>
      <c r="AH710" s="212"/>
      <c r="AI710" s="212"/>
      <c r="AJ710" s="260"/>
      <c r="AK710" s="260"/>
      <c r="AL710" s="260"/>
      <c r="AM710" s="260"/>
      <c r="AN710" s="260"/>
      <c r="AO710" s="260"/>
      <c r="AP710" s="260"/>
      <c r="AQ710" s="260"/>
      <c r="AR710" s="260"/>
      <c r="AS710" s="260"/>
      <c r="AT710" s="260"/>
      <c r="AU710" s="260"/>
      <c r="AV710" s="260"/>
      <c r="AW710" s="260"/>
      <c r="AX710" s="260"/>
      <c r="AY710" s="260"/>
      <c r="AZ710" s="260"/>
      <c r="BA710" s="260"/>
      <c r="BB710" s="260"/>
      <c r="BC710" s="260"/>
      <c r="BD710" s="260"/>
      <c r="BE710" s="260"/>
      <c r="BF710" s="260"/>
      <c r="BG710" s="260"/>
      <c r="BH710" s="260"/>
      <c r="BI710" s="260"/>
      <c r="BJ710" s="260"/>
      <c r="BK710" s="260"/>
      <c r="BL710" s="260"/>
      <c r="BM710" s="260"/>
      <c r="BN710" s="260"/>
      <c r="BO710" s="260"/>
      <c r="BP710" s="260"/>
      <c r="BQ710" s="260"/>
      <c r="BR710" s="260"/>
      <c r="BS710" s="260"/>
      <c r="BT710" s="260"/>
      <c r="BU710" s="260"/>
      <c r="BV710" s="260"/>
      <c r="BW710" s="260"/>
      <c r="BX710" s="260"/>
      <c r="BY710" s="260"/>
      <c r="BZ710" s="260"/>
      <c r="CA710" s="260"/>
      <c r="CB710" s="260"/>
      <c r="CC710" s="260"/>
      <c r="CD710" s="260"/>
      <c r="CE710" s="260"/>
      <c r="CF710" s="260"/>
      <c r="CG710" s="260"/>
      <c r="CH710" s="260"/>
      <c r="CI710" s="260"/>
      <c r="CJ710" s="260"/>
      <c r="CK710" s="260"/>
      <c r="CL710" s="260"/>
      <c r="CM710" s="260"/>
      <c r="CN710" s="260"/>
      <c r="CO710" s="260"/>
      <c r="CP710" s="260"/>
      <c r="CQ710" s="260"/>
      <c r="CR710" s="260"/>
      <c r="CS710" s="260"/>
      <c r="CT710" s="260"/>
      <c r="CU710" s="260"/>
      <c r="CV710" s="260"/>
      <c r="CW710" s="260"/>
      <c r="CX710" s="260"/>
      <c r="CY710" s="260"/>
      <c r="CZ710" s="260"/>
      <c r="DA710" s="260"/>
      <c r="DB710" s="260"/>
      <c r="DC710" s="260"/>
      <c r="DD710" s="260"/>
      <c r="DE710" s="260"/>
    </row>
    <row r="711" spans="1:109" ht="11.25" customHeight="1">
      <c r="A711" s="260"/>
      <c r="B711" s="260"/>
      <c r="C711" s="210"/>
      <c r="D711" s="211"/>
      <c r="E711" s="210"/>
      <c r="F711" s="210"/>
      <c r="G711" s="261"/>
      <c r="H711" s="262"/>
      <c r="I711" s="262"/>
      <c r="J711" s="263"/>
      <c r="K711" s="263"/>
      <c r="L711" s="263"/>
      <c r="M711" s="263"/>
      <c r="N711" s="263"/>
      <c r="O711" s="263"/>
      <c r="P711" s="263"/>
      <c r="Q711" s="263"/>
      <c r="R711" s="210"/>
      <c r="S711" s="210"/>
      <c r="T711" s="210"/>
      <c r="U711" s="212"/>
      <c r="V711" s="212"/>
      <c r="W711" s="212"/>
      <c r="X711" s="212"/>
      <c r="Y711" s="212"/>
      <c r="Z711" s="212"/>
      <c r="AA711" s="212"/>
      <c r="AB711" s="212"/>
      <c r="AC711" s="212"/>
      <c r="AD711" s="212"/>
      <c r="AE711" s="212"/>
      <c r="AF711" s="212"/>
      <c r="AG711" s="212"/>
      <c r="AH711" s="212"/>
      <c r="AI711" s="212"/>
      <c r="AJ711" s="260"/>
      <c r="AK711" s="260"/>
      <c r="AL711" s="260"/>
      <c r="AM711" s="260"/>
      <c r="AN711" s="260"/>
      <c r="AO711" s="260"/>
      <c r="AP711" s="260"/>
      <c r="AQ711" s="260"/>
      <c r="AR711" s="260"/>
      <c r="AS711" s="260"/>
      <c r="AT711" s="260"/>
      <c r="AU711" s="260"/>
      <c r="AV711" s="260"/>
      <c r="AW711" s="260"/>
      <c r="AX711" s="260"/>
      <c r="AY711" s="260"/>
      <c r="AZ711" s="260"/>
      <c r="BA711" s="260"/>
      <c r="BB711" s="260"/>
      <c r="BC711" s="260"/>
      <c r="BD711" s="260"/>
      <c r="BE711" s="260"/>
      <c r="BF711" s="260"/>
      <c r="BG711" s="260"/>
      <c r="BH711" s="260"/>
      <c r="BI711" s="260"/>
      <c r="BJ711" s="260"/>
      <c r="BK711" s="260"/>
      <c r="BL711" s="260"/>
      <c r="BM711" s="260"/>
      <c r="BN711" s="260"/>
      <c r="BO711" s="260"/>
      <c r="BP711" s="260"/>
      <c r="BQ711" s="260"/>
      <c r="BR711" s="260"/>
      <c r="BS711" s="260"/>
      <c r="BT711" s="260"/>
      <c r="BU711" s="260"/>
      <c r="BV711" s="260"/>
      <c r="BW711" s="260"/>
      <c r="BX711" s="260"/>
      <c r="BY711" s="260"/>
      <c r="BZ711" s="260"/>
      <c r="CA711" s="260"/>
      <c r="CB711" s="260"/>
      <c r="CC711" s="260"/>
      <c r="CD711" s="260"/>
      <c r="CE711" s="260"/>
      <c r="CF711" s="260"/>
      <c r="CG711" s="260"/>
      <c r="CH711" s="260"/>
      <c r="CI711" s="260"/>
      <c r="CJ711" s="260"/>
      <c r="CK711" s="260"/>
      <c r="CL711" s="260"/>
      <c r="CM711" s="260"/>
      <c r="CN711" s="260"/>
      <c r="CO711" s="260"/>
      <c r="CP711" s="260"/>
      <c r="CQ711" s="260"/>
      <c r="CR711" s="260"/>
      <c r="CS711" s="260"/>
      <c r="CT711" s="260"/>
      <c r="CU711" s="260"/>
      <c r="CV711" s="260"/>
      <c r="CW711" s="260"/>
      <c r="CX711" s="260"/>
      <c r="CY711" s="260"/>
      <c r="CZ711" s="260"/>
      <c r="DA711" s="260"/>
      <c r="DB711" s="260"/>
      <c r="DC711" s="260"/>
      <c r="DD711" s="260"/>
      <c r="DE711" s="260"/>
    </row>
    <row r="712" spans="1:109" ht="11.25" customHeight="1">
      <c r="A712" s="260"/>
      <c r="B712" s="260"/>
      <c r="C712" s="210"/>
      <c r="D712" s="211"/>
      <c r="E712" s="210"/>
      <c r="F712" s="210"/>
      <c r="G712" s="261"/>
      <c r="H712" s="262"/>
      <c r="I712" s="262"/>
      <c r="J712" s="263"/>
      <c r="K712" s="263"/>
      <c r="L712" s="263"/>
      <c r="M712" s="263"/>
      <c r="N712" s="263"/>
      <c r="O712" s="263"/>
      <c r="P712" s="263"/>
      <c r="Q712" s="263"/>
      <c r="R712" s="210"/>
      <c r="S712" s="210"/>
      <c r="T712" s="210"/>
      <c r="U712" s="212"/>
      <c r="V712" s="212"/>
      <c r="W712" s="212"/>
      <c r="X712" s="212"/>
      <c r="Y712" s="212"/>
      <c r="Z712" s="212"/>
      <c r="AA712" s="212"/>
      <c r="AB712" s="212"/>
      <c r="AC712" s="212"/>
      <c r="AD712" s="212"/>
      <c r="AE712" s="212"/>
      <c r="AF712" s="212"/>
      <c r="AG712" s="212"/>
      <c r="AH712" s="212"/>
      <c r="AI712" s="212"/>
      <c r="AJ712" s="260"/>
      <c r="AK712" s="260"/>
      <c r="AL712" s="260"/>
      <c r="AM712" s="260"/>
      <c r="AN712" s="260"/>
      <c r="AO712" s="260"/>
      <c r="AP712" s="260"/>
      <c r="AQ712" s="260"/>
      <c r="AR712" s="260"/>
      <c r="AS712" s="260"/>
      <c r="AT712" s="260"/>
      <c r="AU712" s="260"/>
      <c r="AV712" s="260"/>
      <c r="AW712" s="260"/>
      <c r="AX712" s="260"/>
      <c r="AY712" s="260"/>
      <c r="AZ712" s="260"/>
      <c r="BA712" s="260"/>
      <c r="BB712" s="260"/>
      <c r="BC712" s="260"/>
      <c r="BD712" s="260"/>
      <c r="BE712" s="260"/>
      <c r="BF712" s="260"/>
      <c r="BG712" s="260"/>
      <c r="BH712" s="260"/>
      <c r="BI712" s="260"/>
      <c r="BJ712" s="260"/>
      <c r="BK712" s="260"/>
      <c r="BL712" s="260"/>
      <c r="BM712" s="260"/>
      <c r="BN712" s="260"/>
      <c r="BO712" s="260"/>
      <c r="BP712" s="260"/>
      <c r="BQ712" s="260"/>
      <c r="BR712" s="260"/>
      <c r="BS712" s="260"/>
      <c r="BT712" s="260"/>
      <c r="BU712" s="260"/>
      <c r="BV712" s="260"/>
      <c r="BW712" s="260"/>
      <c r="BX712" s="260"/>
      <c r="BY712" s="260"/>
      <c r="BZ712" s="260"/>
      <c r="CA712" s="260"/>
      <c r="CB712" s="260"/>
      <c r="CC712" s="260"/>
      <c r="CD712" s="260"/>
      <c r="CE712" s="260"/>
      <c r="CF712" s="260"/>
      <c r="CG712" s="260"/>
      <c r="CH712" s="260"/>
      <c r="CI712" s="260"/>
      <c r="CJ712" s="260"/>
      <c r="CK712" s="260"/>
      <c r="CL712" s="260"/>
      <c r="CM712" s="260"/>
      <c r="CN712" s="260"/>
      <c r="CO712" s="260"/>
      <c r="CP712" s="260"/>
      <c r="CQ712" s="260"/>
      <c r="CR712" s="260"/>
      <c r="CS712" s="260"/>
      <c r="CT712" s="260"/>
      <c r="CU712" s="260"/>
      <c r="CV712" s="260"/>
      <c r="CW712" s="260"/>
      <c r="CX712" s="260"/>
      <c r="CY712" s="260"/>
      <c r="CZ712" s="260"/>
      <c r="DA712" s="260"/>
      <c r="DB712" s="260"/>
      <c r="DC712" s="260"/>
      <c r="DD712" s="260"/>
      <c r="DE712" s="260"/>
    </row>
    <row r="713" spans="1:109" ht="11.25" customHeight="1">
      <c r="A713" s="260"/>
      <c r="B713" s="260"/>
      <c r="C713" s="210"/>
      <c r="D713" s="211"/>
      <c r="E713" s="210"/>
      <c r="F713" s="210"/>
      <c r="G713" s="261"/>
      <c r="H713" s="262"/>
      <c r="I713" s="262"/>
      <c r="J713" s="263"/>
      <c r="K713" s="263"/>
      <c r="L713" s="263"/>
      <c r="M713" s="263"/>
      <c r="N713" s="263"/>
      <c r="O713" s="263"/>
      <c r="P713" s="263"/>
      <c r="Q713" s="263"/>
      <c r="R713" s="210"/>
      <c r="S713" s="210"/>
      <c r="T713" s="210"/>
      <c r="U713" s="212"/>
      <c r="V713" s="212"/>
      <c r="W713" s="212"/>
      <c r="X713" s="212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212"/>
      <c r="AJ713" s="260"/>
      <c r="AK713" s="260"/>
      <c r="AL713" s="260"/>
      <c r="AM713" s="260"/>
      <c r="AN713" s="260"/>
      <c r="AO713" s="260"/>
      <c r="AP713" s="260"/>
      <c r="AQ713" s="260"/>
      <c r="AR713" s="260"/>
      <c r="AS713" s="260"/>
      <c r="AT713" s="260"/>
      <c r="AU713" s="260"/>
      <c r="AV713" s="260"/>
      <c r="AW713" s="260"/>
      <c r="AX713" s="260"/>
      <c r="AY713" s="260"/>
      <c r="AZ713" s="260"/>
      <c r="BA713" s="260"/>
      <c r="BB713" s="260"/>
      <c r="BC713" s="260"/>
      <c r="BD713" s="260"/>
      <c r="BE713" s="260"/>
      <c r="BF713" s="260"/>
      <c r="BG713" s="260"/>
      <c r="BH713" s="260"/>
      <c r="BI713" s="260"/>
      <c r="BJ713" s="260"/>
      <c r="BK713" s="260"/>
      <c r="BL713" s="260"/>
      <c r="BM713" s="260"/>
      <c r="BN713" s="260"/>
      <c r="BO713" s="260"/>
      <c r="BP713" s="260"/>
      <c r="BQ713" s="260"/>
      <c r="BR713" s="260"/>
      <c r="BS713" s="260"/>
      <c r="BT713" s="260"/>
      <c r="BU713" s="260"/>
      <c r="BV713" s="260"/>
      <c r="BW713" s="260"/>
      <c r="BX713" s="260"/>
      <c r="BY713" s="260"/>
      <c r="BZ713" s="260"/>
      <c r="CA713" s="260"/>
      <c r="CB713" s="260"/>
      <c r="CC713" s="260"/>
      <c r="CD713" s="260"/>
      <c r="CE713" s="260"/>
      <c r="CF713" s="260"/>
      <c r="CG713" s="260"/>
      <c r="CH713" s="260"/>
      <c r="CI713" s="260"/>
      <c r="CJ713" s="260"/>
      <c r="CK713" s="260"/>
      <c r="CL713" s="260"/>
      <c r="CM713" s="260"/>
      <c r="CN713" s="260"/>
      <c r="CO713" s="260"/>
      <c r="CP713" s="260"/>
      <c r="CQ713" s="260"/>
      <c r="CR713" s="260"/>
      <c r="CS713" s="260"/>
      <c r="CT713" s="260"/>
      <c r="CU713" s="260"/>
      <c r="CV713" s="260"/>
      <c r="CW713" s="260"/>
      <c r="CX713" s="260"/>
      <c r="CY713" s="260"/>
      <c r="CZ713" s="260"/>
      <c r="DA713" s="260"/>
      <c r="DB713" s="260"/>
      <c r="DC713" s="260"/>
      <c r="DD713" s="260"/>
      <c r="DE713" s="260"/>
    </row>
    <row r="714" spans="1:109" ht="11.25" customHeight="1">
      <c r="A714" s="260"/>
      <c r="B714" s="260"/>
      <c r="C714" s="210"/>
      <c r="D714" s="211"/>
      <c r="E714" s="210"/>
      <c r="F714" s="210"/>
      <c r="G714" s="261"/>
      <c r="H714" s="262"/>
      <c r="I714" s="262"/>
      <c r="J714" s="263"/>
      <c r="K714" s="263"/>
      <c r="L714" s="263"/>
      <c r="M714" s="263"/>
      <c r="N714" s="263"/>
      <c r="O714" s="263"/>
      <c r="P714" s="263"/>
      <c r="Q714" s="263"/>
      <c r="R714" s="210"/>
      <c r="S714" s="210"/>
      <c r="T714" s="210"/>
      <c r="U714" s="212"/>
      <c r="V714" s="212"/>
      <c r="W714" s="212"/>
      <c r="X714" s="212"/>
      <c r="Y714" s="212"/>
      <c r="Z714" s="212"/>
      <c r="AA714" s="212"/>
      <c r="AB714" s="212"/>
      <c r="AC714" s="212"/>
      <c r="AD714" s="212"/>
      <c r="AE714" s="212"/>
      <c r="AF714" s="212"/>
      <c r="AG714" s="212"/>
      <c r="AH714" s="212"/>
      <c r="AI714" s="212"/>
      <c r="AJ714" s="260"/>
      <c r="AK714" s="260"/>
      <c r="AL714" s="260"/>
      <c r="AM714" s="260"/>
      <c r="AN714" s="260"/>
      <c r="AO714" s="260"/>
      <c r="AP714" s="260"/>
      <c r="AQ714" s="260"/>
      <c r="AR714" s="260"/>
      <c r="AS714" s="260"/>
      <c r="AT714" s="260"/>
      <c r="AU714" s="260"/>
      <c r="AV714" s="260"/>
      <c r="AW714" s="260"/>
      <c r="AX714" s="260"/>
      <c r="AY714" s="260"/>
      <c r="AZ714" s="260"/>
      <c r="BA714" s="260"/>
      <c r="BB714" s="260"/>
      <c r="BC714" s="260"/>
      <c r="BD714" s="260"/>
      <c r="BE714" s="260"/>
      <c r="BF714" s="260"/>
      <c r="BG714" s="260"/>
      <c r="BH714" s="260"/>
      <c r="BI714" s="260"/>
      <c r="BJ714" s="260"/>
      <c r="BK714" s="260"/>
      <c r="BL714" s="260"/>
      <c r="BM714" s="260"/>
      <c r="BN714" s="260"/>
      <c r="BO714" s="260"/>
      <c r="BP714" s="260"/>
      <c r="BQ714" s="260"/>
      <c r="BR714" s="260"/>
      <c r="BS714" s="260"/>
      <c r="BT714" s="260"/>
      <c r="BU714" s="260"/>
      <c r="BV714" s="260"/>
      <c r="BW714" s="260"/>
      <c r="BX714" s="260"/>
      <c r="BY714" s="260"/>
      <c r="BZ714" s="260"/>
      <c r="CA714" s="260"/>
      <c r="CB714" s="260"/>
      <c r="CC714" s="260"/>
      <c r="CD714" s="260"/>
      <c r="CE714" s="260"/>
      <c r="CF714" s="260"/>
      <c r="CG714" s="260"/>
      <c r="CH714" s="260"/>
      <c r="CI714" s="260"/>
      <c r="CJ714" s="260"/>
      <c r="CK714" s="260"/>
      <c r="CL714" s="260"/>
      <c r="CM714" s="260"/>
      <c r="CN714" s="260"/>
      <c r="CO714" s="260"/>
      <c r="CP714" s="260"/>
      <c r="CQ714" s="260"/>
      <c r="CR714" s="260"/>
      <c r="CS714" s="260"/>
      <c r="CT714" s="260"/>
      <c r="CU714" s="260"/>
      <c r="CV714" s="260"/>
      <c r="CW714" s="260"/>
      <c r="CX714" s="260"/>
      <c r="CY714" s="260"/>
      <c r="CZ714" s="260"/>
      <c r="DA714" s="260"/>
      <c r="DB714" s="260"/>
      <c r="DC714" s="260"/>
      <c r="DD714" s="260"/>
      <c r="DE714" s="260"/>
    </row>
    <row r="715" spans="1:109" ht="11.25" customHeight="1">
      <c r="A715" s="260"/>
      <c r="B715" s="260"/>
      <c r="C715" s="210"/>
      <c r="D715" s="211"/>
      <c r="E715" s="210"/>
      <c r="F715" s="210"/>
      <c r="G715" s="261"/>
      <c r="H715" s="262"/>
      <c r="I715" s="262"/>
      <c r="J715" s="263"/>
      <c r="K715" s="263"/>
      <c r="L715" s="263"/>
      <c r="M715" s="263"/>
      <c r="N715" s="263"/>
      <c r="O715" s="263"/>
      <c r="P715" s="263"/>
      <c r="Q715" s="263"/>
      <c r="R715" s="210"/>
      <c r="S715" s="210"/>
      <c r="T715" s="210"/>
      <c r="U715" s="212"/>
      <c r="V715" s="212"/>
      <c r="W715" s="212"/>
      <c r="X715" s="212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212"/>
      <c r="AJ715" s="260"/>
      <c r="AK715" s="260"/>
      <c r="AL715" s="260"/>
      <c r="AM715" s="260"/>
      <c r="AN715" s="260"/>
      <c r="AO715" s="260"/>
      <c r="AP715" s="260"/>
      <c r="AQ715" s="260"/>
      <c r="AR715" s="260"/>
      <c r="AS715" s="260"/>
      <c r="AT715" s="260"/>
      <c r="AU715" s="260"/>
      <c r="AV715" s="260"/>
      <c r="AW715" s="260"/>
      <c r="AX715" s="260"/>
      <c r="AY715" s="260"/>
      <c r="AZ715" s="260"/>
      <c r="BA715" s="260"/>
      <c r="BB715" s="260"/>
      <c r="BC715" s="260"/>
      <c r="BD715" s="260"/>
      <c r="BE715" s="260"/>
      <c r="BF715" s="260"/>
      <c r="BG715" s="260"/>
      <c r="BH715" s="260"/>
      <c r="BI715" s="260"/>
      <c r="BJ715" s="260"/>
      <c r="BK715" s="260"/>
      <c r="BL715" s="260"/>
      <c r="BM715" s="260"/>
      <c r="BN715" s="260"/>
      <c r="BO715" s="260"/>
      <c r="BP715" s="260"/>
      <c r="BQ715" s="260"/>
      <c r="BR715" s="260"/>
      <c r="BS715" s="260"/>
      <c r="BT715" s="260"/>
      <c r="BU715" s="260"/>
      <c r="BV715" s="260"/>
      <c r="BW715" s="260"/>
      <c r="BX715" s="260"/>
      <c r="BY715" s="260"/>
      <c r="BZ715" s="260"/>
      <c r="CA715" s="260"/>
      <c r="CB715" s="260"/>
      <c r="CC715" s="260"/>
      <c r="CD715" s="260"/>
      <c r="CE715" s="260"/>
      <c r="CF715" s="260"/>
      <c r="CG715" s="260"/>
      <c r="CH715" s="260"/>
      <c r="CI715" s="260"/>
      <c r="CJ715" s="260"/>
      <c r="CK715" s="260"/>
      <c r="CL715" s="260"/>
      <c r="CM715" s="260"/>
      <c r="CN715" s="260"/>
      <c r="CO715" s="260"/>
      <c r="CP715" s="260"/>
      <c r="CQ715" s="260"/>
      <c r="CR715" s="260"/>
      <c r="CS715" s="260"/>
      <c r="CT715" s="260"/>
      <c r="CU715" s="260"/>
      <c r="CV715" s="260"/>
      <c r="CW715" s="260"/>
      <c r="CX715" s="260"/>
      <c r="CY715" s="260"/>
      <c r="CZ715" s="260"/>
      <c r="DA715" s="260"/>
      <c r="DB715" s="260"/>
      <c r="DC715" s="260"/>
      <c r="DD715" s="260"/>
      <c r="DE715" s="260"/>
    </row>
    <row r="716" spans="1:109" ht="11.25" customHeight="1">
      <c r="A716" s="260"/>
      <c r="B716" s="260"/>
      <c r="C716" s="210"/>
      <c r="D716" s="211"/>
      <c r="E716" s="210"/>
      <c r="F716" s="210"/>
      <c r="G716" s="261"/>
      <c r="H716" s="262"/>
      <c r="I716" s="262"/>
      <c r="J716" s="263"/>
      <c r="K716" s="263"/>
      <c r="L716" s="263"/>
      <c r="M716" s="263"/>
      <c r="N716" s="263"/>
      <c r="O716" s="263"/>
      <c r="P716" s="263"/>
      <c r="Q716" s="263"/>
      <c r="R716" s="210"/>
      <c r="S716" s="210"/>
      <c r="T716" s="210"/>
      <c r="U716" s="212"/>
      <c r="V716" s="212"/>
      <c r="W716" s="212"/>
      <c r="X716" s="212"/>
      <c r="Y716" s="212"/>
      <c r="Z716" s="212"/>
      <c r="AA716" s="212"/>
      <c r="AB716" s="212"/>
      <c r="AC716" s="212"/>
      <c r="AD716" s="212"/>
      <c r="AE716" s="212"/>
      <c r="AF716" s="212"/>
      <c r="AG716" s="212"/>
      <c r="AH716" s="212"/>
      <c r="AI716" s="212"/>
      <c r="AJ716" s="260"/>
      <c r="AK716" s="260"/>
      <c r="AL716" s="260"/>
      <c r="AM716" s="260"/>
      <c r="AN716" s="260"/>
      <c r="AO716" s="260"/>
      <c r="AP716" s="260"/>
      <c r="AQ716" s="260"/>
      <c r="AR716" s="260"/>
      <c r="AS716" s="260"/>
      <c r="AT716" s="260"/>
      <c r="AU716" s="260"/>
      <c r="AV716" s="260"/>
      <c r="AW716" s="260"/>
      <c r="AX716" s="260"/>
      <c r="AY716" s="260"/>
      <c r="AZ716" s="260"/>
      <c r="BA716" s="260"/>
      <c r="BB716" s="260"/>
      <c r="BC716" s="260"/>
      <c r="BD716" s="260"/>
      <c r="BE716" s="260"/>
      <c r="BF716" s="260"/>
      <c r="BG716" s="260"/>
      <c r="BH716" s="260"/>
      <c r="BI716" s="260"/>
      <c r="BJ716" s="260"/>
      <c r="BK716" s="260"/>
      <c r="BL716" s="260"/>
      <c r="BM716" s="260"/>
      <c r="BN716" s="260"/>
      <c r="BO716" s="260"/>
      <c r="BP716" s="260"/>
      <c r="BQ716" s="260"/>
      <c r="BR716" s="260"/>
      <c r="BS716" s="260"/>
      <c r="BT716" s="260"/>
      <c r="BU716" s="260"/>
      <c r="BV716" s="260"/>
      <c r="BW716" s="260"/>
      <c r="BX716" s="260"/>
      <c r="BY716" s="260"/>
      <c r="BZ716" s="260"/>
      <c r="CA716" s="260"/>
      <c r="CB716" s="260"/>
      <c r="CC716" s="260"/>
      <c r="CD716" s="260"/>
      <c r="CE716" s="260"/>
      <c r="CF716" s="260"/>
      <c r="CG716" s="260"/>
      <c r="CH716" s="260"/>
      <c r="CI716" s="260"/>
      <c r="CJ716" s="260"/>
      <c r="CK716" s="260"/>
      <c r="CL716" s="260"/>
      <c r="CM716" s="260"/>
      <c r="CN716" s="260"/>
      <c r="CO716" s="260"/>
      <c r="CP716" s="260"/>
      <c r="CQ716" s="260"/>
      <c r="CR716" s="260"/>
      <c r="CS716" s="260"/>
      <c r="CT716" s="260"/>
      <c r="CU716" s="260"/>
      <c r="CV716" s="260"/>
      <c r="CW716" s="260"/>
      <c r="CX716" s="260"/>
      <c r="CY716" s="260"/>
      <c r="CZ716" s="260"/>
      <c r="DA716" s="260"/>
      <c r="DB716" s="260"/>
      <c r="DC716" s="260"/>
      <c r="DD716" s="260"/>
      <c r="DE716" s="260"/>
    </row>
    <row r="717" spans="1:109" ht="11.25" customHeight="1">
      <c r="A717" s="260"/>
      <c r="B717" s="260"/>
      <c r="C717" s="210"/>
      <c r="D717" s="211"/>
      <c r="E717" s="210"/>
      <c r="F717" s="210"/>
      <c r="G717" s="261"/>
      <c r="H717" s="262"/>
      <c r="I717" s="262"/>
      <c r="J717" s="263"/>
      <c r="K717" s="263"/>
      <c r="L717" s="263"/>
      <c r="M717" s="263"/>
      <c r="N717" s="263"/>
      <c r="O717" s="263"/>
      <c r="P717" s="263"/>
      <c r="Q717" s="263"/>
      <c r="R717" s="210"/>
      <c r="S717" s="210"/>
      <c r="T717" s="210"/>
      <c r="U717" s="212"/>
      <c r="V717" s="212"/>
      <c r="W717" s="212"/>
      <c r="X717" s="212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212"/>
      <c r="AJ717" s="260"/>
      <c r="AK717" s="260"/>
      <c r="AL717" s="260"/>
      <c r="AM717" s="260"/>
      <c r="AN717" s="260"/>
      <c r="AO717" s="260"/>
      <c r="AP717" s="260"/>
      <c r="AQ717" s="260"/>
      <c r="AR717" s="260"/>
      <c r="AS717" s="260"/>
      <c r="AT717" s="260"/>
      <c r="AU717" s="260"/>
      <c r="AV717" s="260"/>
      <c r="AW717" s="260"/>
      <c r="AX717" s="260"/>
      <c r="AY717" s="260"/>
      <c r="AZ717" s="260"/>
      <c r="BA717" s="260"/>
      <c r="BB717" s="260"/>
      <c r="BC717" s="260"/>
      <c r="BD717" s="260"/>
      <c r="BE717" s="260"/>
      <c r="BF717" s="260"/>
      <c r="BG717" s="260"/>
      <c r="BH717" s="260"/>
      <c r="BI717" s="260"/>
      <c r="BJ717" s="260"/>
      <c r="BK717" s="260"/>
      <c r="BL717" s="260"/>
      <c r="BM717" s="260"/>
      <c r="BN717" s="260"/>
      <c r="BO717" s="260"/>
      <c r="BP717" s="260"/>
      <c r="BQ717" s="260"/>
      <c r="BR717" s="260"/>
      <c r="BS717" s="260"/>
      <c r="BT717" s="260"/>
      <c r="BU717" s="260"/>
      <c r="BV717" s="260"/>
      <c r="BW717" s="260"/>
      <c r="BX717" s="260"/>
      <c r="BY717" s="260"/>
      <c r="BZ717" s="260"/>
      <c r="CA717" s="260"/>
      <c r="CB717" s="260"/>
      <c r="CC717" s="260"/>
      <c r="CD717" s="260"/>
      <c r="CE717" s="260"/>
      <c r="CF717" s="260"/>
      <c r="CG717" s="260"/>
      <c r="CH717" s="260"/>
      <c r="CI717" s="260"/>
      <c r="CJ717" s="260"/>
      <c r="CK717" s="260"/>
      <c r="CL717" s="260"/>
      <c r="CM717" s="260"/>
      <c r="CN717" s="260"/>
      <c r="CO717" s="260"/>
      <c r="CP717" s="260"/>
      <c r="CQ717" s="260"/>
      <c r="CR717" s="260"/>
      <c r="CS717" s="260"/>
      <c r="CT717" s="260"/>
      <c r="CU717" s="260"/>
      <c r="CV717" s="260"/>
      <c r="CW717" s="260"/>
      <c r="CX717" s="260"/>
      <c r="CY717" s="260"/>
      <c r="CZ717" s="260"/>
      <c r="DA717" s="260"/>
      <c r="DB717" s="260"/>
      <c r="DC717" s="260"/>
      <c r="DD717" s="260"/>
      <c r="DE717" s="260"/>
    </row>
    <row r="718" spans="1:109" ht="11.25" customHeight="1">
      <c r="A718" s="260"/>
      <c r="B718" s="260"/>
      <c r="C718" s="210"/>
      <c r="D718" s="211"/>
      <c r="E718" s="210"/>
      <c r="F718" s="210"/>
      <c r="G718" s="261"/>
      <c r="H718" s="262"/>
      <c r="I718" s="262"/>
      <c r="J718" s="263"/>
      <c r="K718" s="263"/>
      <c r="L718" s="263"/>
      <c r="M718" s="263"/>
      <c r="N718" s="263"/>
      <c r="O718" s="263"/>
      <c r="P718" s="263"/>
      <c r="Q718" s="263"/>
      <c r="R718" s="210"/>
      <c r="S718" s="210"/>
      <c r="T718" s="210"/>
      <c r="U718" s="212"/>
      <c r="V718" s="212"/>
      <c r="W718" s="212"/>
      <c r="X718" s="212"/>
      <c r="Y718" s="212"/>
      <c r="Z718" s="212"/>
      <c r="AA718" s="212"/>
      <c r="AB718" s="212"/>
      <c r="AC718" s="212"/>
      <c r="AD718" s="212"/>
      <c r="AE718" s="212"/>
      <c r="AF718" s="212"/>
      <c r="AG718" s="212"/>
      <c r="AH718" s="212"/>
      <c r="AI718" s="212"/>
      <c r="AJ718" s="260"/>
      <c r="AK718" s="260"/>
      <c r="AL718" s="260"/>
      <c r="AM718" s="260"/>
      <c r="AN718" s="260"/>
      <c r="AO718" s="260"/>
      <c r="AP718" s="260"/>
      <c r="AQ718" s="260"/>
      <c r="AR718" s="260"/>
      <c r="AS718" s="260"/>
      <c r="AT718" s="260"/>
      <c r="AU718" s="260"/>
      <c r="AV718" s="260"/>
      <c r="AW718" s="260"/>
      <c r="AX718" s="260"/>
      <c r="AY718" s="260"/>
      <c r="AZ718" s="260"/>
      <c r="BA718" s="260"/>
      <c r="BB718" s="260"/>
      <c r="BC718" s="260"/>
      <c r="BD718" s="260"/>
      <c r="BE718" s="260"/>
      <c r="BF718" s="260"/>
      <c r="BG718" s="260"/>
      <c r="BH718" s="260"/>
      <c r="BI718" s="260"/>
      <c r="BJ718" s="260"/>
      <c r="BK718" s="260"/>
      <c r="BL718" s="260"/>
      <c r="BM718" s="260"/>
      <c r="BN718" s="260"/>
      <c r="BO718" s="260"/>
      <c r="BP718" s="260"/>
      <c r="BQ718" s="260"/>
      <c r="BR718" s="260"/>
      <c r="BS718" s="260"/>
      <c r="BT718" s="260"/>
      <c r="BU718" s="260"/>
      <c r="BV718" s="260"/>
      <c r="BW718" s="260"/>
      <c r="BX718" s="260"/>
      <c r="BY718" s="260"/>
      <c r="BZ718" s="260"/>
      <c r="CA718" s="260"/>
      <c r="CB718" s="260"/>
      <c r="CC718" s="260"/>
      <c r="CD718" s="260"/>
      <c r="CE718" s="260"/>
      <c r="CF718" s="260"/>
      <c r="CG718" s="260"/>
      <c r="CH718" s="260"/>
      <c r="CI718" s="260"/>
      <c r="CJ718" s="260"/>
      <c r="CK718" s="260"/>
      <c r="CL718" s="260"/>
      <c r="CM718" s="260"/>
      <c r="CN718" s="260"/>
      <c r="CO718" s="260"/>
      <c r="CP718" s="260"/>
      <c r="CQ718" s="260"/>
      <c r="CR718" s="260"/>
      <c r="CS718" s="260"/>
      <c r="CT718" s="260"/>
      <c r="CU718" s="260"/>
      <c r="CV718" s="260"/>
      <c r="CW718" s="260"/>
      <c r="CX718" s="260"/>
      <c r="CY718" s="260"/>
      <c r="CZ718" s="260"/>
      <c r="DA718" s="260"/>
      <c r="DB718" s="260"/>
      <c r="DC718" s="260"/>
      <c r="DD718" s="260"/>
      <c r="DE718" s="260"/>
    </row>
    <row r="719" spans="1:109" ht="11.25" customHeight="1">
      <c r="A719" s="260"/>
      <c r="B719" s="260"/>
      <c r="C719" s="210"/>
      <c r="D719" s="211"/>
      <c r="E719" s="210"/>
      <c r="F719" s="210"/>
      <c r="G719" s="261"/>
      <c r="H719" s="262"/>
      <c r="I719" s="262"/>
      <c r="J719" s="263"/>
      <c r="K719" s="263"/>
      <c r="L719" s="263"/>
      <c r="M719" s="263"/>
      <c r="N719" s="263"/>
      <c r="O719" s="263"/>
      <c r="P719" s="263"/>
      <c r="Q719" s="263"/>
      <c r="R719" s="210"/>
      <c r="S719" s="210"/>
      <c r="T719" s="210"/>
      <c r="U719" s="212"/>
      <c r="V719" s="212"/>
      <c r="W719" s="212"/>
      <c r="X719" s="212"/>
      <c r="Y719" s="212"/>
      <c r="Z719" s="212"/>
      <c r="AA719" s="212"/>
      <c r="AB719" s="212"/>
      <c r="AC719" s="212"/>
      <c r="AD719" s="212"/>
      <c r="AE719" s="212"/>
      <c r="AF719" s="212"/>
      <c r="AG719" s="212"/>
      <c r="AH719" s="212"/>
      <c r="AI719" s="212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F719" s="260"/>
      <c r="BG719" s="260"/>
      <c r="BH719" s="260"/>
      <c r="BI719" s="260"/>
      <c r="BJ719" s="260"/>
      <c r="BK719" s="260"/>
      <c r="BL719" s="260"/>
      <c r="BM719" s="260"/>
      <c r="BN719" s="260"/>
      <c r="BO719" s="260"/>
      <c r="BP719" s="260"/>
      <c r="BQ719" s="260"/>
      <c r="BR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  <c r="CN719" s="260"/>
      <c r="CO719" s="260"/>
      <c r="CP719" s="260"/>
      <c r="CQ719" s="260"/>
      <c r="CR719" s="260"/>
      <c r="CS719" s="260"/>
      <c r="CT719" s="260"/>
      <c r="CU719" s="260"/>
      <c r="CV719" s="260"/>
      <c r="CW719" s="260"/>
      <c r="CX719" s="260"/>
      <c r="CY719" s="260"/>
      <c r="CZ719" s="260"/>
      <c r="DA719" s="260"/>
      <c r="DB719" s="260"/>
      <c r="DC719" s="260"/>
      <c r="DD719" s="260"/>
      <c r="DE719" s="260"/>
    </row>
    <row r="720" spans="1:109" ht="11.25" customHeight="1">
      <c r="A720" s="260"/>
      <c r="B720" s="260"/>
      <c r="C720" s="210"/>
      <c r="D720" s="211"/>
      <c r="E720" s="210"/>
      <c r="F720" s="210"/>
      <c r="G720" s="261"/>
      <c r="H720" s="262"/>
      <c r="I720" s="262"/>
      <c r="J720" s="263"/>
      <c r="K720" s="263"/>
      <c r="L720" s="263"/>
      <c r="M720" s="263"/>
      <c r="N720" s="263"/>
      <c r="O720" s="263"/>
      <c r="P720" s="263"/>
      <c r="Q720" s="263"/>
      <c r="R720" s="210"/>
      <c r="S720" s="210"/>
      <c r="T720" s="210"/>
      <c r="U720" s="212"/>
      <c r="V720" s="212"/>
      <c r="W720" s="212"/>
      <c r="X720" s="212"/>
      <c r="Y720" s="212"/>
      <c r="Z720" s="212"/>
      <c r="AA720" s="212"/>
      <c r="AB720" s="212"/>
      <c r="AC720" s="212"/>
      <c r="AD720" s="212"/>
      <c r="AE720" s="212"/>
      <c r="AF720" s="212"/>
      <c r="AG720" s="212"/>
      <c r="AH720" s="212"/>
      <c r="AI720" s="212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F720" s="260"/>
      <c r="BG720" s="260"/>
      <c r="BH720" s="260"/>
      <c r="BI720" s="260"/>
      <c r="BJ720" s="260"/>
      <c r="BK720" s="260"/>
      <c r="BL720" s="260"/>
      <c r="BM720" s="260"/>
      <c r="BN720" s="260"/>
      <c r="BO720" s="260"/>
      <c r="BP720" s="260"/>
      <c r="BQ720" s="260"/>
      <c r="BR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  <c r="CN720" s="260"/>
      <c r="CO720" s="260"/>
      <c r="CP720" s="260"/>
      <c r="CQ720" s="260"/>
      <c r="CR720" s="260"/>
      <c r="CS720" s="260"/>
      <c r="CT720" s="260"/>
      <c r="CU720" s="260"/>
      <c r="CV720" s="260"/>
      <c r="CW720" s="260"/>
      <c r="CX720" s="260"/>
      <c r="CY720" s="260"/>
      <c r="CZ720" s="260"/>
      <c r="DA720" s="260"/>
      <c r="DB720" s="260"/>
      <c r="DC720" s="260"/>
      <c r="DD720" s="260"/>
      <c r="DE720" s="260"/>
    </row>
    <row r="721" spans="1:109" ht="11.25" customHeight="1">
      <c r="A721" s="260"/>
      <c r="B721" s="260"/>
      <c r="C721" s="210"/>
      <c r="D721" s="211"/>
      <c r="E721" s="210"/>
      <c r="F721" s="210"/>
      <c r="G721" s="261"/>
      <c r="H721" s="262"/>
      <c r="I721" s="262"/>
      <c r="J721" s="263"/>
      <c r="K721" s="263"/>
      <c r="L721" s="263"/>
      <c r="M721" s="263"/>
      <c r="N721" s="263"/>
      <c r="O721" s="263"/>
      <c r="P721" s="263"/>
      <c r="Q721" s="263"/>
      <c r="R721" s="210"/>
      <c r="S721" s="210"/>
      <c r="T721" s="210"/>
      <c r="U721" s="212"/>
      <c r="V721" s="212"/>
      <c r="W721" s="212"/>
      <c r="X721" s="212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212"/>
      <c r="AJ721" s="260"/>
      <c r="AK721" s="260"/>
      <c r="AL721" s="260"/>
      <c r="AM721" s="260"/>
      <c r="AN721" s="260"/>
      <c r="AO721" s="260"/>
      <c r="AP721" s="260"/>
      <c r="AQ721" s="260"/>
      <c r="AR721" s="260"/>
      <c r="AS721" s="260"/>
      <c r="AT721" s="260"/>
      <c r="AU721" s="260"/>
      <c r="AV721" s="260"/>
      <c r="AW721" s="260"/>
      <c r="AX721" s="260"/>
      <c r="AY721" s="260"/>
      <c r="AZ721" s="260"/>
      <c r="BA721" s="260"/>
      <c r="BB721" s="260"/>
      <c r="BC721" s="260"/>
      <c r="BD721" s="260"/>
      <c r="BE721" s="260"/>
      <c r="BF721" s="260"/>
      <c r="BG721" s="260"/>
      <c r="BH721" s="260"/>
      <c r="BI721" s="260"/>
      <c r="BJ721" s="260"/>
      <c r="BK721" s="260"/>
      <c r="BL721" s="260"/>
      <c r="BM721" s="260"/>
      <c r="BN721" s="260"/>
      <c r="BO721" s="260"/>
      <c r="BP721" s="260"/>
      <c r="BQ721" s="260"/>
      <c r="BR721" s="260"/>
      <c r="BS721" s="260"/>
      <c r="BT721" s="260"/>
      <c r="BU721" s="260"/>
      <c r="BV721" s="260"/>
      <c r="BW721" s="260"/>
      <c r="BX721" s="260"/>
      <c r="BY721" s="260"/>
      <c r="BZ721" s="260"/>
      <c r="CA721" s="260"/>
      <c r="CB721" s="260"/>
      <c r="CC721" s="260"/>
      <c r="CD721" s="260"/>
      <c r="CE721" s="260"/>
      <c r="CF721" s="260"/>
      <c r="CG721" s="260"/>
      <c r="CH721" s="260"/>
      <c r="CI721" s="260"/>
      <c r="CJ721" s="260"/>
      <c r="CK721" s="260"/>
      <c r="CL721" s="260"/>
      <c r="CM721" s="260"/>
      <c r="CN721" s="260"/>
      <c r="CO721" s="260"/>
      <c r="CP721" s="260"/>
      <c r="CQ721" s="260"/>
      <c r="CR721" s="260"/>
      <c r="CS721" s="260"/>
      <c r="CT721" s="260"/>
      <c r="CU721" s="260"/>
      <c r="CV721" s="260"/>
      <c r="CW721" s="260"/>
      <c r="CX721" s="260"/>
      <c r="CY721" s="260"/>
      <c r="CZ721" s="260"/>
      <c r="DA721" s="260"/>
      <c r="DB721" s="260"/>
      <c r="DC721" s="260"/>
      <c r="DD721" s="260"/>
      <c r="DE721" s="260"/>
    </row>
    <row r="722" spans="1:109" ht="11.25" customHeight="1">
      <c r="A722" s="260"/>
      <c r="B722" s="260"/>
      <c r="C722" s="210"/>
      <c r="D722" s="211"/>
      <c r="E722" s="210"/>
      <c r="F722" s="210"/>
      <c r="G722" s="261"/>
      <c r="H722" s="262"/>
      <c r="I722" s="262"/>
      <c r="J722" s="263"/>
      <c r="K722" s="263"/>
      <c r="L722" s="263"/>
      <c r="M722" s="263"/>
      <c r="N722" s="263"/>
      <c r="O722" s="263"/>
      <c r="P722" s="263"/>
      <c r="Q722" s="263"/>
      <c r="R722" s="210"/>
      <c r="S722" s="210"/>
      <c r="T722" s="210"/>
      <c r="U722" s="212"/>
      <c r="V722" s="212"/>
      <c r="W722" s="212"/>
      <c r="X722" s="212"/>
      <c r="Y722" s="212"/>
      <c r="Z722" s="212"/>
      <c r="AA722" s="212"/>
      <c r="AB722" s="212"/>
      <c r="AC722" s="212"/>
      <c r="AD722" s="212"/>
      <c r="AE722" s="212"/>
      <c r="AF722" s="212"/>
      <c r="AG722" s="212"/>
      <c r="AH722" s="212"/>
      <c r="AI722" s="212"/>
      <c r="AJ722" s="260"/>
      <c r="AK722" s="260"/>
      <c r="AL722" s="260"/>
      <c r="AM722" s="260"/>
      <c r="AN722" s="260"/>
      <c r="AO722" s="260"/>
      <c r="AP722" s="260"/>
      <c r="AQ722" s="260"/>
      <c r="AR722" s="260"/>
      <c r="AS722" s="260"/>
      <c r="AT722" s="260"/>
      <c r="AU722" s="260"/>
      <c r="AV722" s="260"/>
      <c r="AW722" s="260"/>
      <c r="AX722" s="260"/>
      <c r="AY722" s="260"/>
      <c r="AZ722" s="260"/>
      <c r="BA722" s="260"/>
      <c r="BB722" s="260"/>
      <c r="BC722" s="260"/>
      <c r="BD722" s="260"/>
      <c r="BE722" s="260"/>
      <c r="BF722" s="260"/>
      <c r="BG722" s="260"/>
      <c r="BH722" s="260"/>
      <c r="BI722" s="260"/>
      <c r="BJ722" s="260"/>
      <c r="BK722" s="260"/>
      <c r="BL722" s="260"/>
      <c r="BM722" s="260"/>
      <c r="BN722" s="260"/>
      <c r="BO722" s="260"/>
      <c r="BP722" s="260"/>
      <c r="BQ722" s="260"/>
      <c r="BR722" s="260"/>
      <c r="BS722" s="260"/>
      <c r="BT722" s="260"/>
      <c r="BU722" s="260"/>
      <c r="BV722" s="260"/>
      <c r="BW722" s="260"/>
      <c r="BX722" s="260"/>
      <c r="BY722" s="260"/>
      <c r="BZ722" s="260"/>
      <c r="CA722" s="260"/>
      <c r="CB722" s="260"/>
      <c r="CC722" s="260"/>
      <c r="CD722" s="260"/>
      <c r="CE722" s="260"/>
      <c r="CF722" s="260"/>
      <c r="CG722" s="260"/>
      <c r="CH722" s="260"/>
      <c r="CI722" s="260"/>
      <c r="CJ722" s="260"/>
      <c r="CK722" s="260"/>
      <c r="CL722" s="260"/>
      <c r="CM722" s="260"/>
      <c r="CN722" s="260"/>
      <c r="CO722" s="260"/>
      <c r="CP722" s="260"/>
      <c r="CQ722" s="260"/>
      <c r="CR722" s="260"/>
      <c r="CS722" s="260"/>
      <c r="CT722" s="260"/>
      <c r="CU722" s="260"/>
      <c r="CV722" s="260"/>
      <c r="CW722" s="260"/>
      <c r="CX722" s="260"/>
      <c r="CY722" s="260"/>
      <c r="CZ722" s="260"/>
      <c r="DA722" s="260"/>
      <c r="DB722" s="260"/>
      <c r="DC722" s="260"/>
      <c r="DD722" s="260"/>
      <c r="DE722" s="260"/>
    </row>
    <row r="723" spans="1:109" ht="11.25" customHeight="1">
      <c r="A723" s="260"/>
      <c r="B723" s="260"/>
      <c r="C723" s="210"/>
      <c r="D723" s="211"/>
      <c r="E723" s="210"/>
      <c r="F723" s="210"/>
      <c r="G723" s="261"/>
      <c r="H723" s="262"/>
      <c r="I723" s="262"/>
      <c r="J723" s="263"/>
      <c r="K723" s="263"/>
      <c r="L723" s="263"/>
      <c r="M723" s="263"/>
      <c r="N723" s="263"/>
      <c r="O723" s="263"/>
      <c r="P723" s="263"/>
      <c r="Q723" s="263"/>
      <c r="R723" s="210"/>
      <c r="S723" s="210"/>
      <c r="T723" s="210"/>
      <c r="U723" s="212"/>
      <c r="V723" s="212"/>
      <c r="W723" s="212"/>
      <c r="X723" s="212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212"/>
      <c r="AJ723" s="260"/>
      <c r="AK723" s="260"/>
      <c r="AL723" s="260"/>
      <c r="AM723" s="260"/>
      <c r="AN723" s="260"/>
      <c r="AO723" s="260"/>
      <c r="AP723" s="260"/>
      <c r="AQ723" s="260"/>
      <c r="AR723" s="260"/>
      <c r="AS723" s="260"/>
      <c r="AT723" s="260"/>
      <c r="AU723" s="260"/>
      <c r="AV723" s="260"/>
      <c r="AW723" s="260"/>
      <c r="AX723" s="260"/>
      <c r="AY723" s="260"/>
      <c r="AZ723" s="260"/>
      <c r="BA723" s="260"/>
      <c r="BB723" s="260"/>
      <c r="BC723" s="260"/>
      <c r="BD723" s="260"/>
      <c r="BE723" s="260"/>
      <c r="BF723" s="260"/>
      <c r="BG723" s="260"/>
      <c r="BH723" s="260"/>
      <c r="BI723" s="260"/>
      <c r="BJ723" s="260"/>
      <c r="BK723" s="260"/>
      <c r="BL723" s="260"/>
      <c r="BM723" s="260"/>
      <c r="BN723" s="260"/>
      <c r="BO723" s="260"/>
      <c r="BP723" s="260"/>
      <c r="BQ723" s="260"/>
      <c r="BR723" s="260"/>
      <c r="BS723" s="260"/>
      <c r="BT723" s="260"/>
      <c r="BU723" s="260"/>
      <c r="BV723" s="260"/>
      <c r="BW723" s="260"/>
      <c r="BX723" s="260"/>
      <c r="BY723" s="260"/>
      <c r="BZ723" s="260"/>
      <c r="CA723" s="260"/>
      <c r="CB723" s="260"/>
      <c r="CC723" s="260"/>
      <c r="CD723" s="260"/>
      <c r="CE723" s="260"/>
      <c r="CF723" s="260"/>
      <c r="CG723" s="260"/>
      <c r="CH723" s="260"/>
      <c r="CI723" s="260"/>
      <c r="CJ723" s="260"/>
      <c r="CK723" s="260"/>
      <c r="CL723" s="260"/>
      <c r="CM723" s="260"/>
      <c r="CN723" s="260"/>
      <c r="CO723" s="260"/>
      <c r="CP723" s="260"/>
      <c r="CQ723" s="260"/>
      <c r="CR723" s="260"/>
      <c r="CS723" s="260"/>
      <c r="CT723" s="260"/>
      <c r="CU723" s="260"/>
      <c r="CV723" s="260"/>
      <c r="CW723" s="260"/>
      <c r="CX723" s="260"/>
      <c r="CY723" s="260"/>
      <c r="CZ723" s="260"/>
      <c r="DA723" s="260"/>
      <c r="DB723" s="260"/>
      <c r="DC723" s="260"/>
      <c r="DD723" s="260"/>
      <c r="DE723" s="260"/>
    </row>
    <row r="724" spans="1:109" ht="11.25" customHeight="1">
      <c r="A724" s="260"/>
      <c r="B724" s="260"/>
      <c r="C724" s="210"/>
      <c r="D724" s="211"/>
      <c r="E724" s="210"/>
      <c r="F724" s="210"/>
      <c r="G724" s="261"/>
      <c r="H724" s="262"/>
      <c r="I724" s="262"/>
      <c r="J724" s="263"/>
      <c r="K724" s="263"/>
      <c r="L724" s="263"/>
      <c r="M724" s="263"/>
      <c r="N724" s="263"/>
      <c r="O724" s="263"/>
      <c r="P724" s="263"/>
      <c r="Q724" s="263"/>
      <c r="R724" s="210"/>
      <c r="S724" s="210"/>
      <c r="T724" s="210"/>
      <c r="U724" s="212"/>
      <c r="V724" s="212"/>
      <c r="W724" s="212"/>
      <c r="X724" s="212"/>
      <c r="Y724" s="212"/>
      <c r="Z724" s="212"/>
      <c r="AA724" s="212"/>
      <c r="AB724" s="212"/>
      <c r="AC724" s="212"/>
      <c r="AD724" s="212"/>
      <c r="AE724" s="212"/>
      <c r="AF724" s="212"/>
      <c r="AG724" s="212"/>
      <c r="AH724" s="212"/>
      <c r="AI724" s="212"/>
      <c r="AJ724" s="260"/>
      <c r="AK724" s="260"/>
      <c r="AL724" s="260"/>
      <c r="AM724" s="260"/>
      <c r="AN724" s="260"/>
      <c r="AO724" s="260"/>
      <c r="AP724" s="260"/>
      <c r="AQ724" s="260"/>
      <c r="AR724" s="260"/>
      <c r="AS724" s="260"/>
      <c r="AT724" s="260"/>
      <c r="AU724" s="260"/>
      <c r="AV724" s="260"/>
      <c r="AW724" s="260"/>
      <c r="AX724" s="260"/>
      <c r="AY724" s="260"/>
      <c r="AZ724" s="260"/>
      <c r="BA724" s="260"/>
      <c r="BB724" s="260"/>
      <c r="BC724" s="260"/>
      <c r="BD724" s="260"/>
      <c r="BE724" s="260"/>
      <c r="BF724" s="260"/>
      <c r="BG724" s="260"/>
      <c r="BH724" s="260"/>
      <c r="BI724" s="260"/>
      <c r="BJ724" s="260"/>
      <c r="BK724" s="260"/>
      <c r="BL724" s="260"/>
      <c r="BM724" s="260"/>
      <c r="BN724" s="260"/>
      <c r="BO724" s="260"/>
      <c r="BP724" s="260"/>
      <c r="BQ724" s="260"/>
      <c r="BR724" s="260"/>
      <c r="BS724" s="260"/>
      <c r="BT724" s="260"/>
      <c r="BU724" s="260"/>
      <c r="BV724" s="260"/>
      <c r="BW724" s="260"/>
      <c r="BX724" s="260"/>
      <c r="BY724" s="260"/>
      <c r="BZ724" s="260"/>
      <c r="CA724" s="260"/>
      <c r="CB724" s="260"/>
      <c r="CC724" s="260"/>
      <c r="CD724" s="260"/>
      <c r="CE724" s="260"/>
      <c r="CF724" s="260"/>
      <c r="CG724" s="260"/>
      <c r="CH724" s="260"/>
      <c r="CI724" s="260"/>
      <c r="CJ724" s="260"/>
      <c r="CK724" s="260"/>
      <c r="CL724" s="260"/>
      <c r="CM724" s="260"/>
      <c r="CN724" s="260"/>
      <c r="CO724" s="260"/>
      <c r="CP724" s="260"/>
      <c r="CQ724" s="260"/>
      <c r="CR724" s="260"/>
      <c r="CS724" s="260"/>
      <c r="CT724" s="260"/>
      <c r="CU724" s="260"/>
      <c r="CV724" s="260"/>
      <c r="CW724" s="260"/>
      <c r="CX724" s="260"/>
      <c r="CY724" s="260"/>
      <c r="CZ724" s="260"/>
      <c r="DA724" s="260"/>
      <c r="DB724" s="260"/>
      <c r="DC724" s="260"/>
      <c r="DD724" s="260"/>
      <c r="DE724" s="260"/>
    </row>
    <row r="725" spans="1:109" ht="11.25" customHeight="1">
      <c r="A725" s="260"/>
      <c r="B725" s="260"/>
      <c r="C725" s="210"/>
      <c r="D725" s="211"/>
      <c r="E725" s="210"/>
      <c r="F725" s="210"/>
      <c r="G725" s="261"/>
      <c r="H725" s="262"/>
      <c r="I725" s="262"/>
      <c r="J725" s="263"/>
      <c r="K725" s="263"/>
      <c r="L725" s="263"/>
      <c r="M725" s="263"/>
      <c r="N725" s="263"/>
      <c r="O725" s="263"/>
      <c r="P725" s="263"/>
      <c r="Q725" s="263"/>
      <c r="R725" s="210"/>
      <c r="S725" s="210"/>
      <c r="T725" s="210"/>
      <c r="U725" s="212"/>
      <c r="V725" s="212"/>
      <c r="W725" s="212"/>
      <c r="X725" s="212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212"/>
      <c r="AJ725" s="260"/>
      <c r="AK725" s="260"/>
      <c r="AL725" s="260"/>
      <c r="AM725" s="260"/>
      <c r="AN725" s="260"/>
      <c r="AO725" s="260"/>
      <c r="AP725" s="260"/>
      <c r="AQ725" s="260"/>
      <c r="AR725" s="260"/>
      <c r="AS725" s="260"/>
      <c r="AT725" s="260"/>
      <c r="AU725" s="260"/>
      <c r="AV725" s="260"/>
      <c r="AW725" s="260"/>
      <c r="AX725" s="260"/>
      <c r="AY725" s="260"/>
      <c r="AZ725" s="260"/>
      <c r="BA725" s="260"/>
      <c r="BB725" s="260"/>
      <c r="BC725" s="260"/>
      <c r="BD725" s="260"/>
      <c r="BE725" s="260"/>
      <c r="BF725" s="260"/>
      <c r="BG725" s="260"/>
      <c r="BH725" s="260"/>
      <c r="BI725" s="260"/>
      <c r="BJ725" s="260"/>
      <c r="BK725" s="260"/>
      <c r="BL725" s="260"/>
      <c r="BM725" s="260"/>
      <c r="BN725" s="260"/>
      <c r="BO725" s="260"/>
      <c r="BP725" s="260"/>
      <c r="BQ725" s="260"/>
      <c r="BR725" s="260"/>
      <c r="BS725" s="260"/>
      <c r="BT725" s="260"/>
      <c r="BU725" s="260"/>
      <c r="BV725" s="260"/>
      <c r="BW725" s="260"/>
      <c r="BX725" s="260"/>
      <c r="BY725" s="260"/>
      <c r="BZ725" s="260"/>
      <c r="CA725" s="260"/>
      <c r="CB725" s="260"/>
      <c r="CC725" s="260"/>
      <c r="CD725" s="260"/>
      <c r="CE725" s="260"/>
      <c r="CF725" s="260"/>
      <c r="CG725" s="260"/>
      <c r="CH725" s="260"/>
      <c r="CI725" s="260"/>
      <c r="CJ725" s="260"/>
      <c r="CK725" s="260"/>
      <c r="CL725" s="260"/>
      <c r="CM725" s="260"/>
      <c r="CN725" s="260"/>
      <c r="CO725" s="260"/>
      <c r="CP725" s="260"/>
      <c r="CQ725" s="260"/>
      <c r="CR725" s="260"/>
      <c r="CS725" s="260"/>
      <c r="CT725" s="260"/>
      <c r="CU725" s="260"/>
      <c r="CV725" s="260"/>
      <c r="CW725" s="260"/>
      <c r="CX725" s="260"/>
      <c r="CY725" s="260"/>
      <c r="CZ725" s="260"/>
      <c r="DA725" s="260"/>
      <c r="DB725" s="260"/>
      <c r="DC725" s="260"/>
      <c r="DD725" s="260"/>
      <c r="DE725" s="260"/>
    </row>
    <row r="726" spans="1:109" ht="11.25" customHeight="1">
      <c r="A726" s="260"/>
      <c r="B726" s="260"/>
      <c r="C726" s="210"/>
      <c r="D726" s="211"/>
      <c r="E726" s="210"/>
      <c r="F726" s="210"/>
      <c r="G726" s="261"/>
      <c r="H726" s="262"/>
      <c r="I726" s="262"/>
      <c r="J726" s="263"/>
      <c r="K726" s="263"/>
      <c r="L726" s="263"/>
      <c r="M726" s="263"/>
      <c r="N726" s="263"/>
      <c r="O726" s="263"/>
      <c r="P726" s="263"/>
      <c r="Q726" s="263"/>
      <c r="R726" s="210"/>
      <c r="S726" s="210"/>
      <c r="T726" s="210"/>
      <c r="U726" s="212"/>
      <c r="V726" s="212"/>
      <c r="W726" s="212"/>
      <c r="X726" s="212"/>
      <c r="Y726" s="212"/>
      <c r="Z726" s="212"/>
      <c r="AA726" s="212"/>
      <c r="AB726" s="212"/>
      <c r="AC726" s="212"/>
      <c r="AD726" s="212"/>
      <c r="AE726" s="212"/>
      <c r="AF726" s="212"/>
      <c r="AG726" s="212"/>
      <c r="AH726" s="212"/>
      <c r="AI726" s="212"/>
      <c r="AJ726" s="260"/>
      <c r="AK726" s="260"/>
      <c r="AL726" s="260"/>
      <c r="AM726" s="260"/>
      <c r="AN726" s="260"/>
      <c r="AO726" s="260"/>
      <c r="AP726" s="260"/>
      <c r="AQ726" s="260"/>
      <c r="AR726" s="260"/>
      <c r="AS726" s="260"/>
      <c r="AT726" s="260"/>
      <c r="AU726" s="260"/>
      <c r="AV726" s="260"/>
      <c r="AW726" s="260"/>
      <c r="AX726" s="260"/>
      <c r="AY726" s="260"/>
      <c r="AZ726" s="260"/>
      <c r="BA726" s="260"/>
      <c r="BB726" s="260"/>
      <c r="BC726" s="260"/>
      <c r="BD726" s="260"/>
      <c r="BE726" s="260"/>
      <c r="BF726" s="260"/>
      <c r="BG726" s="260"/>
      <c r="BH726" s="260"/>
      <c r="BI726" s="260"/>
      <c r="BJ726" s="260"/>
      <c r="BK726" s="260"/>
      <c r="BL726" s="260"/>
      <c r="BM726" s="260"/>
      <c r="BN726" s="260"/>
      <c r="BO726" s="260"/>
      <c r="BP726" s="260"/>
      <c r="BQ726" s="260"/>
      <c r="BR726" s="260"/>
      <c r="BS726" s="260"/>
      <c r="BT726" s="260"/>
      <c r="BU726" s="260"/>
      <c r="BV726" s="260"/>
      <c r="BW726" s="260"/>
      <c r="BX726" s="260"/>
      <c r="BY726" s="260"/>
      <c r="BZ726" s="260"/>
      <c r="CA726" s="260"/>
      <c r="CB726" s="260"/>
      <c r="CC726" s="260"/>
      <c r="CD726" s="260"/>
      <c r="CE726" s="260"/>
      <c r="CF726" s="260"/>
      <c r="CG726" s="260"/>
      <c r="CH726" s="260"/>
      <c r="CI726" s="260"/>
      <c r="CJ726" s="260"/>
      <c r="CK726" s="260"/>
      <c r="CL726" s="260"/>
      <c r="CM726" s="260"/>
      <c r="CN726" s="260"/>
      <c r="CO726" s="260"/>
      <c r="CP726" s="260"/>
      <c r="CQ726" s="260"/>
      <c r="CR726" s="260"/>
      <c r="CS726" s="260"/>
      <c r="CT726" s="260"/>
      <c r="CU726" s="260"/>
      <c r="CV726" s="260"/>
      <c r="CW726" s="260"/>
      <c r="CX726" s="260"/>
      <c r="CY726" s="260"/>
      <c r="CZ726" s="260"/>
      <c r="DA726" s="260"/>
      <c r="DB726" s="260"/>
      <c r="DC726" s="260"/>
      <c r="DD726" s="260"/>
      <c r="DE726" s="260"/>
    </row>
    <row r="727" spans="1:109" ht="11.25" customHeight="1">
      <c r="A727" s="260"/>
      <c r="B727" s="260"/>
      <c r="C727" s="210"/>
      <c r="D727" s="211"/>
      <c r="E727" s="210"/>
      <c r="F727" s="210"/>
      <c r="G727" s="261"/>
      <c r="H727" s="262"/>
      <c r="I727" s="262"/>
      <c r="J727" s="263"/>
      <c r="K727" s="263"/>
      <c r="L727" s="263"/>
      <c r="M727" s="263"/>
      <c r="N727" s="263"/>
      <c r="O727" s="263"/>
      <c r="P727" s="263"/>
      <c r="Q727" s="263"/>
      <c r="R727" s="210"/>
      <c r="S727" s="210"/>
      <c r="T727" s="210"/>
      <c r="U727" s="212"/>
      <c r="V727" s="212"/>
      <c r="W727" s="212"/>
      <c r="X727" s="212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212"/>
      <c r="AJ727" s="260"/>
      <c r="AK727" s="260"/>
      <c r="AL727" s="260"/>
      <c r="AM727" s="260"/>
      <c r="AN727" s="260"/>
      <c r="AO727" s="260"/>
      <c r="AP727" s="260"/>
      <c r="AQ727" s="260"/>
      <c r="AR727" s="260"/>
      <c r="AS727" s="260"/>
      <c r="AT727" s="260"/>
      <c r="AU727" s="260"/>
      <c r="AV727" s="260"/>
      <c r="AW727" s="260"/>
      <c r="AX727" s="260"/>
      <c r="AY727" s="260"/>
      <c r="AZ727" s="260"/>
      <c r="BA727" s="260"/>
      <c r="BB727" s="260"/>
      <c r="BC727" s="260"/>
      <c r="BD727" s="260"/>
      <c r="BE727" s="260"/>
      <c r="BF727" s="260"/>
      <c r="BG727" s="260"/>
      <c r="BH727" s="260"/>
      <c r="BI727" s="260"/>
      <c r="BJ727" s="260"/>
      <c r="BK727" s="260"/>
      <c r="BL727" s="260"/>
      <c r="BM727" s="260"/>
      <c r="BN727" s="260"/>
      <c r="BO727" s="260"/>
      <c r="BP727" s="260"/>
      <c r="BQ727" s="260"/>
      <c r="BR727" s="260"/>
      <c r="BS727" s="260"/>
      <c r="BT727" s="260"/>
      <c r="BU727" s="260"/>
      <c r="BV727" s="260"/>
      <c r="BW727" s="260"/>
      <c r="BX727" s="260"/>
      <c r="BY727" s="260"/>
      <c r="BZ727" s="260"/>
      <c r="CA727" s="260"/>
      <c r="CB727" s="260"/>
      <c r="CC727" s="260"/>
      <c r="CD727" s="260"/>
      <c r="CE727" s="260"/>
      <c r="CF727" s="260"/>
      <c r="CG727" s="260"/>
      <c r="CH727" s="260"/>
      <c r="CI727" s="260"/>
      <c r="CJ727" s="260"/>
      <c r="CK727" s="260"/>
      <c r="CL727" s="260"/>
      <c r="CM727" s="260"/>
      <c r="CN727" s="260"/>
      <c r="CO727" s="260"/>
      <c r="CP727" s="260"/>
      <c r="CQ727" s="260"/>
      <c r="CR727" s="260"/>
      <c r="CS727" s="260"/>
      <c r="CT727" s="260"/>
      <c r="CU727" s="260"/>
      <c r="CV727" s="260"/>
      <c r="CW727" s="260"/>
      <c r="CX727" s="260"/>
      <c r="CY727" s="260"/>
      <c r="CZ727" s="260"/>
      <c r="DA727" s="260"/>
      <c r="DB727" s="260"/>
      <c r="DC727" s="260"/>
      <c r="DD727" s="260"/>
      <c r="DE727" s="260"/>
    </row>
    <row r="728" spans="1:109" ht="11.25" customHeight="1">
      <c r="A728" s="260"/>
      <c r="B728" s="260"/>
      <c r="C728" s="210"/>
      <c r="D728" s="211"/>
      <c r="E728" s="210"/>
      <c r="F728" s="210"/>
      <c r="G728" s="261"/>
      <c r="H728" s="262"/>
      <c r="I728" s="262"/>
      <c r="J728" s="263"/>
      <c r="K728" s="263"/>
      <c r="L728" s="263"/>
      <c r="M728" s="263"/>
      <c r="N728" s="263"/>
      <c r="O728" s="263"/>
      <c r="P728" s="263"/>
      <c r="Q728" s="263"/>
      <c r="R728" s="210"/>
      <c r="S728" s="210"/>
      <c r="T728" s="210"/>
      <c r="U728" s="212"/>
      <c r="V728" s="212"/>
      <c r="W728" s="212"/>
      <c r="X728" s="212"/>
      <c r="Y728" s="212"/>
      <c r="Z728" s="212"/>
      <c r="AA728" s="212"/>
      <c r="AB728" s="212"/>
      <c r="AC728" s="212"/>
      <c r="AD728" s="212"/>
      <c r="AE728" s="212"/>
      <c r="AF728" s="212"/>
      <c r="AG728" s="212"/>
      <c r="AH728" s="212"/>
      <c r="AI728" s="212"/>
      <c r="AJ728" s="260"/>
      <c r="AK728" s="260"/>
      <c r="AL728" s="260"/>
      <c r="AM728" s="260"/>
      <c r="AN728" s="260"/>
      <c r="AO728" s="260"/>
      <c r="AP728" s="260"/>
      <c r="AQ728" s="260"/>
      <c r="AR728" s="260"/>
      <c r="AS728" s="260"/>
      <c r="AT728" s="260"/>
      <c r="AU728" s="260"/>
      <c r="AV728" s="260"/>
      <c r="AW728" s="260"/>
      <c r="AX728" s="260"/>
      <c r="AY728" s="260"/>
      <c r="AZ728" s="260"/>
      <c r="BA728" s="260"/>
      <c r="BB728" s="260"/>
      <c r="BC728" s="260"/>
      <c r="BD728" s="260"/>
      <c r="BE728" s="260"/>
      <c r="BF728" s="260"/>
      <c r="BG728" s="260"/>
      <c r="BH728" s="260"/>
      <c r="BI728" s="260"/>
      <c r="BJ728" s="260"/>
      <c r="BK728" s="260"/>
      <c r="BL728" s="260"/>
      <c r="BM728" s="260"/>
      <c r="BN728" s="260"/>
      <c r="BO728" s="260"/>
      <c r="BP728" s="260"/>
      <c r="BQ728" s="260"/>
      <c r="BR728" s="260"/>
      <c r="BS728" s="260"/>
      <c r="BT728" s="260"/>
      <c r="BU728" s="260"/>
      <c r="BV728" s="260"/>
      <c r="BW728" s="260"/>
      <c r="BX728" s="260"/>
      <c r="BY728" s="260"/>
      <c r="BZ728" s="260"/>
      <c r="CA728" s="260"/>
      <c r="CB728" s="260"/>
      <c r="CC728" s="260"/>
      <c r="CD728" s="260"/>
      <c r="CE728" s="260"/>
      <c r="CF728" s="260"/>
      <c r="CG728" s="260"/>
      <c r="CH728" s="260"/>
      <c r="CI728" s="260"/>
      <c r="CJ728" s="260"/>
      <c r="CK728" s="260"/>
      <c r="CL728" s="260"/>
      <c r="CM728" s="260"/>
      <c r="CN728" s="260"/>
      <c r="CO728" s="260"/>
      <c r="CP728" s="260"/>
      <c r="CQ728" s="260"/>
      <c r="CR728" s="260"/>
      <c r="CS728" s="260"/>
      <c r="CT728" s="260"/>
      <c r="CU728" s="260"/>
      <c r="CV728" s="260"/>
      <c r="CW728" s="260"/>
      <c r="CX728" s="260"/>
      <c r="CY728" s="260"/>
      <c r="CZ728" s="260"/>
      <c r="DA728" s="260"/>
      <c r="DB728" s="260"/>
      <c r="DC728" s="260"/>
      <c r="DD728" s="260"/>
      <c r="DE728" s="260"/>
    </row>
    <row r="729" spans="1:109" ht="11.25" customHeight="1">
      <c r="A729" s="260"/>
      <c r="B729" s="260"/>
      <c r="C729" s="210"/>
      <c r="D729" s="211"/>
      <c r="E729" s="210"/>
      <c r="F729" s="210"/>
      <c r="G729" s="261"/>
      <c r="H729" s="262"/>
      <c r="I729" s="262"/>
      <c r="J729" s="263"/>
      <c r="K729" s="263"/>
      <c r="L729" s="263"/>
      <c r="M729" s="263"/>
      <c r="N729" s="263"/>
      <c r="O729" s="263"/>
      <c r="P729" s="263"/>
      <c r="Q729" s="263"/>
      <c r="R729" s="210"/>
      <c r="S729" s="210"/>
      <c r="T729" s="210"/>
      <c r="U729" s="212"/>
      <c r="V729" s="212"/>
      <c r="W729" s="212"/>
      <c r="X729" s="212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212"/>
      <c r="AJ729" s="260"/>
      <c r="AK729" s="260"/>
      <c r="AL729" s="260"/>
      <c r="AM729" s="260"/>
      <c r="AN729" s="260"/>
      <c r="AO729" s="260"/>
      <c r="AP729" s="260"/>
      <c r="AQ729" s="260"/>
      <c r="AR729" s="260"/>
      <c r="AS729" s="260"/>
      <c r="AT729" s="260"/>
      <c r="AU729" s="260"/>
      <c r="AV729" s="260"/>
      <c r="AW729" s="260"/>
      <c r="AX729" s="260"/>
      <c r="AY729" s="260"/>
      <c r="AZ729" s="260"/>
      <c r="BA729" s="260"/>
      <c r="BB729" s="260"/>
      <c r="BC729" s="260"/>
      <c r="BD729" s="260"/>
      <c r="BE729" s="260"/>
      <c r="BF729" s="260"/>
      <c r="BG729" s="260"/>
      <c r="BH729" s="260"/>
      <c r="BI729" s="260"/>
      <c r="BJ729" s="260"/>
      <c r="BK729" s="260"/>
      <c r="BL729" s="260"/>
      <c r="BM729" s="260"/>
      <c r="BN729" s="260"/>
      <c r="BO729" s="260"/>
      <c r="BP729" s="260"/>
      <c r="BQ729" s="260"/>
      <c r="BR729" s="260"/>
      <c r="BS729" s="260"/>
      <c r="BT729" s="260"/>
      <c r="BU729" s="260"/>
      <c r="BV729" s="260"/>
      <c r="BW729" s="260"/>
      <c r="BX729" s="260"/>
      <c r="BY729" s="260"/>
      <c r="BZ729" s="260"/>
      <c r="CA729" s="260"/>
      <c r="CB729" s="260"/>
      <c r="CC729" s="260"/>
      <c r="CD729" s="260"/>
      <c r="CE729" s="260"/>
      <c r="CF729" s="260"/>
      <c r="CG729" s="260"/>
      <c r="CH729" s="260"/>
      <c r="CI729" s="260"/>
      <c r="CJ729" s="260"/>
      <c r="CK729" s="260"/>
      <c r="CL729" s="260"/>
      <c r="CM729" s="260"/>
      <c r="CN729" s="260"/>
      <c r="CO729" s="260"/>
      <c r="CP729" s="260"/>
      <c r="CQ729" s="260"/>
      <c r="CR729" s="260"/>
      <c r="CS729" s="260"/>
      <c r="CT729" s="260"/>
      <c r="CU729" s="260"/>
      <c r="CV729" s="260"/>
      <c r="CW729" s="260"/>
      <c r="CX729" s="260"/>
      <c r="CY729" s="260"/>
      <c r="CZ729" s="260"/>
      <c r="DA729" s="260"/>
      <c r="DB729" s="260"/>
      <c r="DC729" s="260"/>
      <c r="DD729" s="260"/>
      <c r="DE729" s="260"/>
    </row>
    <row r="730" spans="1:109" ht="11.25" customHeight="1">
      <c r="A730" s="260"/>
      <c r="B730" s="260"/>
      <c r="C730" s="210"/>
      <c r="D730" s="211"/>
      <c r="E730" s="210"/>
      <c r="F730" s="210"/>
      <c r="G730" s="261"/>
      <c r="H730" s="262"/>
      <c r="I730" s="262"/>
      <c r="J730" s="263"/>
      <c r="K730" s="263"/>
      <c r="L730" s="263"/>
      <c r="M730" s="263"/>
      <c r="N730" s="263"/>
      <c r="O730" s="263"/>
      <c r="P730" s="263"/>
      <c r="Q730" s="263"/>
      <c r="R730" s="210"/>
      <c r="S730" s="210"/>
      <c r="T730" s="210"/>
      <c r="U730" s="212"/>
      <c r="V730" s="212"/>
      <c r="W730" s="212"/>
      <c r="X730" s="212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212"/>
      <c r="AJ730" s="260"/>
      <c r="AK730" s="260"/>
      <c r="AL730" s="260"/>
      <c r="AM730" s="260"/>
      <c r="AN730" s="260"/>
      <c r="AO730" s="260"/>
      <c r="AP730" s="260"/>
      <c r="AQ730" s="260"/>
      <c r="AR730" s="260"/>
      <c r="AS730" s="260"/>
      <c r="AT730" s="260"/>
      <c r="AU730" s="260"/>
      <c r="AV730" s="260"/>
      <c r="AW730" s="260"/>
      <c r="AX730" s="260"/>
      <c r="AY730" s="260"/>
      <c r="AZ730" s="260"/>
      <c r="BA730" s="260"/>
      <c r="BB730" s="260"/>
      <c r="BC730" s="260"/>
      <c r="BD730" s="260"/>
      <c r="BE730" s="260"/>
      <c r="BF730" s="260"/>
      <c r="BG730" s="260"/>
      <c r="BH730" s="260"/>
      <c r="BI730" s="260"/>
      <c r="BJ730" s="260"/>
      <c r="BK730" s="260"/>
      <c r="BL730" s="260"/>
      <c r="BM730" s="260"/>
      <c r="BN730" s="260"/>
      <c r="BO730" s="260"/>
      <c r="BP730" s="260"/>
      <c r="BQ730" s="260"/>
      <c r="BR730" s="260"/>
      <c r="BS730" s="260"/>
      <c r="BT730" s="260"/>
      <c r="BU730" s="260"/>
      <c r="BV730" s="260"/>
      <c r="BW730" s="260"/>
      <c r="BX730" s="260"/>
      <c r="BY730" s="260"/>
      <c r="BZ730" s="260"/>
      <c r="CA730" s="260"/>
      <c r="CB730" s="260"/>
      <c r="CC730" s="260"/>
      <c r="CD730" s="260"/>
      <c r="CE730" s="260"/>
      <c r="CF730" s="260"/>
      <c r="CG730" s="260"/>
      <c r="CH730" s="260"/>
      <c r="CI730" s="260"/>
      <c r="CJ730" s="260"/>
      <c r="CK730" s="260"/>
      <c r="CL730" s="260"/>
      <c r="CM730" s="260"/>
      <c r="CN730" s="260"/>
      <c r="CO730" s="260"/>
      <c r="CP730" s="260"/>
      <c r="CQ730" s="260"/>
      <c r="CR730" s="260"/>
      <c r="CS730" s="260"/>
      <c r="CT730" s="260"/>
      <c r="CU730" s="260"/>
      <c r="CV730" s="260"/>
      <c r="CW730" s="260"/>
      <c r="CX730" s="260"/>
      <c r="CY730" s="260"/>
      <c r="CZ730" s="260"/>
      <c r="DA730" s="260"/>
      <c r="DB730" s="260"/>
      <c r="DC730" s="260"/>
      <c r="DD730" s="260"/>
      <c r="DE730" s="260"/>
    </row>
    <row r="731" spans="1:109" ht="11.25" customHeight="1">
      <c r="A731" s="260"/>
      <c r="B731" s="260"/>
      <c r="C731" s="210"/>
      <c r="D731" s="211"/>
      <c r="E731" s="210"/>
      <c r="F731" s="210"/>
      <c r="G731" s="261"/>
      <c r="H731" s="262"/>
      <c r="I731" s="262"/>
      <c r="J731" s="263"/>
      <c r="K731" s="263"/>
      <c r="L731" s="263"/>
      <c r="M731" s="263"/>
      <c r="N731" s="263"/>
      <c r="O731" s="263"/>
      <c r="P731" s="263"/>
      <c r="Q731" s="263"/>
      <c r="R731" s="210"/>
      <c r="S731" s="210"/>
      <c r="T731" s="210"/>
      <c r="U731" s="212"/>
      <c r="V731" s="212"/>
      <c r="W731" s="212"/>
      <c r="X731" s="212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212"/>
      <c r="AJ731" s="260"/>
      <c r="AK731" s="260"/>
      <c r="AL731" s="260"/>
      <c r="AM731" s="260"/>
      <c r="AN731" s="260"/>
      <c r="AO731" s="260"/>
      <c r="AP731" s="260"/>
      <c r="AQ731" s="260"/>
      <c r="AR731" s="260"/>
      <c r="AS731" s="260"/>
      <c r="AT731" s="260"/>
      <c r="AU731" s="260"/>
      <c r="AV731" s="260"/>
      <c r="AW731" s="260"/>
      <c r="AX731" s="260"/>
      <c r="AY731" s="260"/>
      <c r="AZ731" s="260"/>
      <c r="BA731" s="260"/>
      <c r="BB731" s="260"/>
      <c r="BC731" s="260"/>
      <c r="BD731" s="260"/>
      <c r="BE731" s="260"/>
      <c r="BF731" s="260"/>
      <c r="BG731" s="260"/>
      <c r="BH731" s="260"/>
      <c r="BI731" s="260"/>
      <c r="BJ731" s="260"/>
      <c r="BK731" s="260"/>
      <c r="BL731" s="260"/>
      <c r="BM731" s="260"/>
      <c r="BN731" s="260"/>
      <c r="BO731" s="260"/>
      <c r="BP731" s="260"/>
      <c r="BQ731" s="260"/>
      <c r="BR731" s="260"/>
      <c r="BS731" s="260"/>
      <c r="BT731" s="260"/>
      <c r="BU731" s="260"/>
      <c r="BV731" s="260"/>
      <c r="BW731" s="260"/>
      <c r="BX731" s="260"/>
      <c r="BY731" s="260"/>
      <c r="BZ731" s="260"/>
      <c r="CA731" s="260"/>
      <c r="CB731" s="260"/>
      <c r="CC731" s="260"/>
      <c r="CD731" s="260"/>
      <c r="CE731" s="260"/>
      <c r="CF731" s="260"/>
      <c r="CG731" s="260"/>
      <c r="CH731" s="260"/>
      <c r="CI731" s="260"/>
      <c r="CJ731" s="260"/>
      <c r="CK731" s="260"/>
      <c r="CL731" s="260"/>
      <c r="CM731" s="260"/>
      <c r="CN731" s="260"/>
      <c r="CO731" s="260"/>
      <c r="CP731" s="260"/>
      <c r="CQ731" s="260"/>
      <c r="CR731" s="260"/>
      <c r="CS731" s="260"/>
      <c r="CT731" s="260"/>
      <c r="CU731" s="260"/>
      <c r="CV731" s="260"/>
      <c r="CW731" s="260"/>
      <c r="CX731" s="260"/>
      <c r="CY731" s="260"/>
      <c r="CZ731" s="260"/>
      <c r="DA731" s="260"/>
      <c r="DB731" s="260"/>
      <c r="DC731" s="260"/>
      <c r="DD731" s="260"/>
      <c r="DE731" s="260"/>
    </row>
    <row r="732" spans="1:109" ht="11.25" customHeight="1">
      <c r="A732" s="260"/>
      <c r="B732" s="260"/>
      <c r="C732" s="210"/>
      <c r="D732" s="211"/>
      <c r="E732" s="210"/>
      <c r="F732" s="210"/>
      <c r="G732" s="261"/>
      <c r="H732" s="262"/>
      <c r="I732" s="262"/>
      <c r="J732" s="263"/>
      <c r="K732" s="263"/>
      <c r="L732" s="263"/>
      <c r="M732" s="263"/>
      <c r="N732" s="263"/>
      <c r="O732" s="263"/>
      <c r="P732" s="263"/>
      <c r="Q732" s="263"/>
      <c r="R732" s="210"/>
      <c r="S732" s="210"/>
      <c r="T732" s="210"/>
      <c r="U732" s="212"/>
      <c r="V732" s="212"/>
      <c r="W732" s="212"/>
      <c r="X732" s="212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212"/>
      <c r="AJ732" s="260"/>
      <c r="AK732" s="260"/>
      <c r="AL732" s="260"/>
      <c r="AM732" s="260"/>
      <c r="AN732" s="260"/>
      <c r="AO732" s="260"/>
      <c r="AP732" s="260"/>
      <c r="AQ732" s="260"/>
      <c r="AR732" s="260"/>
      <c r="AS732" s="260"/>
      <c r="AT732" s="260"/>
      <c r="AU732" s="260"/>
      <c r="AV732" s="260"/>
      <c r="AW732" s="260"/>
      <c r="AX732" s="260"/>
      <c r="AY732" s="260"/>
      <c r="AZ732" s="260"/>
      <c r="BA732" s="260"/>
      <c r="BB732" s="260"/>
      <c r="BC732" s="260"/>
      <c r="BD732" s="260"/>
      <c r="BE732" s="260"/>
      <c r="BF732" s="260"/>
      <c r="BG732" s="260"/>
      <c r="BH732" s="260"/>
      <c r="BI732" s="260"/>
      <c r="BJ732" s="260"/>
      <c r="BK732" s="260"/>
      <c r="BL732" s="260"/>
      <c r="BM732" s="260"/>
      <c r="BN732" s="260"/>
      <c r="BO732" s="260"/>
      <c r="BP732" s="260"/>
      <c r="BQ732" s="260"/>
      <c r="BR732" s="260"/>
      <c r="BS732" s="260"/>
      <c r="BT732" s="260"/>
      <c r="BU732" s="260"/>
      <c r="BV732" s="260"/>
      <c r="BW732" s="260"/>
      <c r="BX732" s="260"/>
      <c r="BY732" s="260"/>
      <c r="BZ732" s="260"/>
      <c r="CA732" s="260"/>
      <c r="CB732" s="260"/>
      <c r="CC732" s="260"/>
      <c r="CD732" s="260"/>
      <c r="CE732" s="260"/>
      <c r="CF732" s="260"/>
      <c r="CG732" s="260"/>
      <c r="CH732" s="260"/>
      <c r="CI732" s="260"/>
      <c r="CJ732" s="260"/>
      <c r="CK732" s="260"/>
      <c r="CL732" s="260"/>
      <c r="CM732" s="260"/>
      <c r="CN732" s="260"/>
      <c r="CO732" s="260"/>
      <c r="CP732" s="260"/>
      <c r="CQ732" s="260"/>
      <c r="CR732" s="260"/>
      <c r="CS732" s="260"/>
      <c r="CT732" s="260"/>
      <c r="CU732" s="260"/>
      <c r="CV732" s="260"/>
      <c r="CW732" s="260"/>
      <c r="CX732" s="260"/>
      <c r="CY732" s="260"/>
      <c r="CZ732" s="260"/>
      <c r="DA732" s="260"/>
      <c r="DB732" s="260"/>
      <c r="DC732" s="260"/>
      <c r="DD732" s="260"/>
      <c r="DE732" s="260"/>
    </row>
    <row r="733" spans="1:109" ht="11.25" customHeight="1">
      <c r="A733" s="260"/>
      <c r="B733" s="260"/>
      <c r="C733" s="210"/>
      <c r="D733" s="211"/>
      <c r="E733" s="210"/>
      <c r="F733" s="210"/>
      <c r="G733" s="261"/>
      <c r="H733" s="262"/>
      <c r="I733" s="262"/>
      <c r="J733" s="263"/>
      <c r="K733" s="263"/>
      <c r="L733" s="263"/>
      <c r="M733" s="263"/>
      <c r="N733" s="263"/>
      <c r="O733" s="263"/>
      <c r="P733" s="263"/>
      <c r="Q733" s="263"/>
      <c r="R733" s="210"/>
      <c r="S733" s="210"/>
      <c r="T733" s="210"/>
      <c r="U733" s="212"/>
      <c r="V733" s="212"/>
      <c r="W733" s="212"/>
      <c r="X733" s="212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212"/>
      <c r="AJ733" s="260"/>
      <c r="AK733" s="260"/>
      <c r="AL733" s="260"/>
      <c r="AM733" s="260"/>
      <c r="AN733" s="260"/>
      <c r="AO733" s="260"/>
      <c r="AP733" s="260"/>
      <c r="AQ733" s="260"/>
      <c r="AR733" s="260"/>
      <c r="AS733" s="260"/>
      <c r="AT733" s="260"/>
      <c r="AU733" s="260"/>
      <c r="AV733" s="260"/>
      <c r="AW733" s="260"/>
      <c r="AX733" s="260"/>
      <c r="AY733" s="260"/>
      <c r="AZ733" s="260"/>
      <c r="BA733" s="260"/>
      <c r="BB733" s="260"/>
      <c r="BC733" s="260"/>
      <c r="BD733" s="260"/>
      <c r="BE733" s="260"/>
      <c r="BF733" s="260"/>
      <c r="BG733" s="260"/>
      <c r="BH733" s="260"/>
      <c r="BI733" s="260"/>
      <c r="BJ733" s="260"/>
      <c r="BK733" s="260"/>
      <c r="BL733" s="260"/>
      <c r="BM733" s="260"/>
      <c r="BN733" s="260"/>
      <c r="BO733" s="260"/>
      <c r="BP733" s="260"/>
      <c r="BQ733" s="260"/>
      <c r="BR733" s="260"/>
      <c r="BS733" s="260"/>
      <c r="BT733" s="260"/>
      <c r="BU733" s="260"/>
      <c r="BV733" s="260"/>
      <c r="BW733" s="260"/>
      <c r="BX733" s="260"/>
      <c r="BY733" s="260"/>
      <c r="BZ733" s="260"/>
      <c r="CA733" s="260"/>
      <c r="CB733" s="260"/>
      <c r="CC733" s="260"/>
      <c r="CD733" s="260"/>
      <c r="CE733" s="260"/>
      <c r="CF733" s="260"/>
      <c r="CG733" s="260"/>
      <c r="CH733" s="260"/>
      <c r="CI733" s="260"/>
      <c r="CJ733" s="260"/>
      <c r="CK733" s="260"/>
      <c r="CL733" s="260"/>
      <c r="CM733" s="260"/>
      <c r="CN733" s="260"/>
      <c r="CO733" s="260"/>
      <c r="CP733" s="260"/>
      <c r="CQ733" s="260"/>
      <c r="CR733" s="260"/>
      <c r="CS733" s="260"/>
      <c r="CT733" s="260"/>
      <c r="CU733" s="260"/>
      <c r="CV733" s="260"/>
      <c r="CW733" s="260"/>
      <c r="CX733" s="260"/>
      <c r="CY733" s="260"/>
      <c r="CZ733" s="260"/>
      <c r="DA733" s="260"/>
      <c r="DB733" s="260"/>
      <c r="DC733" s="260"/>
      <c r="DD733" s="260"/>
      <c r="DE733" s="260"/>
    </row>
    <row r="734" spans="1:109" ht="11.25" customHeight="1">
      <c r="A734" s="260"/>
      <c r="B734" s="260"/>
      <c r="C734" s="210"/>
      <c r="D734" s="211"/>
      <c r="E734" s="210"/>
      <c r="F734" s="210"/>
      <c r="G734" s="261"/>
      <c r="H734" s="262"/>
      <c r="I734" s="262"/>
      <c r="J734" s="263"/>
      <c r="K734" s="263"/>
      <c r="L734" s="263"/>
      <c r="M734" s="263"/>
      <c r="N734" s="263"/>
      <c r="O734" s="263"/>
      <c r="P734" s="263"/>
      <c r="Q734" s="263"/>
      <c r="R734" s="210"/>
      <c r="S734" s="210"/>
      <c r="T734" s="210"/>
      <c r="U734" s="212"/>
      <c r="V734" s="212"/>
      <c r="W734" s="212"/>
      <c r="X734" s="212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212"/>
      <c r="AJ734" s="260"/>
      <c r="AK734" s="260"/>
      <c r="AL734" s="260"/>
      <c r="AM734" s="260"/>
      <c r="AN734" s="260"/>
      <c r="AO734" s="260"/>
      <c r="AP734" s="260"/>
      <c r="AQ734" s="260"/>
      <c r="AR734" s="260"/>
      <c r="AS734" s="260"/>
      <c r="AT734" s="260"/>
      <c r="AU734" s="260"/>
      <c r="AV734" s="260"/>
      <c r="AW734" s="260"/>
      <c r="AX734" s="260"/>
      <c r="AY734" s="260"/>
      <c r="AZ734" s="260"/>
      <c r="BA734" s="260"/>
      <c r="BB734" s="260"/>
      <c r="BC734" s="260"/>
      <c r="BD734" s="260"/>
      <c r="BE734" s="260"/>
      <c r="BF734" s="260"/>
      <c r="BG734" s="260"/>
      <c r="BH734" s="260"/>
      <c r="BI734" s="260"/>
      <c r="BJ734" s="260"/>
      <c r="BK734" s="260"/>
      <c r="BL734" s="260"/>
      <c r="BM734" s="260"/>
      <c r="BN734" s="260"/>
      <c r="BO734" s="260"/>
      <c r="BP734" s="260"/>
      <c r="BQ734" s="260"/>
      <c r="BR734" s="260"/>
      <c r="BS734" s="260"/>
      <c r="BT734" s="260"/>
      <c r="BU734" s="260"/>
      <c r="BV734" s="260"/>
      <c r="BW734" s="260"/>
      <c r="BX734" s="260"/>
      <c r="BY734" s="260"/>
      <c r="BZ734" s="260"/>
      <c r="CA734" s="260"/>
      <c r="CB734" s="260"/>
      <c r="CC734" s="260"/>
      <c r="CD734" s="260"/>
      <c r="CE734" s="260"/>
      <c r="CF734" s="260"/>
      <c r="CG734" s="260"/>
      <c r="CH734" s="260"/>
      <c r="CI734" s="260"/>
      <c r="CJ734" s="260"/>
      <c r="CK734" s="260"/>
      <c r="CL734" s="260"/>
      <c r="CM734" s="260"/>
      <c r="CN734" s="260"/>
      <c r="CO734" s="260"/>
      <c r="CP734" s="260"/>
      <c r="CQ734" s="260"/>
      <c r="CR734" s="260"/>
      <c r="CS734" s="260"/>
      <c r="CT734" s="260"/>
      <c r="CU734" s="260"/>
      <c r="CV734" s="260"/>
      <c r="CW734" s="260"/>
      <c r="CX734" s="260"/>
      <c r="CY734" s="260"/>
      <c r="CZ734" s="260"/>
      <c r="DA734" s="260"/>
      <c r="DB734" s="260"/>
      <c r="DC734" s="260"/>
      <c r="DD734" s="260"/>
      <c r="DE734" s="260"/>
    </row>
    <row r="735" spans="1:109" ht="11.25" customHeight="1">
      <c r="A735" s="260"/>
      <c r="B735" s="260"/>
      <c r="C735" s="210"/>
      <c r="D735" s="211"/>
      <c r="E735" s="210"/>
      <c r="F735" s="210"/>
      <c r="G735" s="261"/>
      <c r="H735" s="262"/>
      <c r="I735" s="262"/>
      <c r="J735" s="263"/>
      <c r="K735" s="263"/>
      <c r="L735" s="263"/>
      <c r="M735" s="263"/>
      <c r="N735" s="263"/>
      <c r="O735" s="263"/>
      <c r="P735" s="263"/>
      <c r="Q735" s="263"/>
      <c r="R735" s="210"/>
      <c r="S735" s="210"/>
      <c r="T735" s="210"/>
      <c r="U735" s="212"/>
      <c r="V735" s="212"/>
      <c r="W735" s="212"/>
      <c r="X735" s="212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212"/>
      <c r="AJ735" s="260"/>
      <c r="AK735" s="260"/>
      <c r="AL735" s="260"/>
      <c r="AM735" s="260"/>
      <c r="AN735" s="260"/>
      <c r="AO735" s="260"/>
      <c r="AP735" s="260"/>
      <c r="AQ735" s="260"/>
      <c r="AR735" s="260"/>
      <c r="AS735" s="260"/>
      <c r="AT735" s="260"/>
      <c r="AU735" s="260"/>
      <c r="AV735" s="260"/>
      <c r="AW735" s="260"/>
      <c r="AX735" s="260"/>
      <c r="AY735" s="260"/>
      <c r="AZ735" s="260"/>
      <c r="BA735" s="260"/>
      <c r="BB735" s="260"/>
      <c r="BC735" s="260"/>
      <c r="BD735" s="260"/>
      <c r="BE735" s="260"/>
      <c r="BF735" s="260"/>
      <c r="BG735" s="260"/>
      <c r="BH735" s="260"/>
      <c r="BI735" s="260"/>
      <c r="BJ735" s="260"/>
      <c r="BK735" s="260"/>
      <c r="BL735" s="260"/>
      <c r="BM735" s="260"/>
      <c r="BN735" s="260"/>
      <c r="BO735" s="260"/>
      <c r="BP735" s="260"/>
      <c r="BQ735" s="260"/>
      <c r="BR735" s="260"/>
      <c r="BS735" s="260"/>
      <c r="BT735" s="260"/>
      <c r="BU735" s="260"/>
      <c r="BV735" s="260"/>
      <c r="BW735" s="260"/>
      <c r="BX735" s="260"/>
      <c r="BY735" s="260"/>
      <c r="BZ735" s="260"/>
      <c r="CA735" s="260"/>
      <c r="CB735" s="260"/>
      <c r="CC735" s="260"/>
      <c r="CD735" s="260"/>
      <c r="CE735" s="260"/>
      <c r="CF735" s="260"/>
      <c r="CG735" s="260"/>
      <c r="CH735" s="260"/>
      <c r="CI735" s="260"/>
      <c r="CJ735" s="260"/>
      <c r="CK735" s="260"/>
      <c r="CL735" s="260"/>
      <c r="CM735" s="260"/>
      <c r="CN735" s="260"/>
      <c r="CO735" s="260"/>
      <c r="CP735" s="260"/>
      <c r="CQ735" s="260"/>
      <c r="CR735" s="260"/>
      <c r="CS735" s="260"/>
      <c r="CT735" s="260"/>
      <c r="CU735" s="260"/>
      <c r="CV735" s="260"/>
      <c r="CW735" s="260"/>
      <c r="CX735" s="260"/>
      <c r="CY735" s="260"/>
      <c r="CZ735" s="260"/>
      <c r="DA735" s="260"/>
      <c r="DB735" s="260"/>
      <c r="DC735" s="260"/>
      <c r="DD735" s="260"/>
      <c r="DE735" s="260"/>
    </row>
    <row r="736" spans="1:109" ht="11.25" customHeight="1">
      <c r="A736" s="260"/>
      <c r="B736" s="260"/>
      <c r="C736" s="210"/>
      <c r="D736" s="211"/>
      <c r="E736" s="210"/>
      <c r="F736" s="210"/>
      <c r="G736" s="261"/>
      <c r="H736" s="262"/>
      <c r="I736" s="262"/>
      <c r="J736" s="263"/>
      <c r="K736" s="263"/>
      <c r="L736" s="263"/>
      <c r="M736" s="263"/>
      <c r="N736" s="263"/>
      <c r="O736" s="263"/>
      <c r="P736" s="263"/>
      <c r="Q736" s="263"/>
      <c r="R736" s="210"/>
      <c r="S736" s="210"/>
      <c r="T736" s="210"/>
      <c r="U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  <c r="AI736" s="212"/>
      <c r="AJ736" s="260"/>
      <c r="AK736" s="260"/>
      <c r="AL736" s="260"/>
      <c r="AM736" s="260"/>
      <c r="AN736" s="260"/>
      <c r="AO736" s="260"/>
      <c r="AP736" s="260"/>
      <c r="AQ736" s="260"/>
      <c r="AR736" s="260"/>
      <c r="AS736" s="260"/>
      <c r="AT736" s="260"/>
      <c r="AU736" s="260"/>
      <c r="AV736" s="260"/>
      <c r="AW736" s="260"/>
      <c r="AX736" s="260"/>
      <c r="AY736" s="260"/>
      <c r="AZ736" s="260"/>
      <c r="BA736" s="260"/>
      <c r="BB736" s="260"/>
      <c r="BC736" s="260"/>
      <c r="BD736" s="260"/>
      <c r="BE736" s="260"/>
      <c r="BF736" s="260"/>
      <c r="BG736" s="260"/>
      <c r="BH736" s="260"/>
      <c r="BI736" s="260"/>
      <c r="BJ736" s="260"/>
      <c r="BK736" s="260"/>
      <c r="BL736" s="260"/>
      <c r="BM736" s="260"/>
      <c r="BN736" s="260"/>
      <c r="BO736" s="260"/>
      <c r="BP736" s="260"/>
      <c r="BQ736" s="260"/>
      <c r="BR736" s="260"/>
      <c r="BS736" s="260"/>
      <c r="BT736" s="260"/>
      <c r="BU736" s="260"/>
      <c r="BV736" s="260"/>
      <c r="BW736" s="260"/>
      <c r="BX736" s="260"/>
      <c r="BY736" s="260"/>
      <c r="BZ736" s="260"/>
      <c r="CA736" s="260"/>
      <c r="CB736" s="260"/>
      <c r="CC736" s="260"/>
      <c r="CD736" s="260"/>
      <c r="CE736" s="260"/>
      <c r="CF736" s="260"/>
      <c r="CG736" s="260"/>
      <c r="CH736" s="260"/>
      <c r="CI736" s="260"/>
      <c r="CJ736" s="260"/>
      <c r="CK736" s="260"/>
      <c r="CL736" s="260"/>
      <c r="CM736" s="260"/>
      <c r="CN736" s="260"/>
      <c r="CO736" s="260"/>
      <c r="CP736" s="260"/>
      <c r="CQ736" s="260"/>
      <c r="CR736" s="260"/>
      <c r="CS736" s="260"/>
      <c r="CT736" s="260"/>
      <c r="CU736" s="260"/>
      <c r="CV736" s="260"/>
      <c r="CW736" s="260"/>
      <c r="CX736" s="260"/>
      <c r="CY736" s="260"/>
      <c r="CZ736" s="260"/>
      <c r="DA736" s="260"/>
      <c r="DB736" s="260"/>
      <c r="DC736" s="260"/>
      <c r="DD736" s="260"/>
      <c r="DE736" s="260"/>
    </row>
    <row r="737" spans="1:109" ht="11.25" customHeight="1">
      <c r="A737" s="260"/>
      <c r="B737" s="260"/>
      <c r="C737" s="210"/>
      <c r="D737" s="211"/>
      <c r="E737" s="210"/>
      <c r="F737" s="210"/>
      <c r="G737" s="261"/>
      <c r="H737" s="262"/>
      <c r="I737" s="262"/>
      <c r="J737" s="263"/>
      <c r="K737" s="263"/>
      <c r="L737" s="263"/>
      <c r="M737" s="263"/>
      <c r="N737" s="263"/>
      <c r="O737" s="263"/>
      <c r="P737" s="263"/>
      <c r="Q737" s="263"/>
      <c r="R737" s="210"/>
      <c r="S737" s="210"/>
      <c r="T737" s="210"/>
      <c r="U737" s="212"/>
      <c r="V737" s="212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60"/>
      <c r="AK737" s="260"/>
      <c r="AL737" s="260"/>
      <c r="AM737" s="260"/>
      <c r="AN737" s="260"/>
      <c r="AO737" s="260"/>
      <c r="AP737" s="260"/>
      <c r="AQ737" s="260"/>
      <c r="AR737" s="260"/>
      <c r="AS737" s="260"/>
      <c r="AT737" s="260"/>
      <c r="AU737" s="260"/>
      <c r="AV737" s="260"/>
      <c r="AW737" s="260"/>
      <c r="AX737" s="260"/>
      <c r="AY737" s="260"/>
      <c r="AZ737" s="260"/>
      <c r="BA737" s="260"/>
      <c r="BB737" s="260"/>
      <c r="BC737" s="260"/>
      <c r="BD737" s="260"/>
      <c r="BE737" s="260"/>
      <c r="BF737" s="260"/>
      <c r="BG737" s="260"/>
      <c r="BH737" s="260"/>
      <c r="BI737" s="260"/>
      <c r="BJ737" s="260"/>
      <c r="BK737" s="260"/>
      <c r="BL737" s="260"/>
      <c r="BM737" s="260"/>
      <c r="BN737" s="260"/>
      <c r="BO737" s="260"/>
      <c r="BP737" s="260"/>
      <c r="BQ737" s="260"/>
      <c r="BR737" s="260"/>
      <c r="BS737" s="260"/>
      <c r="BT737" s="260"/>
      <c r="BU737" s="260"/>
      <c r="BV737" s="260"/>
      <c r="BW737" s="260"/>
      <c r="BX737" s="260"/>
      <c r="BY737" s="260"/>
      <c r="BZ737" s="260"/>
      <c r="CA737" s="260"/>
      <c r="CB737" s="260"/>
      <c r="CC737" s="260"/>
      <c r="CD737" s="260"/>
      <c r="CE737" s="260"/>
      <c r="CF737" s="260"/>
      <c r="CG737" s="260"/>
      <c r="CH737" s="260"/>
      <c r="CI737" s="260"/>
      <c r="CJ737" s="260"/>
      <c r="CK737" s="260"/>
      <c r="CL737" s="260"/>
      <c r="CM737" s="260"/>
      <c r="CN737" s="260"/>
      <c r="CO737" s="260"/>
      <c r="CP737" s="260"/>
      <c r="CQ737" s="260"/>
      <c r="CR737" s="260"/>
      <c r="CS737" s="260"/>
      <c r="CT737" s="260"/>
      <c r="CU737" s="260"/>
      <c r="CV737" s="260"/>
      <c r="CW737" s="260"/>
      <c r="CX737" s="260"/>
      <c r="CY737" s="260"/>
      <c r="CZ737" s="260"/>
      <c r="DA737" s="260"/>
      <c r="DB737" s="260"/>
      <c r="DC737" s="260"/>
      <c r="DD737" s="260"/>
      <c r="DE737" s="260"/>
    </row>
    <row r="738" spans="1:109" ht="11.25" customHeight="1">
      <c r="A738" s="260"/>
      <c r="B738" s="260"/>
      <c r="C738" s="210"/>
      <c r="D738" s="211"/>
      <c r="E738" s="210"/>
      <c r="F738" s="210"/>
      <c r="G738" s="261"/>
      <c r="H738" s="262"/>
      <c r="I738" s="262"/>
      <c r="J738" s="263"/>
      <c r="K738" s="263"/>
      <c r="L738" s="263"/>
      <c r="M738" s="263"/>
      <c r="N738" s="263"/>
      <c r="O738" s="263"/>
      <c r="P738" s="263"/>
      <c r="Q738" s="263"/>
      <c r="R738" s="210"/>
      <c r="S738" s="210"/>
      <c r="T738" s="210"/>
      <c r="U738" s="212"/>
      <c r="V738" s="212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60"/>
      <c r="AK738" s="260"/>
      <c r="AL738" s="260"/>
      <c r="AM738" s="260"/>
      <c r="AN738" s="260"/>
      <c r="AO738" s="260"/>
      <c r="AP738" s="260"/>
      <c r="AQ738" s="260"/>
      <c r="AR738" s="260"/>
      <c r="AS738" s="260"/>
      <c r="AT738" s="260"/>
      <c r="AU738" s="260"/>
      <c r="AV738" s="260"/>
      <c r="AW738" s="260"/>
      <c r="AX738" s="260"/>
      <c r="AY738" s="260"/>
      <c r="AZ738" s="260"/>
      <c r="BA738" s="260"/>
      <c r="BB738" s="260"/>
      <c r="BC738" s="260"/>
      <c r="BD738" s="260"/>
      <c r="BE738" s="260"/>
      <c r="BF738" s="260"/>
      <c r="BG738" s="260"/>
      <c r="BH738" s="260"/>
      <c r="BI738" s="260"/>
      <c r="BJ738" s="260"/>
      <c r="BK738" s="260"/>
      <c r="BL738" s="260"/>
      <c r="BM738" s="260"/>
      <c r="BN738" s="260"/>
      <c r="BO738" s="260"/>
      <c r="BP738" s="260"/>
      <c r="BQ738" s="260"/>
      <c r="BR738" s="260"/>
      <c r="BS738" s="260"/>
      <c r="BT738" s="260"/>
      <c r="BU738" s="260"/>
      <c r="BV738" s="260"/>
      <c r="BW738" s="260"/>
      <c r="BX738" s="260"/>
      <c r="BY738" s="260"/>
      <c r="BZ738" s="260"/>
      <c r="CA738" s="260"/>
      <c r="CB738" s="260"/>
      <c r="CC738" s="260"/>
      <c r="CD738" s="260"/>
      <c r="CE738" s="260"/>
      <c r="CF738" s="260"/>
      <c r="CG738" s="260"/>
      <c r="CH738" s="260"/>
      <c r="CI738" s="260"/>
      <c r="CJ738" s="260"/>
      <c r="CK738" s="260"/>
      <c r="CL738" s="260"/>
      <c r="CM738" s="260"/>
      <c r="CN738" s="260"/>
      <c r="CO738" s="260"/>
      <c r="CP738" s="260"/>
      <c r="CQ738" s="260"/>
      <c r="CR738" s="260"/>
      <c r="CS738" s="260"/>
      <c r="CT738" s="260"/>
      <c r="CU738" s="260"/>
      <c r="CV738" s="260"/>
      <c r="CW738" s="260"/>
      <c r="CX738" s="260"/>
      <c r="CY738" s="260"/>
      <c r="CZ738" s="260"/>
      <c r="DA738" s="260"/>
      <c r="DB738" s="260"/>
      <c r="DC738" s="260"/>
      <c r="DD738" s="260"/>
      <c r="DE738" s="260"/>
    </row>
    <row r="739" spans="1:109" ht="11.25" customHeight="1">
      <c r="A739" s="260"/>
      <c r="B739" s="260"/>
      <c r="C739" s="210"/>
      <c r="D739" s="211"/>
      <c r="E739" s="210"/>
      <c r="F739" s="210"/>
      <c r="G739" s="261"/>
      <c r="H739" s="262"/>
      <c r="I739" s="262"/>
      <c r="J739" s="263"/>
      <c r="K739" s="263"/>
      <c r="L739" s="263"/>
      <c r="M739" s="263"/>
      <c r="N739" s="263"/>
      <c r="O739" s="263"/>
      <c r="P739" s="263"/>
      <c r="Q739" s="263"/>
      <c r="R739" s="210"/>
      <c r="S739" s="210"/>
      <c r="T739" s="210"/>
      <c r="U739" s="212"/>
      <c r="V739" s="212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60"/>
      <c r="AK739" s="260"/>
      <c r="AL739" s="260"/>
      <c r="AM739" s="260"/>
      <c r="AN739" s="260"/>
      <c r="AO739" s="260"/>
      <c r="AP739" s="260"/>
      <c r="AQ739" s="260"/>
      <c r="AR739" s="260"/>
      <c r="AS739" s="260"/>
      <c r="AT739" s="260"/>
      <c r="AU739" s="260"/>
      <c r="AV739" s="260"/>
      <c r="AW739" s="260"/>
      <c r="AX739" s="260"/>
      <c r="AY739" s="260"/>
      <c r="AZ739" s="260"/>
      <c r="BA739" s="260"/>
      <c r="BB739" s="260"/>
      <c r="BC739" s="260"/>
      <c r="BD739" s="260"/>
      <c r="BE739" s="260"/>
      <c r="BF739" s="260"/>
      <c r="BG739" s="260"/>
      <c r="BH739" s="260"/>
      <c r="BI739" s="260"/>
      <c r="BJ739" s="260"/>
      <c r="BK739" s="260"/>
      <c r="BL739" s="260"/>
      <c r="BM739" s="260"/>
      <c r="BN739" s="260"/>
      <c r="BO739" s="260"/>
      <c r="BP739" s="260"/>
      <c r="BQ739" s="260"/>
      <c r="BR739" s="260"/>
      <c r="BS739" s="260"/>
      <c r="BT739" s="260"/>
      <c r="BU739" s="260"/>
      <c r="BV739" s="260"/>
      <c r="BW739" s="260"/>
      <c r="BX739" s="260"/>
      <c r="BY739" s="260"/>
      <c r="BZ739" s="260"/>
      <c r="CA739" s="260"/>
      <c r="CB739" s="260"/>
      <c r="CC739" s="260"/>
      <c r="CD739" s="260"/>
      <c r="CE739" s="260"/>
      <c r="CF739" s="260"/>
      <c r="CG739" s="260"/>
      <c r="CH739" s="260"/>
      <c r="CI739" s="260"/>
      <c r="CJ739" s="260"/>
      <c r="CK739" s="260"/>
      <c r="CL739" s="260"/>
      <c r="CM739" s="260"/>
      <c r="CN739" s="260"/>
      <c r="CO739" s="260"/>
      <c r="CP739" s="260"/>
      <c r="CQ739" s="260"/>
      <c r="CR739" s="260"/>
      <c r="CS739" s="260"/>
      <c r="CT739" s="260"/>
      <c r="CU739" s="260"/>
      <c r="CV739" s="260"/>
      <c r="CW739" s="260"/>
      <c r="CX739" s="260"/>
      <c r="CY739" s="260"/>
      <c r="CZ739" s="260"/>
      <c r="DA739" s="260"/>
      <c r="DB739" s="260"/>
      <c r="DC739" s="260"/>
      <c r="DD739" s="260"/>
      <c r="DE739" s="260"/>
    </row>
    <row r="740" spans="1:109" ht="11.25" customHeight="1">
      <c r="A740" s="260"/>
      <c r="B740" s="260"/>
      <c r="C740" s="210"/>
      <c r="D740" s="211"/>
      <c r="E740" s="210"/>
      <c r="F740" s="210"/>
      <c r="G740" s="261"/>
      <c r="H740" s="262"/>
      <c r="I740" s="262"/>
      <c r="J740" s="263"/>
      <c r="K740" s="263"/>
      <c r="L740" s="263"/>
      <c r="M740" s="263"/>
      <c r="N740" s="263"/>
      <c r="O740" s="263"/>
      <c r="P740" s="263"/>
      <c r="Q740" s="263"/>
      <c r="R740" s="210"/>
      <c r="S740" s="210"/>
      <c r="T740" s="210"/>
      <c r="U740" s="212"/>
      <c r="V740" s="212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60"/>
      <c r="AK740" s="260"/>
      <c r="AL740" s="260"/>
      <c r="AM740" s="260"/>
      <c r="AN740" s="260"/>
      <c r="AO740" s="260"/>
      <c r="AP740" s="260"/>
      <c r="AQ740" s="260"/>
      <c r="AR740" s="260"/>
      <c r="AS740" s="260"/>
      <c r="AT740" s="260"/>
      <c r="AU740" s="260"/>
      <c r="AV740" s="260"/>
      <c r="AW740" s="260"/>
      <c r="AX740" s="260"/>
      <c r="AY740" s="260"/>
      <c r="AZ740" s="260"/>
      <c r="BA740" s="260"/>
      <c r="BB740" s="260"/>
      <c r="BC740" s="260"/>
      <c r="BD740" s="260"/>
      <c r="BE740" s="260"/>
      <c r="BF740" s="260"/>
      <c r="BG740" s="260"/>
      <c r="BH740" s="260"/>
      <c r="BI740" s="260"/>
      <c r="BJ740" s="260"/>
      <c r="BK740" s="260"/>
      <c r="BL740" s="260"/>
      <c r="BM740" s="260"/>
      <c r="BN740" s="260"/>
      <c r="BO740" s="260"/>
      <c r="BP740" s="260"/>
      <c r="BQ740" s="260"/>
      <c r="BR740" s="260"/>
      <c r="BS740" s="260"/>
      <c r="BT740" s="260"/>
      <c r="BU740" s="260"/>
      <c r="BV740" s="260"/>
      <c r="BW740" s="260"/>
      <c r="BX740" s="260"/>
      <c r="BY740" s="260"/>
      <c r="BZ740" s="260"/>
      <c r="CA740" s="260"/>
      <c r="CB740" s="260"/>
      <c r="CC740" s="260"/>
      <c r="CD740" s="260"/>
      <c r="CE740" s="260"/>
      <c r="CF740" s="260"/>
      <c r="CG740" s="260"/>
      <c r="CH740" s="260"/>
      <c r="CI740" s="260"/>
      <c r="CJ740" s="260"/>
      <c r="CK740" s="260"/>
      <c r="CL740" s="260"/>
      <c r="CM740" s="260"/>
      <c r="CN740" s="260"/>
      <c r="CO740" s="260"/>
      <c r="CP740" s="260"/>
      <c r="CQ740" s="260"/>
      <c r="CR740" s="260"/>
      <c r="CS740" s="260"/>
      <c r="CT740" s="260"/>
      <c r="CU740" s="260"/>
      <c r="CV740" s="260"/>
      <c r="CW740" s="260"/>
      <c r="CX740" s="260"/>
      <c r="CY740" s="260"/>
      <c r="CZ740" s="260"/>
      <c r="DA740" s="260"/>
      <c r="DB740" s="260"/>
      <c r="DC740" s="260"/>
      <c r="DD740" s="260"/>
      <c r="DE740" s="260"/>
    </row>
    <row r="741" spans="1:109" ht="11.25" customHeight="1">
      <c r="A741" s="260"/>
      <c r="B741" s="260"/>
      <c r="C741" s="210"/>
      <c r="D741" s="211"/>
      <c r="E741" s="210"/>
      <c r="F741" s="210"/>
      <c r="G741" s="261"/>
      <c r="H741" s="262"/>
      <c r="I741" s="262"/>
      <c r="J741" s="263"/>
      <c r="K741" s="263"/>
      <c r="L741" s="263"/>
      <c r="M741" s="263"/>
      <c r="N741" s="263"/>
      <c r="O741" s="263"/>
      <c r="P741" s="263"/>
      <c r="Q741" s="263"/>
      <c r="R741" s="210"/>
      <c r="S741" s="210"/>
      <c r="T741" s="210"/>
      <c r="U741" s="212"/>
      <c r="V741" s="212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60"/>
      <c r="AK741" s="260"/>
      <c r="AL741" s="260"/>
      <c r="AM741" s="260"/>
      <c r="AN741" s="260"/>
      <c r="AO741" s="260"/>
      <c r="AP741" s="260"/>
      <c r="AQ741" s="260"/>
      <c r="AR741" s="260"/>
      <c r="AS741" s="260"/>
      <c r="AT741" s="260"/>
      <c r="AU741" s="260"/>
      <c r="AV741" s="260"/>
      <c r="AW741" s="260"/>
      <c r="AX741" s="260"/>
      <c r="AY741" s="260"/>
      <c r="AZ741" s="260"/>
      <c r="BA741" s="260"/>
      <c r="BB741" s="260"/>
      <c r="BC741" s="260"/>
      <c r="BD741" s="260"/>
      <c r="BE741" s="260"/>
      <c r="BF741" s="260"/>
      <c r="BG741" s="260"/>
      <c r="BH741" s="260"/>
      <c r="BI741" s="260"/>
      <c r="BJ741" s="260"/>
      <c r="BK741" s="260"/>
      <c r="BL741" s="260"/>
      <c r="BM741" s="260"/>
      <c r="BN741" s="260"/>
      <c r="BO741" s="260"/>
      <c r="BP741" s="260"/>
      <c r="BQ741" s="260"/>
      <c r="BR741" s="260"/>
      <c r="BS741" s="260"/>
      <c r="BT741" s="260"/>
      <c r="BU741" s="260"/>
      <c r="BV741" s="260"/>
      <c r="BW741" s="260"/>
      <c r="BX741" s="260"/>
      <c r="BY741" s="260"/>
      <c r="BZ741" s="260"/>
      <c r="CA741" s="260"/>
      <c r="CB741" s="260"/>
      <c r="CC741" s="260"/>
      <c r="CD741" s="260"/>
      <c r="CE741" s="260"/>
      <c r="CF741" s="260"/>
      <c r="CG741" s="260"/>
      <c r="CH741" s="260"/>
      <c r="CI741" s="260"/>
      <c r="CJ741" s="260"/>
      <c r="CK741" s="260"/>
      <c r="CL741" s="260"/>
      <c r="CM741" s="260"/>
      <c r="CN741" s="260"/>
      <c r="CO741" s="260"/>
      <c r="CP741" s="260"/>
      <c r="CQ741" s="260"/>
      <c r="CR741" s="260"/>
      <c r="CS741" s="260"/>
      <c r="CT741" s="260"/>
      <c r="CU741" s="260"/>
      <c r="CV741" s="260"/>
      <c r="CW741" s="260"/>
      <c r="CX741" s="260"/>
      <c r="CY741" s="260"/>
      <c r="CZ741" s="260"/>
      <c r="DA741" s="260"/>
      <c r="DB741" s="260"/>
      <c r="DC741" s="260"/>
      <c r="DD741" s="260"/>
      <c r="DE741" s="260"/>
    </row>
    <row r="742" spans="1:109" ht="11.25" customHeight="1">
      <c r="A742" s="260"/>
      <c r="B742" s="260"/>
      <c r="C742" s="210"/>
      <c r="D742" s="211"/>
      <c r="E742" s="210"/>
      <c r="F742" s="210"/>
      <c r="G742" s="261"/>
      <c r="H742" s="262"/>
      <c r="I742" s="262"/>
      <c r="J742" s="263"/>
      <c r="K742" s="263"/>
      <c r="L742" s="263"/>
      <c r="M742" s="263"/>
      <c r="N742" s="263"/>
      <c r="O742" s="263"/>
      <c r="P742" s="263"/>
      <c r="Q742" s="263"/>
      <c r="R742" s="210"/>
      <c r="S742" s="210"/>
      <c r="T742" s="210"/>
      <c r="U742" s="212"/>
      <c r="V742" s="212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60"/>
      <c r="AK742" s="260"/>
      <c r="AL742" s="260"/>
      <c r="AM742" s="260"/>
      <c r="AN742" s="260"/>
      <c r="AO742" s="260"/>
      <c r="AP742" s="260"/>
      <c r="AQ742" s="260"/>
      <c r="AR742" s="260"/>
      <c r="AS742" s="260"/>
      <c r="AT742" s="260"/>
      <c r="AU742" s="260"/>
      <c r="AV742" s="260"/>
      <c r="AW742" s="260"/>
      <c r="AX742" s="260"/>
      <c r="AY742" s="260"/>
      <c r="AZ742" s="260"/>
      <c r="BA742" s="260"/>
      <c r="BB742" s="260"/>
      <c r="BC742" s="260"/>
      <c r="BD742" s="260"/>
      <c r="BE742" s="260"/>
      <c r="BF742" s="260"/>
      <c r="BG742" s="260"/>
      <c r="BH742" s="260"/>
      <c r="BI742" s="260"/>
      <c r="BJ742" s="260"/>
      <c r="BK742" s="260"/>
      <c r="BL742" s="260"/>
      <c r="BM742" s="260"/>
      <c r="BN742" s="260"/>
      <c r="BO742" s="260"/>
      <c r="BP742" s="260"/>
      <c r="BQ742" s="260"/>
      <c r="BR742" s="260"/>
      <c r="BS742" s="260"/>
      <c r="BT742" s="260"/>
      <c r="BU742" s="260"/>
      <c r="BV742" s="260"/>
      <c r="BW742" s="260"/>
      <c r="BX742" s="260"/>
      <c r="BY742" s="260"/>
      <c r="BZ742" s="260"/>
      <c r="CA742" s="260"/>
      <c r="CB742" s="260"/>
      <c r="CC742" s="260"/>
      <c r="CD742" s="260"/>
      <c r="CE742" s="260"/>
      <c r="CF742" s="260"/>
      <c r="CG742" s="260"/>
      <c r="CH742" s="260"/>
      <c r="CI742" s="260"/>
      <c r="CJ742" s="260"/>
      <c r="CK742" s="260"/>
      <c r="CL742" s="260"/>
      <c r="CM742" s="260"/>
      <c r="CN742" s="260"/>
      <c r="CO742" s="260"/>
      <c r="CP742" s="260"/>
      <c r="CQ742" s="260"/>
      <c r="CR742" s="260"/>
      <c r="CS742" s="260"/>
      <c r="CT742" s="260"/>
      <c r="CU742" s="260"/>
      <c r="CV742" s="260"/>
      <c r="CW742" s="260"/>
      <c r="CX742" s="260"/>
      <c r="CY742" s="260"/>
      <c r="CZ742" s="260"/>
      <c r="DA742" s="260"/>
      <c r="DB742" s="260"/>
      <c r="DC742" s="260"/>
      <c r="DD742" s="260"/>
      <c r="DE742" s="260"/>
    </row>
    <row r="743" spans="1:109" ht="11.25" customHeight="1">
      <c r="A743" s="260"/>
      <c r="B743" s="260"/>
      <c r="C743" s="210"/>
      <c r="D743" s="211"/>
      <c r="E743" s="210"/>
      <c r="F743" s="210"/>
      <c r="G743" s="261"/>
      <c r="H743" s="262"/>
      <c r="I743" s="262"/>
      <c r="J743" s="263"/>
      <c r="K743" s="263"/>
      <c r="L743" s="263"/>
      <c r="M743" s="263"/>
      <c r="N743" s="263"/>
      <c r="O743" s="263"/>
      <c r="P743" s="263"/>
      <c r="Q743" s="263"/>
      <c r="R743" s="210"/>
      <c r="S743" s="210"/>
      <c r="T743" s="210"/>
      <c r="U743" s="212"/>
      <c r="V743" s="212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60"/>
      <c r="AK743" s="260"/>
      <c r="AL743" s="260"/>
      <c r="AM743" s="260"/>
      <c r="AN743" s="260"/>
      <c r="AO743" s="260"/>
      <c r="AP743" s="260"/>
      <c r="AQ743" s="260"/>
      <c r="AR743" s="260"/>
      <c r="AS743" s="260"/>
      <c r="AT743" s="260"/>
      <c r="AU743" s="260"/>
      <c r="AV743" s="260"/>
      <c r="AW743" s="260"/>
      <c r="AX743" s="260"/>
      <c r="AY743" s="260"/>
      <c r="AZ743" s="260"/>
      <c r="BA743" s="260"/>
      <c r="BB743" s="260"/>
      <c r="BC743" s="260"/>
      <c r="BD743" s="260"/>
      <c r="BE743" s="260"/>
      <c r="BF743" s="260"/>
      <c r="BG743" s="260"/>
      <c r="BH743" s="260"/>
      <c r="BI743" s="260"/>
      <c r="BJ743" s="260"/>
      <c r="BK743" s="260"/>
      <c r="BL743" s="260"/>
      <c r="BM743" s="260"/>
      <c r="BN743" s="260"/>
      <c r="BO743" s="260"/>
      <c r="BP743" s="260"/>
      <c r="BQ743" s="260"/>
      <c r="BR743" s="260"/>
      <c r="BS743" s="260"/>
      <c r="BT743" s="260"/>
      <c r="BU743" s="260"/>
      <c r="BV743" s="260"/>
      <c r="BW743" s="260"/>
      <c r="BX743" s="260"/>
      <c r="BY743" s="260"/>
      <c r="BZ743" s="260"/>
      <c r="CA743" s="260"/>
      <c r="CB743" s="260"/>
      <c r="CC743" s="260"/>
      <c r="CD743" s="260"/>
      <c r="CE743" s="260"/>
      <c r="CF743" s="260"/>
      <c r="CG743" s="260"/>
      <c r="CH743" s="260"/>
      <c r="CI743" s="260"/>
      <c r="CJ743" s="260"/>
      <c r="CK743" s="260"/>
      <c r="CL743" s="260"/>
      <c r="CM743" s="260"/>
      <c r="CN743" s="260"/>
      <c r="CO743" s="260"/>
      <c r="CP743" s="260"/>
      <c r="CQ743" s="260"/>
      <c r="CR743" s="260"/>
      <c r="CS743" s="260"/>
      <c r="CT743" s="260"/>
      <c r="CU743" s="260"/>
      <c r="CV743" s="260"/>
      <c r="CW743" s="260"/>
      <c r="CX743" s="260"/>
      <c r="CY743" s="260"/>
      <c r="CZ743" s="260"/>
      <c r="DA743" s="260"/>
      <c r="DB743" s="260"/>
      <c r="DC743" s="260"/>
      <c r="DD743" s="260"/>
      <c r="DE743" s="260"/>
    </row>
    <row r="744" spans="1:109" ht="11.25" customHeight="1">
      <c r="A744" s="260"/>
      <c r="B744" s="260"/>
      <c r="C744" s="210"/>
      <c r="D744" s="211"/>
      <c r="E744" s="210"/>
      <c r="F744" s="210"/>
      <c r="G744" s="261"/>
      <c r="H744" s="262"/>
      <c r="I744" s="262"/>
      <c r="J744" s="263"/>
      <c r="K744" s="263"/>
      <c r="L744" s="263"/>
      <c r="M744" s="263"/>
      <c r="N744" s="263"/>
      <c r="O744" s="263"/>
      <c r="P744" s="263"/>
      <c r="Q744" s="263"/>
      <c r="R744" s="210"/>
      <c r="S744" s="210"/>
      <c r="T744" s="210"/>
      <c r="U744" s="212"/>
      <c r="V744" s="212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60"/>
      <c r="AK744" s="260"/>
      <c r="AL744" s="260"/>
      <c r="AM744" s="260"/>
      <c r="AN744" s="260"/>
      <c r="AO744" s="260"/>
      <c r="AP744" s="260"/>
      <c r="AQ744" s="260"/>
      <c r="AR744" s="260"/>
      <c r="AS744" s="260"/>
      <c r="AT744" s="260"/>
      <c r="AU744" s="260"/>
      <c r="AV744" s="260"/>
      <c r="AW744" s="260"/>
      <c r="AX744" s="260"/>
      <c r="AY744" s="260"/>
      <c r="AZ744" s="260"/>
      <c r="BA744" s="260"/>
      <c r="BB744" s="260"/>
      <c r="BC744" s="260"/>
      <c r="BD744" s="260"/>
      <c r="BE744" s="260"/>
      <c r="BF744" s="260"/>
      <c r="BG744" s="260"/>
      <c r="BH744" s="260"/>
      <c r="BI744" s="260"/>
      <c r="BJ744" s="260"/>
      <c r="BK744" s="260"/>
      <c r="BL744" s="260"/>
      <c r="BM744" s="260"/>
      <c r="BN744" s="260"/>
      <c r="BO744" s="260"/>
      <c r="BP744" s="260"/>
      <c r="BQ744" s="260"/>
      <c r="BR744" s="260"/>
      <c r="BS744" s="260"/>
      <c r="BT744" s="260"/>
      <c r="BU744" s="260"/>
      <c r="BV744" s="260"/>
      <c r="BW744" s="260"/>
      <c r="BX744" s="260"/>
      <c r="BY744" s="260"/>
      <c r="BZ744" s="260"/>
      <c r="CA744" s="260"/>
      <c r="CB744" s="260"/>
      <c r="CC744" s="260"/>
      <c r="CD744" s="260"/>
      <c r="CE744" s="260"/>
      <c r="CF744" s="260"/>
      <c r="CG744" s="260"/>
      <c r="CH744" s="260"/>
      <c r="CI744" s="260"/>
      <c r="CJ744" s="260"/>
      <c r="CK744" s="260"/>
      <c r="CL744" s="260"/>
      <c r="CM744" s="260"/>
      <c r="CN744" s="260"/>
      <c r="CO744" s="260"/>
      <c r="CP744" s="260"/>
      <c r="CQ744" s="260"/>
      <c r="CR744" s="260"/>
      <c r="CS744" s="260"/>
      <c r="CT744" s="260"/>
      <c r="CU744" s="260"/>
      <c r="CV744" s="260"/>
      <c r="CW744" s="260"/>
      <c r="CX744" s="260"/>
      <c r="CY744" s="260"/>
      <c r="CZ744" s="260"/>
      <c r="DA744" s="260"/>
      <c r="DB744" s="260"/>
      <c r="DC744" s="260"/>
      <c r="DD744" s="260"/>
      <c r="DE744" s="260"/>
    </row>
    <row r="745" spans="1:109" ht="11.25" customHeight="1">
      <c r="A745" s="260"/>
      <c r="B745" s="260"/>
      <c r="C745" s="210"/>
      <c r="D745" s="211"/>
      <c r="E745" s="210"/>
      <c r="F745" s="210"/>
      <c r="G745" s="261"/>
      <c r="H745" s="262"/>
      <c r="I745" s="262"/>
      <c r="J745" s="263"/>
      <c r="K745" s="263"/>
      <c r="L745" s="263"/>
      <c r="M745" s="263"/>
      <c r="N745" s="263"/>
      <c r="O745" s="263"/>
      <c r="P745" s="263"/>
      <c r="Q745" s="263"/>
      <c r="R745" s="210"/>
      <c r="S745" s="210"/>
      <c r="T745" s="210"/>
      <c r="U745" s="212"/>
      <c r="V745" s="212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60"/>
      <c r="AK745" s="260"/>
      <c r="AL745" s="260"/>
      <c r="AM745" s="260"/>
      <c r="AN745" s="260"/>
      <c r="AO745" s="260"/>
      <c r="AP745" s="260"/>
      <c r="AQ745" s="260"/>
      <c r="AR745" s="260"/>
      <c r="AS745" s="260"/>
      <c r="AT745" s="260"/>
      <c r="AU745" s="260"/>
      <c r="AV745" s="260"/>
      <c r="AW745" s="260"/>
      <c r="AX745" s="260"/>
      <c r="AY745" s="260"/>
      <c r="AZ745" s="260"/>
      <c r="BA745" s="260"/>
      <c r="BB745" s="260"/>
      <c r="BC745" s="260"/>
      <c r="BD745" s="260"/>
      <c r="BE745" s="260"/>
      <c r="BF745" s="260"/>
      <c r="BG745" s="260"/>
      <c r="BH745" s="260"/>
      <c r="BI745" s="260"/>
      <c r="BJ745" s="260"/>
      <c r="BK745" s="260"/>
      <c r="BL745" s="260"/>
      <c r="BM745" s="260"/>
      <c r="BN745" s="260"/>
      <c r="BO745" s="260"/>
      <c r="BP745" s="260"/>
      <c r="BQ745" s="260"/>
      <c r="BR745" s="260"/>
      <c r="BS745" s="260"/>
      <c r="BT745" s="260"/>
      <c r="BU745" s="260"/>
      <c r="BV745" s="260"/>
      <c r="BW745" s="260"/>
      <c r="BX745" s="260"/>
      <c r="BY745" s="260"/>
      <c r="BZ745" s="260"/>
      <c r="CA745" s="260"/>
      <c r="CB745" s="260"/>
      <c r="CC745" s="260"/>
      <c r="CD745" s="260"/>
      <c r="CE745" s="260"/>
      <c r="CF745" s="260"/>
      <c r="CG745" s="260"/>
      <c r="CH745" s="260"/>
      <c r="CI745" s="260"/>
      <c r="CJ745" s="260"/>
      <c r="CK745" s="260"/>
      <c r="CL745" s="260"/>
      <c r="CM745" s="260"/>
      <c r="CN745" s="260"/>
      <c r="CO745" s="260"/>
      <c r="CP745" s="260"/>
      <c r="CQ745" s="260"/>
      <c r="CR745" s="260"/>
      <c r="CS745" s="260"/>
      <c r="CT745" s="260"/>
      <c r="CU745" s="260"/>
      <c r="CV745" s="260"/>
      <c r="CW745" s="260"/>
      <c r="CX745" s="260"/>
      <c r="CY745" s="260"/>
      <c r="CZ745" s="260"/>
      <c r="DA745" s="260"/>
      <c r="DB745" s="260"/>
      <c r="DC745" s="260"/>
      <c r="DD745" s="260"/>
      <c r="DE745" s="260"/>
    </row>
    <row r="746" spans="1:109" ht="11.25" customHeight="1">
      <c r="A746" s="260"/>
      <c r="B746" s="260"/>
      <c r="C746" s="210"/>
      <c r="D746" s="211"/>
      <c r="E746" s="210"/>
      <c r="F746" s="210"/>
      <c r="G746" s="261"/>
      <c r="H746" s="262"/>
      <c r="I746" s="262"/>
      <c r="J746" s="263"/>
      <c r="K746" s="263"/>
      <c r="L746" s="263"/>
      <c r="M746" s="263"/>
      <c r="N746" s="263"/>
      <c r="O746" s="263"/>
      <c r="P746" s="263"/>
      <c r="Q746" s="263"/>
      <c r="R746" s="210"/>
      <c r="S746" s="210"/>
      <c r="T746" s="210"/>
      <c r="U746" s="212"/>
      <c r="V746" s="212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60"/>
      <c r="AK746" s="260"/>
      <c r="AL746" s="260"/>
      <c r="AM746" s="260"/>
      <c r="AN746" s="260"/>
      <c r="AO746" s="260"/>
      <c r="AP746" s="260"/>
      <c r="AQ746" s="260"/>
      <c r="AR746" s="260"/>
      <c r="AS746" s="260"/>
      <c r="AT746" s="260"/>
      <c r="AU746" s="260"/>
      <c r="AV746" s="260"/>
      <c r="AW746" s="260"/>
      <c r="AX746" s="260"/>
      <c r="AY746" s="260"/>
      <c r="AZ746" s="260"/>
      <c r="BA746" s="260"/>
      <c r="BB746" s="260"/>
      <c r="BC746" s="260"/>
      <c r="BD746" s="260"/>
      <c r="BE746" s="260"/>
      <c r="BF746" s="260"/>
      <c r="BG746" s="260"/>
      <c r="BH746" s="260"/>
      <c r="BI746" s="260"/>
      <c r="BJ746" s="260"/>
      <c r="BK746" s="260"/>
      <c r="BL746" s="260"/>
      <c r="BM746" s="260"/>
      <c r="BN746" s="260"/>
      <c r="BO746" s="260"/>
      <c r="BP746" s="260"/>
      <c r="BQ746" s="260"/>
      <c r="BR746" s="260"/>
      <c r="BS746" s="260"/>
      <c r="BT746" s="260"/>
      <c r="BU746" s="260"/>
      <c r="BV746" s="260"/>
      <c r="BW746" s="260"/>
      <c r="BX746" s="260"/>
      <c r="BY746" s="260"/>
      <c r="BZ746" s="260"/>
      <c r="CA746" s="260"/>
      <c r="CB746" s="260"/>
      <c r="CC746" s="260"/>
      <c r="CD746" s="260"/>
      <c r="CE746" s="260"/>
      <c r="CF746" s="260"/>
      <c r="CG746" s="260"/>
      <c r="CH746" s="260"/>
      <c r="CI746" s="260"/>
      <c r="CJ746" s="260"/>
      <c r="CK746" s="260"/>
      <c r="CL746" s="260"/>
      <c r="CM746" s="260"/>
      <c r="CN746" s="260"/>
      <c r="CO746" s="260"/>
      <c r="CP746" s="260"/>
      <c r="CQ746" s="260"/>
      <c r="CR746" s="260"/>
      <c r="CS746" s="260"/>
      <c r="CT746" s="260"/>
      <c r="CU746" s="260"/>
      <c r="CV746" s="260"/>
      <c r="CW746" s="260"/>
      <c r="CX746" s="260"/>
      <c r="CY746" s="260"/>
      <c r="CZ746" s="260"/>
      <c r="DA746" s="260"/>
      <c r="DB746" s="260"/>
      <c r="DC746" s="260"/>
      <c r="DD746" s="260"/>
      <c r="DE746" s="260"/>
    </row>
    <row r="747" spans="1:109" ht="11.25" customHeight="1">
      <c r="A747" s="260"/>
      <c r="B747" s="260"/>
      <c r="C747" s="210"/>
      <c r="D747" s="211"/>
      <c r="E747" s="210"/>
      <c r="F747" s="210"/>
      <c r="G747" s="261"/>
      <c r="H747" s="262"/>
      <c r="I747" s="262"/>
      <c r="J747" s="263"/>
      <c r="K747" s="263"/>
      <c r="L747" s="263"/>
      <c r="M747" s="263"/>
      <c r="N747" s="263"/>
      <c r="O747" s="263"/>
      <c r="P747" s="263"/>
      <c r="Q747" s="263"/>
      <c r="R747" s="210"/>
      <c r="S747" s="210"/>
      <c r="T747" s="210"/>
      <c r="U747" s="212"/>
      <c r="V747" s="212"/>
      <c r="W747" s="212"/>
      <c r="X747" s="212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212"/>
      <c r="AJ747" s="260"/>
      <c r="AK747" s="260"/>
      <c r="AL747" s="260"/>
      <c r="AM747" s="260"/>
      <c r="AN747" s="260"/>
      <c r="AO747" s="260"/>
      <c r="AP747" s="260"/>
      <c r="AQ747" s="260"/>
      <c r="AR747" s="260"/>
      <c r="AS747" s="260"/>
      <c r="AT747" s="260"/>
      <c r="AU747" s="260"/>
      <c r="AV747" s="260"/>
      <c r="AW747" s="260"/>
      <c r="AX747" s="260"/>
      <c r="AY747" s="260"/>
      <c r="AZ747" s="260"/>
      <c r="BA747" s="260"/>
      <c r="BB747" s="260"/>
      <c r="BC747" s="260"/>
      <c r="BD747" s="260"/>
      <c r="BE747" s="260"/>
      <c r="BF747" s="260"/>
      <c r="BG747" s="260"/>
      <c r="BH747" s="260"/>
      <c r="BI747" s="260"/>
      <c r="BJ747" s="260"/>
      <c r="BK747" s="260"/>
      <c r="BL747" s="260"/>
      <c r="BM747" s="260"/>
      <c r="BN747" s="260"/>
      <c r="BO747" s="260"/>
      <c r="BP747" s="260"/>
      <c r="BQ747" s="260"/>
      <c r="BR747" s="260"/>
      <c r="BS747" s="260"/>
      <c r="BT747" s="260"/>
      <c r="BU747" s="260"/>
      <c r="BV747" s="260"/>
      <c r="BW747" s="260"/>
      <c r="BX747" s="260"/>
      <c r="BY747" s="260"/>
      <c r="BZ747" s="260"/>
      <c r="CA747" s="260"/>
      <c r="CB747" s="260"/>
      <c r="CC747" s="260"/>
      <c r="CD747" s="260"/>
      <c r="CE747" s="260"/>
      <c r="CF747" s="260"/>
      <c r="CG747" s="260"/>
      <c r="CH747" s="260"/>
      <c r="CI747" s="260"/>
      <c r="CJ747" s="260"/>
      <c r="CK747" s="260"/>
      <c r="CL747" s="260"/>
      <c r="CM747" s="260"/>
      <c r="CN747" s="260"/>
      <c r="CO747" s="260"/>
      <c r="CP747" s="260"/>
      <c r="CQ747" s="260"/>
      <c r="CR747" s="260"/>
      <c r="CS747" s="260"/>
      <c r="CT747" s="260"/>
      <c r="CU747" s="260"/>
      <c r="CV747" s="260"/>
      <c r="CW747" s="260"/>
      <c r="CX747" s="260"/>
      <c r="CY747" s="260"/>
      <c r="CZ747" s="260"/>
      <c r="DA747" s="260"/>
      <c r="DB747" s="260"/>
      <c r="DC747" s="260"/>
      <c r="DD747" s="260"/>
      <c r="DE747" s="260"/>
    </row>
    <row r="748" spans="1:109" ht="11.25" customHeight="1">
      <c r="A748" s="260"/>
      <c r="B748" s="260"/>
      <c r="C748" s="210"/>
      <c r="D748" s="211"/>
      <c r="E748" s="210"/>
      <c r="F748" s="210"/>
      <c r="G748" s="261"/>
      <c r="H748" s="262"/>
      <c r="I748" s="262"/>
      <c r="J748" s="263"/>
      <c r="K748" s="263"/>
      <c r="L748" s="263"/>
      <c r="M748" s="263"/>
      <c r="N748" s="263"/>
      <c r="O748" s="263"/>
      <c r="P748" s="263"/>
      <c r="Q748" s="263"/>
      <c r="R748" s="210"/>
      <c r="S748" s="210"/>
      <c r="T748" s="210"/>
      <c r="U748" s="212"/>
      <c r="V748" s="212"/>
      <c r="W748" s="212"/>
      <c r="X748" s="212"/>
      <c r="Y748" s="212"/>
      <c r="Z748" s="212"/>
      <c r="AA748" s="212"/>
      <c r="AB748" s="212"/>
      <c r="AC748" s="212"/>
      <c r="AD748" s="212"/>
      <c r="AE748" s="212"/>
      <c r="AF748" s="212"/>
      <c r="AG748" s="212"/>
      <c r="AH748" s="212"/>
      <c r="AI748" s="212"/>
      <c r="AJ748" s="260"/>
      <c r="AK748" s="260"/>
      <c r="AL748" s="260"/>
      <c r="AM748" s="260"/>
      <c r="AN748" s="260"/>
      <c r="AO748" s="260"/>
      <c r="AP748" s="260"/>
      <c r="AQ748" s="260"/>
      <c r="AR748" s="260"/>
      <c r="AS748" s="260"/>
      <c r="AT748" s="260"/>
      <c r="AU748" s="260"/>
      <c r="AV748" s="260"/>
      <c r="AW748" s="260"/>
      <c r="AX748" s="260"/>
      <c r="AY748" s="260"/>
      <c r="AZ748" s="260"/>
      <c r="BA748" s="260"/>
      <c r="BB748" s="260"/>
      <c r="BC748" s="260"/>
      <c r="BD748" s="260"/>
      <c r="BE748" s="260"/>
      <c r="BF748" s="260"/>
      <c r="BG748" s="260"/>
      <c r="BH748" s="260"/>
      <c r="BI748" s="260"/>
      <c r="BJ748" s="260"/>
      <c r="BK748" s="260"/>
      <c r="BL748" s="260"/>
      <c r="BM748" s="260"/>
      <c r="BN748" s="260"/>
      <c r="BO748" s="260"/>
      <c r="BP748" s="260"/>
      <c r="BQ748" s="260"/>
      <c r="BR748" s="260"/>
      <c r="BS748" s="260"/>
      <c r="BT748" s="260"/>
      <c r="BU748" s="260"/>
      <c r="BV748" s="260"/>
      <c r="BW748" s="260"/>
      <c r="BX748" s="260"/>
      <c r="BY748" s="260"/>
      <c r="BZ748" s="260"/>
      <c r="CA748" s="260"/>
      <c r="CB748" s="260"/>
      <c r="CC748" s="260"/>
      <c r="CD748" s="260"/>
      <c r="CE748" s="260"/>
      <c r="CF748" s="260"/>
      <c r="CG748" s="260"/>
      <c r="CH748" s="260"/>
      <c r="CI748" s="260"/>
      <c r="CJ748" s="260"/>
      <c r="CK748" s="260"/>
      <c r="CL748" s="260"/>
      <c r="CM748" s="260"/>
      <c r="CN748" s="260"/>
      <c r="CO748" s="260"/>
      <c r="CP748" s="260"/>
      <c r="CQ748" s="260"/>
      <c r="CR748" s="260"/>
      <c r="CS748" s="260"/>
      <c r="CT748" s="260"/>
      <c r="CU748" s="260"/>
      <c r="CV748" s="260"/>
      <c r="CW748" s="260"/>
      <c r="CX748" s="260"/>
      <c r="CY748" s="260"/>
      <c r="CZ748" s="260"/>
      <c r="DA748" s="260"/>
      <c r="DB748" s="260"/>
      <c r="DC748" s="260"/>
      <c r="DD748" s="260"/>
      <c r="DE748" s="260"/>
    </row>
    <row r="749" spans="1:109" ht="11.25" customHeight="1">
      <c r="A749" s="260"/>
      <c r="B749" s="260"/>
      <c r="C749" s="210"/>
      <c r="D749" s="211"/>
      <c r="E749" s="210"/>
      <c r="F749" s="210"/>
      <c r="G749" s="261"/>
      <c r="H749" s="262"/>
      <c r="I749" s="262"/>
      <c r="J749" s="263"/>
      <c r="K749" s="263"/>
      <c r="L749" s="263"/>
      <c r="M749" s="263"/>
      <c r="N749" s="263"/>
      <c r="O749" s="263"/>
      <c r="P749" s="263"/>
      <c r="Q749" s="263"/>
      <c r="R749" s="210"/>
      <c r="S749" s="210"/>
      <c r="T749" s="210"/>
      <c r="U749" s="212"/>
      <c r="V749" s="212"/>
      <c r="W749" s="212"/>
      <c r="X749" s="212"/>
      <c r="Y749" s="212"/>
      <c r="Z749" s="212"/>
      <c r="AA749" s="212"/>
      <c r="AB749" s="212"/>
      <c r="AC749" s="212"/>
      <c r="AD749" s="212"/>
      <c r="AE749" s="212"/>
      <c r="AF749" s="212"/>
      <c r="AG749" s="212"/>
      <c r="AH749" s="212"/>
      <c r="AI749" s="212"/>
      <c r="AJ749" s="260"/>
      <c r="AK749" s="260"/>
      <c r="AL749" s="260"/>
      <c r="AM749" s="260"/>
      <c r="AN749" s="260"/>
      <c r="AO749" s="260"/>
      <c r="AP749" s="260"/>
      <c r="AQ749" s="260"/>
      <c r="AR749" s="260"/>
      <c r="AS749" s="260"/>
      <c r="AT749" s="260"/>
      <c r="AU749" s="260"/>
      <c r="AV749" s="260"/>
      <c r="AW749" s="260"/>
      <c r="AX749" s="260"/>
      <c r="AY749" s="260"/>
      <c r="AZ749" s="260"/>
      <c r="BA749" s="260"/>
      <c r="BB749" s="260"/>
      <c r="BC749" s="260"/>
      <c r="BD749" s="260"/>
      <c r="BE749" s="260"/>
      <c r="BF749" s="260"/>
      <c r="BG749" s="260"/>
      <c r="BH749" s="260"/>
      <c r="BI749" s="260"/>
      <c r="BJ749" s="260"/>
      <c r="BK749" s="260"/>
      <c r="BL749" s="260"/>
      <c r="BM749" s="260"/>
      <c r="BN749" s="260"/>
      <c r="BO749" s="260"/>
      <c r="BP749" s="260"/>
      <c r="BQ749" s="260"/>
      <c r="BR749" s="260"/>
      <c r="BS749" s="260"/>
      <c r="BT749" s="260"/>
      <c r="BU749" s="260"/>
      <c r="BV749" s="260"/>
      <c r="BW749" s="260"/>
      <c r="BX749" s="260"/>
      <c r="BY749" s="260"/>
      <c r="BZ749" s="260"/>
      <c r="CA749" s="260"/>
      <c r="CB749" s="260"/>
      <c r="CC749" s="260"/>
      <c r="CD749" s="260"/>
      <c r="CE749" s="260"/>
      <c r="CF749" s="260"/>
      <c r="CG749" s="260"/>
      <c r="CH749" s="260"/>
      <c r="CI749" s="260"/>
      <c r="CJ749" s="260"/>
      <c r="CK749" s="260"/>
      <c r="CL749" s="260"/>
      <c r="CM749" s="260"/>
      <c r="CN749" s="260"/>
      <c r="CO749" s="260"/>
      <c r="CP749" s="260"/>
      <c r="CQ749" s="260"/>
      <c r="CR749" s="260"/>
      <c r="CS749" s="260"/>
      <c r="CT749" s="260"/>
      <c r="CU749" s="260"/>
      <c r="CV749" s="260"/>
      <c r="CW749" s="260"/>
      <c r="CX749" s="260"/>
      <c r="CY749" s="260"/>
      <c r="CZ749" s="260"/>
      <c r="DA749" s="260"/>
      <c r="DB749" s="260"/>
      <c r="DC749" s="260"/>
      <c r="DD749" s="260"/>
      <c r="DE749" s="260"/>
    </row>
    <row r="750" spans="1:109" ht="11.25" customHeight="1">
      <c r="A750" s="260"/>
      <c r="B750" s="260"/>
      <c r="C750" s="210"/>
      <c r="D750" s="211"/>
      <c r="E750" s="210"/>
      <c r="F750" s="210"/>
      <c r="G750" s="261"/>
      <c r="H750" s="262"/>
      <c r="I750" s="262"/>
      <c r="J750" s="263"/>
      <c r="K750" s="263"/>
      <c r="L750" s="263"/>
      <c r="M750" s="263"/>
      <c r="N750" s="263"/>
      <c r="O750" s="263"/>
      <c r="P750" s="263"/>
      <c r="Q750" s="263"/>
      <c r="R750" s="210"/>
      <c r="S750" s="210"/>
      <c r="T750" s="210"/>
      <c r="U750" s="212"/>
      <c r="V750" s="212"/>
      <c r="W750" s="212"/>
      <c r="X750" s="212"/>
      <c r="Y750" s="212"/>
      <c r="Z750" s="212"/>
      <c r="AA750" s="212"/>
      <c r="AB750" s="212"/>
      <c r="AC750" s="212"/>
      <c r="AD750" s="212"/>
      <c r="AE750" s="212"/>
      <c r="AF750" s="212"/>
      <c r="AG750" s="212"/>
      <c r="AH750" s="212"/>
      <c r="AI750" s="212"/>
      <c r="AJ750" s="260"/>
      <c r="AK750" s="260"/>
      <c r="AL750" s="260"/>
      <c r="AM750" s="260"/>
      <c r="AN750" s="260"/>
      <c r="AO750" s="260"/>
      <c r="AP750" s="260"/>
      <c r="AQ750" s="260"/>
      <c r="AR750" s="260"/>
      <c r="AS750" s="260"/>
      <c r="AT750" s="260"/>
      <c r="AU750" s="260"/>
      <c r="AV750" s="260"/>
      <c r="AW750" s="260"/>
      <c r="AX750" s="260"/>
      <c r="AY750" s="260"/>
      <c r="AZ750" s="260"/>
      <c r="BA750" s="260"/>
      <c r="BB750" s="260"/>
      <c r="BC750" s="260"/>
      <c r="BD750" s="260"/>
      <c r="BE750" s="260"/>
      <c r="BF750" s="260"/>
      <c r="BG750" s="260"/>
      <c r="BH750" s="260"/>
      <c r="BI750" s="260"/>
      <c r="BJ750" s="260"/>
      <c r="BK750" s="260"/>
      <c r="BL750" s="260"/>
      <c r="BM750" s="260"/>
      <c r="BN750" s="260"/>
      <c r="BO750" s="260"/>
      <c r="BP750" s="260"/>
      <c r="BQ750" s="260"/>
      <c r="BR750" s="260"/>
      <c r="BS750" s="260"/>
      <c r="BT750" s="260"/>
      <c r="BU750" s="260"/>
      <c r="BV750" s="260"/>
      <c r="BW750" s="260"/>
      <c r="BX750" s="260"/>
      <c r="BY750" s="260"/>
      <c r="BZ750" s="260"/>
      <c r="CA750" s="260"/>
      <c r="CB750" s="260"/>
      <c r="CC750" s="260"/>
      <c r="CD750" s="260"/>
      <c r="CE750" s="260"/>
      <c r="CF750" s="260"/>
      <c r="CG750" s="260"/>
      <c r="CH750" s="260"/>
      <c r="CI750" s="260"/>
      <c r="CJ750" s="260"/>
      <c r="CK750" s="260"/>
      <c r="CL750" s="260"/>
      <c r="CM750" s="260"/>
      <c r="CN750" s="260"/>
      <c r="CO750" s="260"/>
      <c r="CP750" s="260"/>
      <c r="CQ750" s="260"/>
      <c r="CR750" s="260"/>
      <c r="CS750" s="260"/>
      <c r="CT750" s="260"/>
      <c r="CU750" s="260"/>
      <c r="CV750" s="260"/>
      <c r="CW750" s="260"/>
      <c r="CX750" s="260"/>
      <c r="CY750" s="260"/>
      <c r="CZ750" s="260"/>
      <c r="DA750" s="260"/>
      <c r="DB750" s="260"/>
      <c r="DC750" s="260"/>
      <c r="DD750" s="260"/>
      <c r="DE750" s="260"/>
    </row>
    <row r="751" spans="1:109" ht="11.25" customHeight="1">
      <c r="A751" s="260"/>
      <c r="B751" s="260"/>
      <c r="C751" s="210"/>
      <c r="D751" s="211"/>
      <c r="E751" s="210"/>
      <c r="F751" s="210"/>
      <c r="G751" s="261"/>
      <c r="H751" s="262"/>
      <c r="I751" s="262"/>
      <c r="J751" s="263"/>
      <c r="K751" s="263"/>
      <c r="L751" s="263"/>
      <c r="M751" s="263"/>
      <c r="N751" s="263"/>
      <c r="O751" s="263"/>
      <c r="P751" s="263"/>
      <c r="Q751" s="263"/>
      <c r="R751" s="210"/>
      <c r="S751" s="210"/>
      <c r="T751" s="210"/>
      <c r="U751" s="212"/>
      <c r="V751" s="212"/>
      <c r="W751" s="212"/>
      <c r="X751" s="212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212"/>
      <c r="AJ751" s="260"/>
      <c r="AK751" s="260"/>
      <c r="AL751" s="260"/>
      <c r="AM751" s="260"/>
      <c r="AN751" s="260"/>
      <c r="AO751" s="260"/>
      <c r="AP751" s="260"/>
      <c r="AQ751" s="260"/>
      <c r="AR751" s="260"/>
      <c r="AS751" s="260"/>
      <c r="AT751" s="260"/>
      <c r="AU751" s="260"/>
      <c r="AV751" s="260"/>
      <c r="AW751" s="260"/>
      <c r="AX751" s="260"/>
      <c r="AY751" s="260"/>
      <c r="AZ751" s="260"/>
      <c r="BA751" s="260"/>
      <c r="BB751" s="260"/>
      <c r="BC751" s="260"/>
      <c r="BD751" s="260"/>
      <c r="BE751" s="260"/>
      <c r="BF751" s="260"/>
      <c r="BG751" s="260"/>
      <c r="BH751" s="260"/>
      <c r="BI751" s="260"/>
      <c r="BJ751" s="260"/>
      <c r="BK751" s="260"/>
      <c r="BL751" s="260"/>
      <c r="BM751" s="260"/>
      <c r="BN751" s="260"/>
      <c r="BO751" s="260"/>
      <c r="BP751" s="260"/>
      <c r="BQ751" s="260"/>
      <c r="BR751" s="260"/>
      <c r="BS751" s="260"/>
      <c r="BT751" s="260"/>
      <c r="BU751" s="260"/>
      <c r="BV751" s="260"/>
      <c r="BW751" s="260"/>
      <c r="BX751" s="260"/>
      <c r="BY751" s="260"/>
      <c r="BZ751" s="260"/>
      <c r="CA751" s="260"/>
      <c r="CB751" s="260"/>
      <c r="CC751" s="260"/>
      <c r="CD751" s="260"/>
      <c r="CE751" s="260"/>
      <c r="CF751" s="260"/>
      <c r="CG751" s="260"/>
      <c r="CH751" s="260"/>
      <c r="CI751" s="260"/>
      <c r="CJ751" s="260"/>
      <c r="CK751" s="260"/>
      <c r="CL751" s="260"/>
      <c r="CM751" s="260"/>
      <c r="CN751" s="260"/>
      <c r="CO751" s="260"/>
      <c r="CP751" s="260"/>
      <c r="CQ751" s="260"/>
      <c r="CR751" s="260"/>
      <c r="CS751" s="260"/>
      <c r="CT751" s="260"/>
      <c r="CU751" s="260"/>
      <c r="CV751" s="260"/>
      <c r="CW751" s="260"/>
      <c r="CX751" s="260"/>
      <c r="CY751" s="260"/>
      <c r="CZ751" s="260"/>
      <c r="DA751" s="260"/>
      <c r="DB751" s="260"/>
      <c r="DC751" s="260"/>
      <c r="DD751" s="260"/>
      <c r="DE751" s="260"/>
    </row>
    <row r="752" spans="1:109" ht="11.25" customHeight="1">
      <c r="A752" s="260"/>
      <c r="B752" s="260"/>
      <c r="C752" s="210"/>
      <c r="D752" s="211"/>
      <c r="E752" s="210"/>
      <c r="F752" s="210"/>
      <c r="G752" s="261"/>
      <c r="H752" s="262"/>
      <c r="I752" s="262"/>
      <c r="J752" s="263"/>
      <c r="K752" s="263"/>
      <c r="L752" s="263"/>
      <c r="M752" s="263"/>
      <c r="N752" s="263"/>
      <c r="O752" s="263"/>
      <c r="P752" s="263"/>
      <c r="Q752" s="263"/>
      <c r="R752" s="210"/>
      <c r="S752" s="210"/>
      <c r="T752" s="210"/>
      <c r="U752" s="212"/>
      <c r="V752" s="212"/>
      <c r="W752" s="212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60"/>
      <c r="AK752" s="260"/>
      <c r="AL752" s="260"/>
      <c r="AM752" s="260"/>
      <c r="AN752" s="260"/>
      <c r="AO752" s="260"/>
      <c r="AP752" s="260"/>
      <c r="AQ752" s="260"/>
      <c r="AR752" s="260"/>
      <c r="AS752" s="260"/>
      <c r="AT752" s="260"/>
      <c r="AU752" s="260"/>
      <c r="AV752" s="260"/>
      <c r="AW752" s="260"/>
      <c r="AX752" s="260"/>
      <c r="AY752" s="260"/>
      <c r="AZ752" s="260"/>
      <c r="BA752" s="260"/>
      <c r="BB752" s="260"/>
      <c r="BC752" s="260"/>
      <c r="BD752" s="260"/>
      <c r="BE752" s="260"/>
      <c r="BF752" s="260"/>
      <c r="BG752" s="260"/>
      <c r="BH752" s="260"/>
      <c r="BI752" s="260"/>
      <c r="BJ752" s="260"/>
      <c r="BK752" s="260"/>
      <c r="BL752" s="260"/>
      <c r="BM752" s="260"/>
      <c r="BN752" s="260"/>
      <c r="BO752" s="260"/>
      <c r="BP752" s="260"/>
      <c r="BQ752" s="260"/>
      <c r="BR752" s="260"/>
      <c r="BS752" s="260"/>
      <c r="BT752" s="260"/>
      <c r="BU752" s="260"/>
      <c r="BV752" s="260"/>
      <c r="BW752" s="260"/>
      <c r="BX752" s="260"/>
      <c r="BY752" s="260"/>
      <c r="BZ752" s="260"/>
      <c r="CA752" s="260"/>
      <c r="CB752" s="260"/>
      <c r="CC752" s="260"/>
      <c r="CD752" s="260"/>
      <c r="CE752" s="260"/>
      <c r="CF752" s="260"/>
      <c r="CG752" s="260"/>
      <c r="CH752" s="260"/>
      <c r="CI752" s="260"/>
      <c r="CJ752" s="260"/>
      <c r="CK752" s="260"/>
      <c r="CL752" s="260"/>
      <c r="CM752" s="260"/>
      <c r="CN752" s="260"/>
      <c r="CO752" s="260"/>
      <c r="CP752" s="260"/>
      <c r="CQ752" s="260"/>
      <c r="CR752" s="260"/>
      <c r="CS752" s="260"/>
      <c r="CT752" s="260"/>
      <c r="CU752" s="260"/>
      <c r="CV752" s="260"/>
      <c r="CW752" s="260"/>
      <c r="CX752" s="260"/>
      <c r="CY752" s="260"/>
      <c r="CZ752" s="260"/>
      <c r="DA752" s="260"/>
      <c r="DB752" s="260"/>
      <c r="DC752" s="260"/>
      <c r="DD752" s="260"/>
      <c r="DE752" s="260"/>
    </row>
    <row r="753" spans="1:109" ht="11.25" customHeight="1">
      <c r="A753" s="260"/>
      <c r="B753" s="260"/>
      <c r="C753" s="210"/>
      <c r="D753" s="211"/>
      <c r="E753" s="210"/>
      <c r="F753" s="210"/>
      <c r="G753" s="261"/>
      <c r="H753" s="262"/>
      <c r="I753" s="262"/>
      <c r="J753" s="263"/>
      <c r="K753" s="263"/>
      <c r="L753" s="263"/>
      <c r="M753" s="263"/>
      <c r="N753" s="263"/>
      <c r="O753" s="263"/>
      <c r="P753" s="263"/>
      <c r="Q753" s="263"/>
      <c r="R753" s="210"/>
      <c r="S753" s="210"/>
      <c r="T753" s="210"/>
      <c r="U753" s="212"/>
      <c r="V753" s="212"/>
      <c r="W753" s="212"/>
      <c r="X753" s="212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212"/>
      <c r="AJ753" s="260"/>
      <c r="AK753" s="260"/>
      <c r="AL753" s="260"/>
      <c r="AM753" s="260"/>
      <c r="AN753" s="260"/>
      <c r="AO753" s="260"/>
      <c r="AP753" s="260"/>
      <c r="AQ753" s="260"/>
      <c r="AR753" s="260"/>
      <c r="AS753" s="260"/>
      <c r="AT753" s="260"/>
      <c r="AU753" s="260"/>
      <c r="AV753" s="260"/>
      <c r="AW753" s="260"/>
      <c r="AX753" s="260"/>
      <c r="AY753" s="260"/>
      <c r="AZ753" s="260"/>
      <c r="BA753" s="260"/>
      <c r="BB753" s="260"/>
      <c r="BC753" s="260"/>
      <c r="BD753" s="260"/>
      <c r="BE753" s="260"/>
      <c r="BF753" s="260"/>
      <c r="BG753" s="260"/>
      <c r="BH753" s="260"/>
      <c r="BI753" s="260"/>
      <c r="BJ753" s="260"/>
      <c r="BK753" s="260"/>
      <c r="BL753" s="260"/>
      <c r="BM753" s="260"/>
      <c r="BN753" s="260"/>
      <c r="BO753" s="260"/>
      <c r="BP753" s="260"/>
      <c r="BQ753" s="260"/>
      <c r="BR753" s="260"/>
      <c r="BS753" s="260"/>
      <c r="BT753" s="260"/>
      <c r="BU753" s="260"/>
      <c r="BV753" s="260"/>
      <c r="BW753" s="260"/>
      <c r="BX753" s="260"/>
      <c r="BY753" s="260"/>
      <c r="BZ753" s="260"/>
      <c r="CA753" s="260"/>
      <c r="CB753" s="260"/>
      <c r="CC753" s="260"/>
      <c r="CD753" s="260"/>
      <c r="CE753" s="260"/>
      <c r="CF753" s="260"/>
      <c r="CG753" s="260"/>
      <c r="CH753" s="260"/>
      <c r="CI753" s="260"/>
      <c r="CJ753" s="260"/>
      <c r="CK753" s="260"/>
      <c r="CL753" s="260"/>
      <c r="CM753" s="260"/>
      <c r="CN753" s="260"/>
      <c r="CO753" s="260"/>
      <c r="CP753" s="260"/>
      <c r="CQ753" s="260"/>
      <c r="CR753" s="260"/>
      <c r="CS753" s="260"/>
      <c r="CT753" s="260"/>
      <c r="CU753" s="260"/>
      <c r="CV753" s="260"/>
      <c r="CW753" s="260"/>
      <c r="CX753" s="260"/>
      <c r="CY753" s="260"/>
      <c r="CZ753" s="260"/>
      <c r="DA753" s="260"/>
      <c r="DB753" s="260"/>
      <c r="DC753" s="260"/>
      <c r="DD753" s="260"/>
      <c r="DE753" s="260"/>
    </row>
    <row r="754" spans="1:109" ht="11.25" customHeight="1">
      <c r="A754" s="260"/>
      <c r="B754" s="260"/>
      <c r="C754" s="210"/>
      <c r="D754" s="211"/>
      <c r="E754" s="210"/>
      <c r="F754" s="210"/>
      <c r="G754" s="261"/>
      <c r="H754" s="262"/>
      <c r="I754" s="262"/>
      <c r="J754" s="263"/>
      <c r="K754" s="263"/>
      <c r="L754" s="263"/>
      <c r="M754" s="263"/>
      <c r="N754" s="263"/>
      <c r="O754" s="263"/>
      <c r="P754" s="263"/>
      <c r="Q754" s="263"/>
      <c r="R754" s="210"/>
      <c r="S754" s="210"/>
      <c r="T754" s="210"/>
      <c r="U754" s="212"/>
      <c r="V754" s="212"/>
      <c r="W754" s="212"/>
      <c r="X754" s="212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212"/>
      <c r="AJ754" s="260"/>
      <c r="AK754" s="260"/>
      <c r="AL754" s="260"/>
      <c r="AM754" s="260"/>
      <c r="AN754" s="260"/>
      <c r="AO754" s="260"/>
      <c r="AP754" s="260"/>
      <c r="AQ754" s="260"/>
      <c r="AR754" s="260"/>
      <c r="AS754" s="260"/>
      <c r="AT754" s="260"/>
      <c r="AU754" s="260"/>
      <c r="AV754" s="260"/>
      <c r="AW754" s="260"/>
      <c r="AX754" s="260"/>
      <c r="AY754" s="260"/>
      <c r="AZ754" s="260"/>
      <c r="BA754" s="260"/>
      <c r="BB754" s="260"/>
      <c r="BC754" s="260"/>
      <c r="BD754" s="260"/>
      <c r="BE754" s="260"/>
      <c r="BF754" s="260"/>
      <c r="BG754" s="260"/>
      <c r="BH754" s="260"/>
      <c r="BI754" s="260"/>
      <c r="BJ754" s="260"/>
      <c r="BK754" s="260"/>
      <c r="BL754" s="260"/>
      <c r="BM754" s="260"/>
      <c r="BN754" s="260"/>
      <c r="BO754" s="260"/>
      <c r="BP754" s="260"/>
      <c r="BQ754" s="260"/>
      <c r="BR754" s="260"/>
      <c r="BS754" s="260"/>
      <c r="BT754" s="260"/>
      <c r="BU754" s="260"/>
      <c r="BV754" s="260"/>
      <c r="BW754" s="260"/>
      <c r="BX754" s="260"/>
      <c r="BY754" s="260"/>
      <c r="BZ754" s="260"/>
      <c r="CA754" s="260"/>
      <c r="CB754" s="260"/>
      <c r="CC754" s="260"/>
      <c r="CD754" s="260"/>
      <c r="CE754" s="260"/>
      <c r="CF754" s="260"/>
      <c r="CG754" s="260"/>
      <c r="CH754" s="260"/>
      <c r="CI754" s="260"/>
      <c r="CJ754" s="260"/>
      <c r="CK754" s="260"/>
      <c r="CL754" s="260"/>
      <c r="CM754" s="260"/>
      <c r="CN754" s="260"/>
      <c r="CO754" s="260"/>
      <c r="CP754" s="260"/>
      <c r="CQ754" s="260"/>
      <c r="CR754" s="260"/>
      <c r="CS754" s="260"/>
      <c r="CT754" s="260"/>
      <c r="CU754" s="260"/>
      <c r="CV754" s="260"/>
      <c r="CW754" s="260"/>
      <c r="CX754" s="260"/>
      <c r="CY754" s="260"/>
      <c r="CZ754" s="260"/>
      <c r="DA754" s="260"/>
      <c r="DB754" s="260"/>
      <c r="DC754" s="260"/>
      <c r="DD754" s="260"/>
      <c r="DE754" s="260"/>
    </row>
    <row r="755" spans="1:109" ht="11.25" customHeight="1">
      <c r="A755" s="260"/>
      <c r="B755" s="260"/>
      <c r="C755" s="210"/>
      <c r="D755" s="211"/>
      <c r="E755" s="210"/>
      <c r="F755" s="210"/>
      <c r="G755" s="261"/>
      <c r="H755" s="262"/>
      <c r="I755" s="262"/>
      <c r="J755" s="263"/>
      <c r="K755" s="263"/>
      <c r="L755" s="263"/>
      <c r="M755" s="263"/>
      <c r="N755" s="263"/>
      <c r="O755" s="263"/>
      <c r="P755" s="263"/>
      <c r="Q755" s="263"/>
      <c r="R755" s="210"/>
      <c r="S755" s="210"/>
      <c r="T755" s="210"/>
      <c r="U755" s="212"/>
      <c r="V755" s="212"/>
      <c r="W755" s="212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60"/>
      <c r="AK755" s="260"/>
      <c r="AL755" s="260"/>
      <c r="AM755" s="260"/>
      <c r="AN755" s="260"/>
      <c r="AO755" s="260"/>
      <c r="AP755" s="260"/>
      <c r="AQ755" s="260"/>
      <c r="AR755" s="260"/>
      <c r="AS755" s="260"/>
      <c r="AT755" s="260"/>
      <c r="AU755" s="260"/>
      <c r="AV755" s="260"/>
      <c r="AW755" s="260"/>
      <c r="AX755" s="260"/>
      <c r="AY755" s="260"/>
      <c r="AZ755" s="260"/>
      <c r="BA755" s="260"/>
      <c r="BB755" s="260"/>
      <c r="BC755" s="260"/>
      <c r="BD755" s="260"/>
      <c r="BE755" s="260"/>
      <c r="BF755" s="260"/>
      <c r="BG755" s="260"/>
      <c r="BH755" s="260"/>
      <c r="BI755" s="260"/>
      <c r="BJ755" s="260"/>
      <c r="BK755" s="260"/>
      <c r="BL755" s="260"/>
      <c r="BM755" s="260"/>
      <c r="BN755" s="260"/>
      <c r="BO755" s="260"/>
      <c r="BP755" s="260"/>
      <c r="BQ755" s="260"/>
      <c r="BR755" s="260"/>
      <c r="BS755" s="260"/>
      <c r="BT755" s="260"/>
      <c r="BU755" s="260"/>
      <c r="BV755" s="260"/>
      <c r="BW755" s="260"/>
      <c r="BX755" s="260"/>
      <c r="BY755" s="260"/>
      <c r="BZ755" s="260"/>
      <c r="CA755" s="260"/>
      <c r="CB755" s="260"/>
      <c r="CC755" s="260"/>
      <c r="CD755" s="260"/>
      <c r="CE755" s="260"/>
      <c r="CF755" s="260"/>
      <c r="CG755" s="260"/>
      <c r="CH755" s="260"/>
      <c r="CI755" s="260"/>
      <c r="CJ755" s="260"/>
      <c r="CK755" s="260"/>
      <c r="CL755" s="260"/>
      <c r="CM755" s="260"/>
      <c r="CN755" s="260"/>
      <c r="CO755" s="260"/>
      <c r="CP755" s="260"/>
      <c r="CQ755" s="260"/>
      <c r="CR755" s="260"/>
      <c r="CS755" s="260"/>
      <c r="CT755" s="260"/>
      <c r="CU755" s="260"/>
      <c r="CV755" s="260"/>
      <c r="CW755" s="260"/>
      <c r="CX755" s="260"/>
      <c r="CY755" s="260"/>
      <c r="CZ755" s="260"/>
      <c r="DA755" s="260"/>
      <c r="DB755" s="260"/>
      <c r="DC755" s="260"/>
      <c r="DD755" s="260"/>
      <c r="DE755" s="260"/>
    </row>
    <row r="756" spans="1:109" ht="11.25" customHeight="1">
      <c r="A756" s="260"/>
      <c r="B756" s="260"/>
      <c r="C756" s="210"/>
      <c r="D756" s="211"/>
      <c r="E756" s="210"/>
      <c r="F756" s="210"/>
      <c r="G756" s="261"/>
      <c r="H756" s="262"/>
      <c r="I756" s="262"/>
      <c r="J756" s="263"/>
      <c r="K756" s="263"/>
      <c r="L756" s="263"/>
      <c r="M756" s="263"/>
      <c r="N756" s="263"/>
      <c r="O756" s="263"/>
      <c r="P756" s="263"/>
      <c r="Q756" s="263"/>
      <c r="R756" s="210"/>
      <c r="S756" s="210"/>
      <c r="T756" s="210"/>
      <c r="U756" s="212"/>
      <c r="V756" s="212"/>
      <c r="W756" s="212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60"/>
      <c r="AK756" s="260"/>
      <c r="AL756" s="260"/>
      <c r="AM756" s="260"/>
      <c r="AN756" s="260"/>
      <c r="AO756" s="260"/>
      <c r="AP756" s="260"/>
      <c r="AQ756" s="260"/>
      <c r="AR756" s="260"/>
      <c r="AS756" s="260"/>
      <c r="AT756" s="260"/>
      <c r="AU756" s="260"/>
      <c r="AV756" s="260"/>
      <c r="AW756" s="260"/>
      <c r="AX756" s="260"/>
      <c r="AY756" s="260"/>
      <c r="AZ756" s="260"/>
      <c r="BA756" s="260"/>
      <c r="BB756" s="260"/>
      <c r="BC756" s="260"/>
      <c r="BD756" s="260"/>
      <c r="BE756" s="260"/>
      <c r="BF756" s="260"/>
      <c r="BG756" s="260"/>
      <c r="BH756" s="260"/>
      <c r="BI756" s="260"/>
      <c r="BJ756" s="260"/>
      <c r="BK756" s="260"/>
      <c r="BL756" s="260"/>
      <c r="BM756" s="260"/>
      <c r="BN756" s="260"/>
      <c r="BO756" s="260"/>
      <c r="BP756" s="260"/>
      <c r="BQ756" s="260"/>
      <c r="BR756" s="260"/>
      <c r="BS756" s="260"/>
      <c r="BT756" s="260"/>
      <c r="BU756" s="260"/>
      <c r="BV756" s="260"/>
      <c r="BW756" s="260"/>
      <c r="BX756" s="260"/>
      <c r="BY756" s="260"/>
      <c r="BZ756" s="260"/>
      <c r="CA756" s="260"/>
      <c r="CB756" s="260"/>
      <c r="CC756" s="260"/>
      <c r="CD756" s="260"/>
      <c r="CE756" s="260"/>
      <c r="CF756" s="260"/>
      <c r="CG756" s="260"/>
      <c r="CH756" s="260"/>
      <c r="CI756" s="260"/>
      <c r="CJ756" s="260"/>
      <c r="CK756" s="260"/>
      <c r="CL756" s="260"/>
      <c r="CM756" s="260"/>
      <c r="CN756" s="260"/>
      <c r="CO756" s="260"/>
      <c r="CP756" s="260"/>
      <c r="CQ756" s="260"/>
      <c r="CR756" s="260"/>
      <c r="CS756" s="260"/>
      <c r="CT756" s="260"/>
      <c r="CU756" s="260"/>
      <c r="CV756" s="260"/>
      <c r="CW756" s="260"/>
      <c r="CX756" s="260"/>
      <c r="CY756" s="260"/>
      <c r="CZ756" s="260"/>
      <c r="DA756" s="260"/>
      <c r="DB756" s="260"/>
      <c r="DC756" s="260"/>
      <c r="DD756" s="260"/>
      <c r="DE756" s="260"/>
    </row>
    <row r="757" spans="1:109" ht="11.25" customHeight="1">
      <c r="A757" s="260"/>
      <c r="B757" s="260"/>
      <c r="C757" s="210"/>
      <c r="D757" s="211"/>
      <c r="E757" s="210"/>
      <c r="F757" s="210"/>
      <c r="G757" s="261"/>
      <c r="H757" s="262"/>
      <c r="I757" s="262"/>
      <c r="J757" s="263"/>
      <c r="K757" s="263"/>
      <c r="L757" s="263"/>
      <c r="M757" s="263"/>
      <c r="N757" s="263"/>
      <c r="O757" s="263"/>
      <c r="P757" s="263"/>
      <c r="Q757" s="263"/>
      <c r="R757" s="210"/>
      <c r="S757" s="210"/>
      <c r="T757" s="210"/>
      <c r="U757" s="212"/>
      <c r="V757" s="212"/>
      <c r="W757" s="212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60"/>
      <c r="AK757" s="260"/>
      <c r="AL757" s="260"/>
      <c r="AM757" s="260"/>
      <c r="AN757" s="260"/>
      <c r="AO757" s="260"/>
      <c r="AP757" s="260"/>
      <c r="AQ757" s="260"/>
      <c r="AR757" s="260"/>
      <c r="AS757" s="260"/>
      <c r="AT757" s="260"/>
      <c r="AU757" s="260"/>
      <c r="AV757" s="260"/>
      <c r="AW757" s="260"/>
      <c r="AX757" s="260"/>
      <c r="AY757" s="260"/>
      <c r="AZ757" s="260"/>
      <c r="BA757" s="260"/>
      <c r="BB757" s="260"/>
      <c r="BC757" s="260"/>
      <c r="BD757" s="260"/>
      <c r="BE757" s="260"/>
      <c r="BF757" s="260"/>
      <c r="BG757" s="260"/>
      <c r="BH757" s="260"/>
      <c r="BI757" s="260"/>
      <c r="BJ757" s="260"/>
      <c r="BK757" s="260"/>
      <c r="BL757" s="260"/>
      <c r="BM757" s="260"/>
      <c r="BN757" s="260"/>
      <c r="BO757" s="260"/>
      <c r="BP757" s="260"/>
      <c r="BQ757" s="260"/>
      <c r="BR757" s="260"/>
      <c r="BS757" s="260"/>
      <c r="BT757" s="260"/>
      <c r="BU757" s="260"/>
      <c r="BV757" s="260"/>
      <c r="BW757" s="260"/>
      <c r="BX757" s="260"/>
      <c r="BY757" s="260"/>
      <c r="BZ757" s="260"/>
      <c r="CA757" s="260"/>
      <c r="CB757" s="260"/>
      <c r="CC757" s="260"/>
      <c r="CD757" s="260"/>
      <c r="CE757" s="260"/>
      <c r="CF757" s="260"/>
      <c r="CG757" s="260"/>
      <c r="CH757" s="260"/>
      <c r="CI757" s="260"/>
      <c r="CJ757" s="260"/>
      <c r="CK757" s="260"/>
      <c r="CL757" s="260"/>
      <c r="CM757" s="260"/>
      <c r="CN757" s="260"/>
      <c r="CO757" s="260"/>
      <c r="CP757" s="260"/>
      <c r="CQ757" s="260"/>
      <c r="CR757" s="260"/>
      <c r="CS757" s="260"/>
      <c r="CT757" s="260"/>
      <c r="CU757" s="260"/>
      <c r="CV757" s="260"/>
      <c r="CW757" s="260"/>
      <c r="CX757" s="260"/>
      <c r="CY757" s="260"/>
      <c r="CZ757" s="260"/>
      <c r="DA757" s="260"/>
      <c r="DB757" s="260"/>
      <c r="DC757" s="260"/>
      <c r="DD757" s="260"/>
      <c r="DE757" s="260"/>
    </row>
    <row r="758" spans="1:109" ht="11.25" customHeight="1">
      <c r="A758" s="260"/>
      <c r="B758" s="260"/>
      <c r="C758" s="210"/>
      <c r="D758" s="211"/>
      <c r="E758" s="210"/>
      <c r="F758" s="210"/>
      <c r="G758" s="261"/>
      <c r="H758" s="262"/>
      <c r="I758" s="262"/>
      <c r="J758" s="263"/>
      <c r="K758" s="263"/>
      <c r="L758" s="263"/>
      <c r="M758" s="263"/>
      <c r="N758" s="263"/>
      <c r="O758" s="263"/>
      <c r="P758" s="263"/>
      <c r="Q758" s="263"/>
      <c r="R758" s="210"/>
      <c r="S758" s="210"/>
      <c r="T758" s="210"/>
      <c r="U758" s="212"/>
      <c r="V758" s="212"/>
      <c r="W758" s="212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60"/>
      <c r="AK758" s="260"/>
      <c r="AL758" s="260"/>
      <c r="AM758" s="260"/>
      <c r="AN758" s="260"/>
      <c r="AO758" s="260"/>
      <c r="AP758" s="260"/>
      <c r="AQ758" s="260"/>
      <c r="AR758" s="260"/>
      <c r="AS758" s="260"/>
      <c r="AT758" s="260"/>
      <c r="AU758" s="260"/>
      <c r="AV758" s="260"/>
      <c r="AW758" s="260"/>
      <c r="AX758" s="260"/>
      <c r="AY758" s="260"/>
      <c r="AZ758" s="260"/>
      <c r="BA758" s="260"/>
      <c r="BB758" s="260"/>
      <c r="BC758" s="260"/>
      <c r="BD758" s="260"/>
      <c r="BE758" s="260"/>
      <c r="BF758" s="260"/>
      <c r="BG758" s="260"/>
      <c r="BH758" s="260"/>
      <c r="BI758" s="260"/>
      <c r="BJ758" s="260"/>
      <c r="BK758" s="260"/>
      <c r="BL758" s="260"/>
      <c r="BM758" s="260"/>
      <c r="BN758" s="260"/>
      <c r="BO758" s="260"/>
      <c r="BP758" s="260"/>
      <c r="BQ758" s="260"/>
      <c r="BR758" s="260"/>
      <c r="BS758" s="260"/>
      <c r="BT758" s="260"/>
      <c r="BU758" s="260"/>
      <c r="BV758" s="260"/>
      <c r="BW758" s="260"/>
      <c r="BX758" s="260"/>
      <c r="BY758" s="260"/>
      <c r="BZ758" s="260"/>
      <c r="CA758" s="260"/>
      <c r="CB758" s="260"/>
      <c r="CC758" s="260"/>
      <c r="CD758" s="260"/>
      <c r="CE758" s="260"/>
      <c r="CF758" s="260"/>
      <c r="CG758" s="260"/>
      <c r="CH758" s="260"/>
      <c r="CI758" s="260"/>
      <c r="CJ758" s="260"/>
      <c r="CK758" s="260"/>
      <c r="CL758" s="260"/>
      <c r="CM758" s="260"/>
      <c r="CN758" s="260"/>
      <c r="CO758" s="260"/>
      <c r="CP758" s="260"/>
      <c r="CQ758" s="260"/>
      <c r="CR758" s="260"/>
      <c r="CS758" s="260"/>
      <c r="CT758" s="260"/>
      <c r="CU758" s="260"/>
      <c r="CV758" s="260"/>
      <c r="CW758" s="260"/>
      <c r="CX758" s="260"/>
      <c r="CY758" s="260"/>
      <c r="CZ758" s="260"/>
      <c r="DA758" s="260"/>
      <c r="DB758" s="260"/>
      <c r="DC758" s="260"/>
      <c r="DD758" s="260"/>
      <c r="DE758" s="260"/>
    </row>
    <row r="759" spans="1:109" ht="11.25" customHeight="1">
      <c r="A759" s="260"/>
      <c r="B759" s="260"/>
      <c r="C759" s="210"/>
      <c r="D759" s="211"/>
      <c r="E759" s="210"/>
      <c r="F759" s="210"/>
      <c r="G759" s="261"/>
      <c r="H759" s="262"/>
      <c r="I759" s="262"/>
      <c r="J759" s="263"/>
      <c r="K759" s="263"/>
      <c r="L759" s="263"/>
      <c r="M759" s="263"/>
      <c r="N759" s="263"/>
      <c r="O759" s="263"/>
      <c r="P759" s="263"/>
      <c r="Q759" s="263"/>
      <c r="R759" s="210"/>
      <c r="S759" s="210"/>
      <c r="T759" s="210"/>
      <c r="U759" s="212"/>
      <c r="V759" s="212"/>
      <c r="W759" s="212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60"/>
      <c r="AK759" s="260"/>
      <c r="AL759" s="260"/>
      <c r="AM759" s="260"/>
      <c r="AN759" s="260"/>
      <c r="AO759" s="260"/>
      <c r="AP759" s="260"/>
      <c r="AQ759" s="260"/>
      <c r="AR759" s="260"/>
      <c r="AS759" s="260"/>
      <c r="AT759" s="260"/>
      <c r="AU759" s="260"/>
      <c r="AV759" s="260"/>
      <c r="AW759" s="260"/>
      <c r="AX759" s="260"/>
      <c r="AY759" s="260"/>
      <c r="AZ759" s="260"/>
      <c r="BA759" s="260"/>
      <c r="BB759" s="260"/>
      <c r="BC759" s="260"/>
      <c r="BD759" s="260"/>
      <c r="BE759" s="260"/>
      <c r="BF759" s="260"/>
      <c r="BG759" s="260"/>
      <c r="BH759" s="260"/>
      <c r="BI759" s="260"/>
      <c r="BJ759" s="260"/>
      <c r="BK759" s="260"/>
      <c r="BL759" s="260"/>
      <c r="BM759" s="260"/>
      <c r="BN759" s="260"/>
      <c r="BO759" s="260"/>
      <c r="BP759" s="260"/>
      <c r="BQ759" s="260"/>
      <c r="BR759" s="260"/>
      <c r="BS759" s="260"/>
      <c r="BT759" s="260"/>
      <c r="BU759" s="260"/>
      <c r="BV759" s="260"/>
      <c r="BW759" s="260"/>
      <c r="BX759" s="260"/>
      <c r="BY759" s="260"/>
      <c r="BZ759" s="260"/>
      <c r="CA759" s="260"/>
      <c r="CB759" s="260"/>
      <c r="CC759" s="260"/>
      <c r="CD759" s="260"/>
      <c r="CE759" s="260"/>
      <c r="CF759" s="260"/>
      <c r="CG759" s="260"/>
      <c r="CH759" s="260"/>
      <c r="CI759" s="260"/>
      <c r="CJ759" s="260"/>
      <c r="CK759" s="260"/>
      <c r="CL759" s="260"/>
      <c r="CM759" s="260"/>
      <c r="CN759" s="260"/>
      <c r="CO759" s="260"/>
      <c r="CP759" s="260"/>
      <c r="CQ759" s="260"/>
      <c r="CR759" s="260"/>
      <c r="CS759" s="260"/>
      <c r="CT759" s="260"/>
      <c r="CU759" s="260"/>
      <c r="CV759" s="260"/>
      <c r="CW759" s="260"/>
      <c r="CX759" s="260"/>
      <c r="CY759" s="260"/>
      <c r="CZ759" s="260"/>
      <c r="DA759" s="260"/>
      <c r="DB759" s="260"/>
      <c r="DC759" s="260"/>
      <c r="DD759" s="260"/>
      <c r="DE759" s="260"/>
    </row>
    <row r="760" spans="1:109" ht="11.25" customHeight="1">
      <c r="A760" s="260"/>
      <c r="B760" s="260"/>
      <c r="C760" s="210"/>
      <c r="D760" s="211"/>
      <c r="E760" s="210"/>
      <c r="F760" s="210"/>
      <c r="G760" s="261"/>
      <c r="H760" s="262"/>
      <c r="I760" s="262"/>
      <c r="J760" s="263"/>
      <c r="K760" s="263"/>
      <c r="L760" s="263"/>
      <c r="M760" s="263"/>
      <c r="N760" s="263"/>
      <c r="O760" s="263"/>
      <c r="P760" s="263"/>
      <c r="Q760" s="263"/>
      <c r="R760" s="210"/>
      <c r="S760" s="210"/>
      <c r="T760" s="210"/>
      <c r="U760" s="212"/>
      <c r="V760" s="212"/>
      <c r="W760" s="212"/>
      <c r="X760" s="212"/>
      <c r="Y760" s="212"/>
      <c r="Z760" s="212"/>
      <c r="AA760" s="212"/>
      <c r="AB760" s="212"/>
      <c r="AC760" s="212"/>
      <c r="AD760" s="212"/>
      <c r="AE760" s="212"/>
      <c r="AF760" s="212"/>
      <c r="AG760" s="212"/>
      <c r="AH760" s="212"/>
      <c r="AI760" s="212"/>
      <c r="AJ760" s="260"/>
      <c r="AK760" s="260"/>
      <c r="AL760" s="260"/>
      <c r="AM760" s="260"/>
      <c r="AN760" s="260"/>
      <c r="AO760" s="260"/>
      <c r="AP760" s="260"/>
      <c r="AQ760" s="260"/>
      <c r="AR760" s="260"/>
      <c r="AS760" s="260"/>
      <c r="AT760" s="260"/>
      <c r="AU760" s="260"/>
      <c r="AV760" s="260"/>
      <c r="AW760" s="260"/>
      <c r="AX760" s="260"/>
      <c r="AY760" s="260"/>
      <c r="AZ760" s="260"/>
      <c r="BA760" s="260"/>
      <c r="BB760" s="260"/>
      <c r="BC760" s="260"/>
      <c r="BD760" s="260"/>
      <c r="BE760" s="260"/>
      <c r="BF760" s="260"/>
      <c r="BG760" s="260"/>
      <c r="BH760" s="260"/>
      <c r="BI760" s="260"/>
      <c r="BJ760" s="260"/>
      <c r="BK760" s="260"/>
      <c r="BL760" s="260"/>
      <c r="BM760" s="260"/>
      <c r="BN760" s="260"/>
      <c r="BO760" s="260"/>
      <c r="BP760" s="260"/>
      <c r="BQ760" s="260"/>
      <c r="BR760" s="260"/>
      <c r="BS760" s="260"/>
      <c r="BT760" s="260"/>
      <c r="BU760" s="260"/>
      <c r="BV760" s="260"/>
      <c r="BW760" s="260"/>
      <c r="BX760" s="260"/>
      <c r="BY760" s="260"/>
      <c r="BZ760" s="260"/>
      <c r="CA760" s="260"/>
      <c r="CB760" s="260"/>
      <c r="CC760" s="260"/>
      <c r="CD760" s="260"/>
      <c r="CE760" s="260"/>
      <c r="CF760" s="260"/>
      <c r="CG760" s="260"/>
      <c r="CH760" s="260"/>
      <c r="CI760" s="260"/>
      <c r="CJ760" s="260"/>
      <c r="CK760" s="260"/>
      <c r="CL760" s="260"/>
      <c r="CM760" s="260"/>
      <c r="CN760" s="260"/>
      <c r="CO760" s="260"/>
      <c r="CP760" s="260"/>
      <c r="CQ760" s="260"/>
      <c r="CR760" s="260"/>
      <c r="CS760" s="260"/>
      <c r="CT760" s="260"/>
      <c r="CU760" s="260"/>
      <c r="CV760" s="260"/>
      <c r="CW760" s="260"/>
      <c r="CX760" s="260"/>
      <c r="CY760" s="260"/>
      <c r="CZ760" s="260"/>
      <c r="DA760" s="260"/>
      <c r="DB760" s="260"/>
      <c r="DC760" s="260"/>
      <c r="DD760" s="260"/>
      <c r="DE760" s="260"/>
    </row>
    <row r="761" spans="1:109" ht="11.25" customHeight="1">
      <c r="A761" s="260"/>
      <c r="B761" s="260"/>
      <c r="C761" s="210"/>
      <c r="D761" s="211"/>
      <c r="E761" s="210"/>
      <c r="F761" s="210"/>
      <c r="G761" s="261"/>
      <c r="H761" s="262"/>
      <c r="I761" s="262"/>
      <c r="J761" s="263"/>
      <c r="K761" s="263"/>
      <c r="L761" s="263"/>
      <c r="M761" s="263"/>
      <c r="N761" s="263"/>
      <c r="O761" s="263"/>
      <c r="P761" s="263"/>
      <c r="Q761" s="263"/>
      <c r="R761" s="210"/>
      <c r="S761" s="210"/>
      <c r="T761" s="210"/>
      <c r="U761" s="212"/>
      <c r="V761" s="212"/>
      <c r="W761" s="212"/>
      <c r="X761" s="212"/>
      <c r="Y761" s="212"/>
      <c r="Z761" s="212"/>
      <c r="AA761" s="212"/>
      <c r="AB761" s="212"/>
      <c r="AC761" s="212"/>
      <c r="AD761" s="212"/>
      <c r="AE761" s="212"/>
      <c r="AF761" s="212"/>
      <c r="AG761" s="212"/>
      <c r="AH761" s="212"/>
      <c r="AI761" s="212"/>
      <c r="AJ761" s="260"/>
      <c r="AK761" s="260"/>
      <c r="AL761" s="260"/>
      <c r="AM761" s="260"/>
      <c r="AN761" s="260"/>
      <c r="AO761" s="260"/>
      <c r="AP761" s="260"/>
      <c r="AQ761" s="260"/>
      <c r="AR761" s="260"/>
      <c r="AS761" s="260"/>
      <c r="AT761" s="260"/>
      <c r="AU761" s="260"/>
      <c r="AV761" s="260"/>
      <c r="AW761" s="260"/>
      <c r="AX761" s="260"/>
      <c r="AY761" s="260"/>
      <c r="AZ761" s="260"/>
      <c r="BA761" s="260"/>
      <c r="BB761" s="260"/>
      <c r="BC761" s="260"/>
      <c r="BD761" s="260"/>
      <c r="BE761" s="260"/>
      <c r="BF761" s="260"/>
      <c r="BG761" s="260"/>
      <c r="BH761" s="260"/>
      <c r="BI761" s="260"/>
      <c r="BJ761" s="260"/>
      <c r="BK761" s="260"/>
      <c r="BL761" s="260"/>
      <c r="BM761" s="260"/>
      <c r="BN761" s="260"/>
      <c r="BO761" s="260"/>
      <c r="BP761" s="260"/>
      <c r="BQ761" s="260"/>
      <c r="BR761" s="260"/>
      <c r="BS761" s="260"/>
      <c r="BT761" s="260"/>
      <c r="BU761" s="260"/>
      <c r="BV761" s="260"/>
      <c r="BW761" s="260"/>
      <c r="BX761" s="260"/>
      <c r="BY761" s="260"/>
      <c r="BZ761" s="260"/>
      <c r="CA761" s="260"/>
      <c r="CB761" s="260"/>
      <c r="CC761" s="260"/>
      <c r="CD761" s="260"/>
      <c r="CE761" s="260"/>
      <c r="CF761" s="260"/>
      <c r="CG761" s="260"/>
      <c r="CH761" s="260"/>
      <c r="CI761" s="260"/>
      <c r="CJ761" s="260"/>
      <c r="CK761" s="260"/>
      <c r="CL761" s="260"/>
      <c r="CM761" s="260"/>
      <c r="CN761" s="260"/>
      <c r="CO761" s="260"/>
      <c r="CP761" s="260"/>
      <c r="CQ761" s="260"/>
      <c r="CR761" s="260"/>
      <c r="CS761" s="260"/>
      <c r="CT761" s="260"/>
      <c r="CU761" s="260"/>
      <c r="CV761" s="260"/>
      <c r="CW761" s="260"/>
      <c r="CX761" s="260"/>
      <c r="CY761" s="260"/>
      <c r="CZ761" s="260"/>
      <c r="DA761" s="260"/>
      <c r="DB761" s="260"/>
      <c r="DC761" s="260"/>
      <c r="DD761" s="260"/>
      <c r="DE761" s="260"/>
    </row>
    <row r="762" spans="1:109" ht="11.25" customHeight="1">
      <c r="A762" s="260"/>
      <c r="B762" s="260"/>
      <c r="C762" s="210"/>
      <c r="D762" s="211"/>
      <c r="E762" s="210"/>
      <c r="F762" s="210"/>
      <c r="G762" s="261"/>
      <c r="H762" s="262"/>
      <c r="I762" s="262"/>
      <c r="J762" s="263"/>
      <c r="K762" s="263"/>
      <c r="L762" s="263"/>
      <c r="M762" s="263"/>
      <c r="N762" s="263"/>
      <c r="O762" s="263"/>
      <c r="P762" s="263"/>
      <c r="Q762" s="263"/>
      <c r="R762" s="210"/>
      <c r="S762" s="210"/>
      <c r="T762" s="210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60"/>
      <c r="AK762" s="260"/>
      <c r="AL762" s="260"/>
      <c r="AM762" s="260"/>
      <c r="AN762" s="260"/>
      <c r="AO762" s="260"/>
      <c r="AP762" s="260"/>
      <c r="AQ762" s="260"/>
      <c r="AR762" s="260"/>
      <c r="AS762" s="260"/>
      <c r="AT762" s="260"/>
      <c r="AU762" s="260"/>
      <c r="AV762" s="260"/>
      <c r="AW762" s="260"/>
      <c r="AX762" s="260"/>
      <c r="AY762" s="260"/>
      <c r="AZ762" s="260"/>
      <c r="BA762" s="260"/>
      <c r="BB762" s="260"/>
      <c r="BC762" s="260"/>
      <c r="BD762" s="260"/>
      <c r="BE762" s="260"/>
      <c r="BF762" s="260"/>
      <c r="BG762" s="260"/>
      <c r="BH762" s="260"/>
      <c r="BI762" s="260"/>
      <c r="BJ762" s="260"/>
      <c r="BK762" s="260"/>
      <c r="BL762" s="260"/>
      <c r="BM762" s="260"/>
      <c r="BN762" s="260"/>
      <c r="BO762" s="260"/>
      <c r="BP762" s="260"/>
      <c r="BQ762" s="260"/>
      <c r="BR762" s="260"/>
      <c r="BS762" s="260"/>
      <c r="BT762" s="260"/>
      <c r="BU762" s="260"/>
      <c r="BV762" s="260"/>
      <c r="BW762" s="260"/>
      <c r="BX762" s="260"/>
      <c r="BY762" s="260"/>
      <c r="BZ762" s="260"/>
      <c r="CA762" s="260"/>
      <c r="CB762" s="260"/>
      <c r="CC762" s="260"/>
      <c r="CD762" s="260"/>
      <c r="CE762" s="260"/>
      <c r="CF762" s="260"/>
      <c r="CG762" s="260"/>
      <c r="CH762" s="260"/>
      <c r="CI762" s="260"/>
      <c r="CJ762" s="260"/>
      <c r="CK762" s="260"/>
      <c r="CL762" s="260"/>
      <c r="CM762" s="260"/>
      <c r="CN762" s="260"/>
      <c r="CO762" s="260"/>
      <c r="CP762" s="260"/>
      <c r="CQ762" s="260"/>
      <c r="CR762" s="260"/>
      <c r="CS762" s="260"/>
      <c r="CT762" s="260"/>
      <c r="CU762" s="260"/>
      <c r="CV762" s="260"/>
      <c r="CW762" s="260"/>
      <c r="CX762" s="260"/>
      <c r="CY762" s="260"/>
      <c r="CZ762" s="260"/>
      <c r="DA762" s="260"/>
      <c r="DB762" s="260"/>
      <c r="DC762" s="260"/>
      <c r="DD762" s="260"/>
      <c r="DE762" s="260"/>
    </row>
    <row r="763" spans="1:109" ht="11.25" customHeight="1">
      <c r="A763" s="260"/>
      <c r="B763" s="260"/>
      <c r="C763" s="210"/>
      <c r="D763" s="211"/>
      <c r="E763" s="210"/>
      <c r="F763" s="210"/>
      <c r="G763" s="261"/>
      <c r="H763" s="262"/>
      <c r="I763" s="262"/>
      <c r="J763" s="263"/>
      <c r="K763" s="263"/>
      <c r="L763" s="263"/>
      <c r="M763" s="263"/>
      <c r="N763" s="263"/>
      <c r="O763" s="263"/>
      <c r="P763" s="263"/>
      <c r="Q763" s="263"/>
      <c r="R763" s="210"/>
      <c r="S763" s="210"/>
      <c r="T763" s="210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60"/>
      <c r="AK763" s="260"/>
      <c r="AL763" s="260"/>
      <c r="AM763" s="260"/>
      <c r="AN763" s="260"/>
      <c r="AO763" s="260"/>
      <c r="AP763" s="260"/>
      <c r="AQ763" s="260"/>
      <c r="AR763" s="260"/>
      <c r="AS763" s="260"/>
      <c r="AT763" s="260"/>
      <c r="AU763" s="260"/>
      <c r="AV763" s="260"/>
      <c r="AW763" s="260"/>
      <c r="AX763" s="260"/>
      <c r="AY763" s="260"/>
      <c r="AZ763" s="260"/>
      <c r="BA763" s="260"/>
      <c r="BB763" s="260"/>
      <c r="BC763" s="260"/>
      <c r="BD763" s="260"/>
      <c r="BE763" s="260"/>
      <c r="BF763" s="260"/>
      <c r="BG763" s="260"/>
      <c r="BH763" s="260"/>
      <c r="BI763" s="260"/>
      <c r="BJ763" s="260"/>
      <c r="BK763" s="260"/>
      <c r="BL763" s="260"/>
      <c r="BM763" s="260"/>
      <c r="BN763" s="260"/>
      <c r="BO763" s="260"/>
      <c r="BP763" s="260"/>
      <c r="BQ763" s="260"/>
      <c r="BR763" s="260"/>
      <c r="BS763" s="260"/>
      <c r="BT763" s="260"/>
      <c r="BU763" s="260"/>
      <c r="BV763" s="260"/>
      <c r="BW763" s="260"/>
      <c r="BX763" s="260"/>
      <c r="BY763" s="260"/>
      <c r="BZ763" s="260"/>
      <c r="CA763" s="260"/>
      <c r="CB763" s="260"/>
      <c r="CC763" s="260"/>
      <c r="CD763" s="260"/>
      <c r="CE763" s="260"/>
      <c r="CF763" s="260"/>
      <c r="CG763" s="260"/>
      <c r="CH763" s="260"/>
      <c r="CI763" s="260"/>
      <c r="CJ763" s="260"/>
      <c r="CK763" s="260"/>
      <c r="CL763" s="260"/>
      <c r="CM763" s="260"/>
      <c r="CN763" s="260"/>
      <c r="CO763" s="260"/>
      <c r="CP763" s="260"/>
      <c r="CQ763" s="260"/>
      <c r="CR763" s="260"/>
      <c r="CS763" s="260"/>
      <c r="CT763" s="260"/>
      <c r="CU763" s="260"/>
      <c r="CV763" s="260"/>
      <c r="CW763" s="260"/>
      <c r="CX763" s="260"/>
      <c r="CY763" s="260"/>
      <c r="CZ763" s="260"/>
      <c r="DA763" s="260"/>
      <c r="DB763" s="260"/>
      <c r="DC763" s="260"/>
      <c r="DD763" s="260"/>
      <c r="DE763" s="260"/>
    </row>
    <row r="764" spans="1:109" ht="11.25" customHeight="1">
      <c r="A764" s="260"/>
      <c r="B764" s="260"/>
      <c r="C764" s="210"/>
      <c r="D764" s="211"/>
      <c r="E764" s="210"/>
      <c r="F764" s="210"/>
      <c r="G764" s="261"/>
      <c r="H764" s="262"/>
      <c r="I764" s="262"/>
      <c r="J764" s="263"/>
      <c r="K764" s="263"/>
      <c r="L764" s="263"/>
      <c r="M764" s="263"/>
      <c r="N764" s="263"/>
      <c r="O764" s="263"/>
      <c r="P764" s="263"/>
      <c r="Q764" s="263"/>
      <c r="R764" s="210"/>
      <c r="S764" s="210"/>
      <c r="T764" s="210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60"/>
      <c r="AK764" s="260"/>
      <c r="AL764" s="260"/>
      <c r="AM764" s="260"/>
      <c r="AN764" s="260"/>
      <c r="AO764" s="260"/>
      <c r="AP764" s="260"/>
      <c r="AQ764" s="260"/>
      <c r="AR764" s="260"/>
      <c r="AS764" s="260"/>
      <c r="AT764" s="260"/>
      <c r="AU764" s="260"/>
      <c r="AV764" s="260"/>
      <c r="AW764" s="260"/>
      <c r="AX764" s="260"/>
      <c r="AY764" s="260"/>
      <c r="AZ764" s="260"/>
      <c r="BA764" s="260"/>
      <c r="BB764" s="260"/>
      <c r="BC764" s="260"/>
      <c r="BD764" s="260"/>
      <c r="BE764" s="260"/>
      <c r="BF764" s="260"/>
      <c r="BG764" s="260"/>
      <c r="BH764" s="260"/>
      <c r="BI764" s="260"/>
      <c r="BJ764" s="260"/>
      <c r="BK764" s="260"/>
      <c r="BL764" s="260"/>
      <c r="BM764" s="260"/>
      <c r="BN764" s="260"/>
      <c r="BO764" s="260"/>
      <c r="BP764" s="260"/>
      <c r="BQ764" s="260"/>
      <c r="BR764" s="260"/>
      <c r="BS764" s="260"/>
      <c r="BT764" s="260"/>
      <c r="BU764" s="260"/>
      <c r="BV764" s="260"/>
      <c r="BW764" s="260"/>
      <c r="BX764" s="260"/>
      <c r="BY764" s="260"/>
      <c r="BZ764" s="260"/>
      <c r="CA764" s="260"/>
      <c r="CB764" s="260"/>
      <c r="CC764" s="260"/>
      <c r="CD764" s="260"/>
      <c r="CE764" s="260"/>
      <c r="CF764" s="260"/>
      <c r="CG764" s="260"/>
      <c r="CH764" s="260"/>
      <c r="CI764" s="260"/>
      <c r="CJ764" s="260"/>
      <c r="CK764" s="260"/>
      <c r="CL764" s="260"/>
      <c r="CM764" s="260"/>
      <c r="CN764" s="260"/>
      <c r="CO764" s="260"/>
      <c r="CP764" s="260"/>
      <c r="CQ764" s="260"/>
      <c r="CR764" s="260"/>
      <c r="CS764" s="260"/>
      <c r="CT764" s="260"/>
      <c r="CU764" s="260"/>
      <c r="CV764" s="260"/>
      <c r="CW764" s="260"/>
      <c r="CX764" s="260"/>
      <c r="CY764" s="260"/>
      <c r="CZ764" s="260"/>
      <c r="DA764" s="260"/>
      <c r="DB764" s="260"/>
      <c r="DC764" s="260"/>
      <c r="DD764" s="260"/>
      <c r="DE764" s="260"/>
    </row>
    <row r="765" spans="1:109" ht="11.25" customHeight="1">
      <c r="A765" s="260"/>
      <c r="B765" s="260"/>
      <c r="C765" s="210"/>
      <c r="D765" s="211"/>
      <c r="E765" s="210"/>
      <c r="F765" s="210"/>
      <c r="G765" s="261"/>
      <c r="H765" s="262"/>
      <c r="I765" s="262"/>
      <c r="J765" s="263"/>
      <c r="K765" s="263"/>
      <c r="L765" s="263"/>
      <c r="M765" s="263"/>
      <c r="N765" s="263"/>
      <c r="O765" s="263"/>
      <c r="P765" s="263"/>
      <c r="Q765" s="263"/>
      <c r="R765" s="210"/>
      <c r="S765" s="210"/>
      <c r="T765" s="210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60"/>
      <c r="AK765" s="260"/>
      <c r="AL765" s="260"/>
      <c r="AM765" s="260"/>
      <c r="AN765" s="260"/>
      <c r="AO765" s="260"/>
      <c r="AP765" s="260"/>
      <c r="AQ765" s="260"/>
      <c r="AR765" s="260"/>
      <c r="AS765" s="260"/>
      <c r="AT765" s="260"/>
      <c r="AU765" s="260"/>
      <c r="AV765" s="260"/>
      <c r="AW765" s="260"/>
      <c r="AX765" s="260"/>
      <c r="AY765" s="260"/>
      <c r="AZ765" s="260"/>
      <c r="BA765" s="260"/>
      <c r="BB765" s="260"/>
      <c r="BC765" s="260"/>
      <c r="BD765" s="260"/>
      <c r="BE765" s="260"/>
      <c r="BF765" s="260"/>
      <c r="BG765" s="260"/>
      <c r="BH765" s="260"/>
      <c r="BI765" s="260"/>
      <c r="BJ765" s="260"/>
      <c r="BK765" s="260"/>
      <c r="BL765" s="260"/>
      <c r="BM765" s="260"/>
      <c r="BN765" s="260"/>
      <c r="BO765" s="260"/>
      <c r="BP765" s="260"/>
      <c r="BQ765" s="260"/>
      <c r="BR765" s="260"/>
      <c r="BS765" s="260"/>
      <c r="BT765" s="260"/>
      <c r="BU765" s="260"/>
      <c r="BV765" s="260"/>
      <c r="BW765" s="260"/>
      <c r="BX765" s="260"/>
      <c r="BY765" s="260"/>
      <c r="BZ765" s="260"/>
      <c r="CA765" s="260"/>
      <c r="CB765" s="260"/>
      <c r="CC765" s="260"/>
      <c r="CD765" s="260"/>
      <c r="CE765" s="260"/>
      <c r="CF765" s="260"/>
      <c r="CG765" s="260"/>
      <c r="CH765" s="260"/>
      <c r="CI765" s="260"/>
      <c r="CJ765" s="260"/>
      <c r="CK765" s="260"/>
      <c r="CL765" s="260"/>
      <c r="CM765" s="260"/>
      <c r="CN765" s="260"/>
      <c r="CO765" s="260"/>
      <c r="CP765" s="260"/>
      <c r="CQ765" s="260"/>
      <c r="CR765" s="260"/>
      <c r="CS765" s="260"/>
      <c r="CT765" s="260"/>
      <c r="CU765" s="260"/>
      <c r="CV765" s="260"/>
      <c r="CW765" s="260"/>
      <c r="CX765" s="260"/>
      <c r="CY765" s="260"/>
      <c r="CZ765" s="260"/>
      <c r="DA765" s="260"/>
      <c r="DB765" s="260"/>
      <c r="DC765" s="260"/>
      <c r="DD765" s="260"/>
      <c r="DE765" s="260"/>
    </row>
    <row r="766" spans="1:109" ht="11.25" customHeight="1">
      <c r="A766" s="260"/>
      <c r="B766" s="260"/>
      <c r="C766" s="210"/>
      <c r="D766" s="211"/>
      <c r="E766" s="210"/>
      <c r="F766" s="210"/>
      <c r="G766" s="261"/>
      <c r="H766" s="262"/>
      <c r="I766" s="262"/>
      <c r="J766" s="263"/>
      <c r="K766" s="263"/>
      <c r="L766" s="263"/>
      <c r="M766" s="263"/>
      <c r="N766" s="263"/>
      <c r="O766" s="263"/>
      <c r="P766" s="263"/>
      <c r="Q766" s="263"/>
      <c r="R766" s="210"/>
      <c r="S766" s="210"/>
      <c r="T766" s="210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60"/>
      <c r="AK766" s="260"/>
      <c r="AL766" s="260"/>
      <c r="AM766" s="260"/>
      <c r="AN766" s="260"/>
      <c r="AO766" s="260"/>
      <c r="AP766" s="260"/>
      <c r="AQ766" s="260"/>
      <c r="AR766" s="260"/>
      <c r="AS766" s="260"/>
      <c r="AT766" s="260"/>
      <c r="AU766" s="260"/>
      <c r="AV766" s="260"/>
      <c r="AW766" s="260"/>
      <c r="AX766" s="260"/>
      <c r="AY766" s="260"/>
      <c r="AZ766" s="260"/>
      <c r="BA766" s="260"/>
      <c r="BB766" s="260"/>
      <c r="BC766" s="260"/>
      <c r="BD766" s="260"/>
      <c r="BE766" s="260"/>
      <c r="BF766" s="260"/>
      <c r="BG766" s="260"/>
      <c r="BH766" s="260"/>
      <c r="BI766" s="260"/>
      <c r="BJ766" s="260"/>
      <c r="BK766" s="260"/>
      <c r="BL766" s="260"/>
      <c r="BM766" s="260"/>
      <c r="BN766" s="260"/>
      <c r="BO766" s="260"/>
      <c r="BP766" s="260"/>
      <c r="BQ766" s="260"/>
      <c r="BR766" s="260"/>
      <c r="BS766" s="260"/>
      <c r="BT766" s="260"/>
      <c r="BU766" s="260"/>
      <c r="BV766" s="260"/>
      <c r="BW766" s="260"/>
      <c r="BX766" s="260"/>
      <c r="BY766" s="260"/>
      <c r="BZ766" s="260"/>
      <c r="CA766" s="260"/>
      <c r="CB766" s="260"/>
      <c r="CC766" s="260"/>
      <c r="CD766" s="260"/>
      <c r="CE766" s="260"/>
      <c r="CF766" s="260"/>
      <c r="CG766" s="260"/>
      <c r="CH766" s="260"/>
      <c r="CI766" s="260"/>
      <c r="CJ766" s="260"/>
      <c r="CK766" s="260"/>
      <c r="CL766" s="260"/>
      <c r="CM766" s="260"/>
      <c r="CN766" s="260"/>
      <c r="CO766" s="260"/>
      <c r="CP766" s="260"/>
      <c r="CQ766" s="260"/>
      <c r="CR766" s="260"/>
      <c r="CS766" s="260"/>
      <c r="CT766" s="260"/>
      <c r="CU766" s="260"/>
      <c r="CV766" s="260"/>
      <c r="CW766" s="260"/>
      <c r="CX766" s="260"/>
      <c r="CY766" s="260"/>
      <c r="CZ766" s="260"/>
      <c r="DA766" s="260"/>
      <c r="DB766" s="260"/>
      <c r="DC766" s="260"/>
      <c r="DD766" s="260"/>
      <c r="DE766" s="260"/>
    </row>
    <row r="767" spans="1:109" ht="11.25" customHeight="1">
      <c r="A767" s="260"/>
      <c r="B767" s="260"/>
      <c r="C767" s="210"/>
      <c r="D767" s="211"/>
      <c r="E767" s="210"/>
      <c r="F767" s="210"/>
      <c r="G767" s="261"/>
      <c r="H767" s="262"/>
      <c r="I767" s="262"/>
      <c r="J767" s="263"/>
      <c r="K767" s="263"/>
      <c r="L767" s="263"/>
      <c r="M767" s="263"/>
      <c r="N767" s="263"/>
      <c r="O767" s="263"/>
      <c r="P767" s="263"/>
      <c r="Q767" s="263"/>
      <c r="R767" s="210"/>
      <c r="S767" s="210"/>
      <c r="T767" s="210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60"/>
      <c r="AK767" s="260"/>
      <c r="AL767" s="260"/>
      <c r="AM767" s="260"/>
      <c r="AN767" s="260"/>
      <c r="AO767" s="260"/>
      <c r="AP767" s="260"/>
      <c r="AQ767" s="260"/>
      <c r="AR767" s="260"/>
      <c r="AS767" s="260"/>
      <c r="AT767" s="260"/>
      <c r="AU767" s="260"/>
      <c r="AV767" s="260"/>
      <c r="AW767" s="260"/>
      <c r="AX767" s="260"/>
      <c r="AY767" s="260"/>
      <c r="AZ767" s="260"/>
      <c r="BA767" s="260"/>
      <c r="BB767" s="260"/>
      <c r="BC767" s="260"/>
      <c r="BD767" s="260"/>
      <c r="BE767" s="260"/>
      <c r="BF767" s="260"/>
      <c r="BG767" s="260"/>
      <c r="BH767" s="260"/>
      <c r="BI767" s="260"/>
      <c r="BJ767" s="260"/>
      <c r="BK767" s="260"/>
      <c r="BL767" s="260"/>
      <c r="BM767" s="260"/>
      <c r="BN767" s="260"/>
      <c r="BO767" s="260"/>
      <c r="BP767" s="260"/>
      <c r="BQ767" s="260"/>
      <c r="BR767" s="260"/>
      <c r="BS767" s="260"/>
      <c r="BT767" s="260"/>
      <c r="BU767" s="260"/>
      <c r="BV767" s="260"/>
      <c r="BW767" s="260"/>
      <c r="BX767" s="260"/>
      <c r="BY767" s="260"/>
      <c r="BZ767" s="260"/>
      <c r="CA767" s="260"/>
      <c r="CB767" s="260"/>
      <c r="CC767" s="260"/>
      <c r="CD767" s="260"/>
      <c r="CE767" s="260"/>
      <c r="CF767" s="260"/>
      <c r="CG767" s="260"/>
      <c r="CH767" s="260"/>
      <c r="CI767" s="260"/>
      <c r="CJ767" s="260"/>
      <c r="CK767" s="260"/>
      <c r="CL767" s="260"/>
      <c r="CM767" s="260"/>
      <c r="CN767" s="260"/>
      <c r="CO767" s="260"/>
      <c r="CP767" s="260"/>
      <c r="CQ767" s="260"/>
      <c r="CR767" s="260"/>
      <c r="CS767" s="260"/>
      <c r="CT767" s="260"/>
      <c r="CU767" s="260"/>
      <c r="CV767" s="260"/>
      <c r="CW767" s="260"/>
      <c r="CX767" s="260"/>
      <c r="CY767" s="260"/>
      <c r="CZ767" s="260"/>
      <c r="DA767" s="260"/>
      <c r="DB767" s="260"/>
      <c r="DC767" s="260"/>
      <c r="DD767" s="260"/>
      <c r="DE767" s="260"/>
    </row>
    <row r="768" spans="1:109" ht="11.25" customHeight="1">
      <c r="A768" s="260"/>
      <c r="B768" s="260"/>
      <c r="C768" s="210"/>
      <c r="D768" s="211"/>
      <c r="E768" s="210"/>
      <c r="F768" s="210"/>
      <c r="G768" s="261"/>
      <c r="H768" s="262"/>
      <c r="I768" s="262"/>
      <c r="J768" s="263"/>
      <c r="K768" s="263"/>
      <c r="L768" s="263"/>
      <c r="M768" s="263"/>
      <c r="N768" s="263"/>
      <c r="O768" s="263"/>
      <c r="P768" s="263"/>
      <c r="Q768" s="263"/>
      <c r="R768" s="210"/>
      <c r="S768" s="210"/>
      <c r="T768" s="210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60"/>
      <c r="AK768" s="260"/>
      <c r="AL768" s="260"/>
      <c r="AM768" s="260"/>
      <c r="AN768" s="260"/>
      <c r="AO768" s="260"/>
      <c r="AP768" s="260"/>
      <c r="AQ768" s="260"/>
      <c r="AR768" s="260"/>
      <c r="AS768" s="260"/>
      <c r="AT768" s="260"/>
      <c r="AU768" s="260"/>
      <c r="AV768" s="260"/>
      <c r="AW768" s="260"/>
      <c r="AX768" s="260"/>
      <c r="AY768" s="260"/>
      <c r="AZ768" s="260"/>
      <c r="BA768" s="260"/>
      <c r="BB768" s="260"/>
      <c r="BC768" s="260"/>
      <c r="BD768" s="260"/>
      <c r="BE768" s="260"/>
      <c r="BF768" s="260"/>
      <c r="BG768" s="260"/>
      <c r="BH768" s="260"/>
      <c r="BI768" s="260"/>
      <c r="BJ768" s="260"/>
      <c r="BK768" s="260"/>
      <c r="BL768" s="260"/>
      <c r="BM768" s="260"/>
      <c r="BN768" s="260"/>
      <c r="BO768" s="260"/>
      <c r="BP768" s="260"/>
      <c r="BQ768" s="260"/>
      <c r="BR768" s="260"/>
      <c r="BS768" s="260"/>
      <c r="BT768" s="260"/>
      <c r="BU768" s="260"/>
      <c r="BV768" s="260"/>
      <c r="BW768" s="260"/>
      <c r="BX768" s="260"/>
      <c r="BY768" s="260"/>
      <c r="BZ768" s="260"/>
      <c r="CA768" s="260"/>
      <c r="CB768" s="260"/>
      <c r="CC768" s="260"/>
      <c r="CD768" s="260"/>
      <c r="CE768" s="260"/>
      <c r="CF768" s="260"/>
      <c r="CG768" s="260"/>
      <c r="CH768" s="260"/>
      <c r="CI768" s="260"/>
      <c r="CJ768" s="260"/>
      <c r="CK768" s="260"/>
      <c r="CL768" s="260"/>
      <c r="CM768" s="260"/>
      <c r="CN768" s="260"/>
      <c r="CO768" s="260"/>
      <c r="CP768" s="260"/>
      <c r="CQ768" s="260"/>
      <c r="CR768" s="260"/>
      <c r="CS768" s="260"/>
      <c r="CT768" s="260"/>
      <c r="CU768" s="260"/>
      <c r="CV768" s="260"/>
      <c r="CW768" s="260"/>
      <c r="CX768" s="260"/>
      <c r="CY768" s="260"/>
      <c r="CZ768" s="260"/>
      <c r="DA768" s="260"/>
      <c r="DB768" s="260"/>
      <c r="DC768" s="260"/>
      <c r="DD768" s="260"/>
      <c r="DE768" s="260"/>
    </row>
    <row r="769" spans="1:109" ht="11.25" customHeight="1">
      <c r="A769" s="260"/>
      <c r="B769" s="260"/>
      <c r="C769" s="210"/>
      <c r="D769" s="211"/>
      <c r="E769" s="210"/>
      <c r="F769" s="210"/>
      <c r="G769" s="261"/>
      <c r="H769" s="262"/>
      <c r="I769" s="262"/>
      <c r="J769" s="263"/>
      <c r="K769" s="263"/>
      <c r="L769" s="263"/>
      <c r="M769" s="263"/>
      <c r="N769" s="263"/>
      <c r="O769" s="263"/>
      <c r="P769" s="263"/>
      <c r="Q769" s="263"/>
      <c r="R769" s="210"/>
      <c r="S769" s="210"/>
      <c r="T769" s="210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60"/>
      <c r="AK769" s="260"/>
      <c r="AL769" s="260"/>
      <c r="AM769" s="260"/>
      <c r="AN769" s="260"/>
      <c r="AO769" s="260"/>
      <c r="AP769" s="260"/>
      <c r="AQ769" s="260"/>
      <c r="AR769" s="260"/>
      <c r="AS769" s="260"/>
      <c r="AT769" s="260"/>
      <c r="AU769" s="260"/>
      <c r="AV769" s="260"/>
      <c r="AW769" s="260"/>
      <c r="AX769" s="260"/>
      <c r="AY769" s="260"/>
      <c r="AZ769" s="260"/>
      <c r="BA769" s="260"/>
      <c r="BB769" s="260"/>
      <c r="BC769" s="260"/>
      <c r="BD769" s="260"/>
      <c r="BE769" s="260"/>
      <c r="BF769" s="260"/>
      <c r="BG769" s="260"/>
      <c r="BH769" s="260"/>
      <c r="BI769" s="260"/>
      <c r="BJ769" s="260"/>
      <c r="BK769" s="260"/>
      <c r="BL769" s="260"/>
      <c r="BM769" s="260"/>
      <c r="BN769" s="260"/>
      <c r="BO769" s="260"/>
      <c r="BP769" s="260"/>
      <c r="BQ769" s="260"/>
      <c r="BR769" s="260"/>
      <c r="BS769" s="260"/>
      <c r="BT769" s="260"/>
      <c r="BU769" s="260"/>
      <c r="BV769" s="260"/>
      <c r="BW769" s="260"/>
      <c r="BX769" s="260"/>
      <c r="BY769" s="260"/>
      <c r="BZ769" s="260"/>
      <c r="CA769" s="260"/>
      <c r="CB769" s="260"/>
      <c r="CC769" s="260"/>
      <c r="CD769" s="260"/>
      <c r="CE769" s="260"/>
      <c r="CF769" s="260"/>
      <c r="CG769" s="260"/>
      <c r="CH769" s="260"/>
      <c r="CI769" s="260"/>
      <c r="CJ769" s="260"/>
      <c r="CK769" s="260"/>
      <c r="CL769" s="260"/>
      <c r="CM769" s="260"/>
      <c r="CN769" s="260"/>
      <c r="CO769" s="260"/>
      <c r="CP769" s="260"/>
      <c r="CQ769" s="260"/>
      <c r="CR769" s="260"/>
      <c r="CS769" s="260"/>
      <c r="CT769" s="260"/>
      <c r="CU769" s="260"/>
      <c r="CV769" s="260"/>
      <c r="CW769" s="260"/>
      <c r="CX769" s="260"/>
      <c r="CY769" s="260"/>
      <c r="CZ769" s="260"/>
      <c r="DA769" s="260"/>
      <c r="DB769" s="260"/>
      <c r="DC769" s="260"/>
      <c r="DD769" s="260"/>
      <c r="DE769" s="260"/>
    </row>
    <row r="770" spans="1:109" ht="11.25" customHeight="1">
      <c r="A770" s="260"/>
      <c r="B770" s="260"/>
      <c r="C770" s="210"/>
      <c r="D770" s="211"/>
      <c r="E770" s="210"/>
      <c r="F770" s="210"/>
      <c r="G770" s="261"/>
      <c r="H770" s="262"/>
      <c r="I770" s="262"/>
      <c r="J770" s="263"/>
      <c r="K770" s="263"/>
      <c r="L770" s="263"/>
      <c r="M770" s="263"/>
      <c r="N770" s="263"/>
      <c r="O770" s="263"/>
      <c r="P770" s="263"/>
      <c r="Q770" s="263"/>
      <c r="R770" s="210"/>
      <c r="S770" s="210"/>
      <c r="T770" s="210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60"/>
      <c r="AK770" s="260"/>
      <c r="AL770" s="260"/>
      <c r="AM770" s="260"/>
      <c r="AN770" s="260"/>
      <c r="AO770" s="260"/>
      <c r="AP770" s="260"/>
      <c r="AQ770" s="260"/>
      <c r="AR770" s="260"/>
      <c r="AS770" s="260"/>
      <c r="AT770" s="260"/>
      <c r="AU770" s="260"/>
      <c r="AV770" s="260"/>
      <c r="AW770" s="260"/>
      <c r="AX770" s="260"/>
      <c r="AY770" s="260"/>
      <c r="AZ770" s="260"/>
      <c r="BA770" s="260"/>
      <c r="BB770" s="260"/>
      <c r="BC770" s="260"/>
      <c r="BD770" s="260"/>
      <c r="BE770" s="260"/>
      <c r="BF770" s="260"/>
      <c r="BG770" s="260"/>
      <c r="BH770" s="260"/>
      <c r="BI770" s="260"/>
      <c r="BJ770" s="260"/>
      <c r="BK770" s="260"/>
      <c r="BL770" s="260"/>
      <c r="BM770" s="260"/>
      <c r="BN770" s="260"/>
      <c r="BO770" s="260"/>
      <c r="BP770" s="260"/>
      <c r="BQ770" s="260"/>
      <c r="BR770" s="260"/>
      <c r="BS770" s="260"/>
      <c r="BT770" s="260"/>
      <c r="BU770" s="260"/>
      <c r="BV770" s="260"/>
      <c r="BW770" s="260"/>
      <c r="BX770" s="260"/>
      <c r="BY770" s="260"/>
      <c r="BZ770" s="260"/>
      <c r="CA770" s="260"/>
      <c r="CB770" s="260"/>
      <c r="CC770" s="260"/>
      <c r="CD770" s="260"/>
      <c r="CE770" s="260"/>
      <c r="CF770" s="260"/>
      <c r="CG770" s="260"/>
      <c r="CH770" s="260"/>
      <c r="CI770" s="260"/>
      <c r="CJ770" s="260"/>
      <c r="CK770" s="260"/>
      <c r="CL770" s="260"/>
      <c r="CM770" s="260"/>
      <c r="CN770" s="260"/>
      <c r="CO770" s="260"/>
      <c r="CP770" s="260"/>
      <c r="CQ770" s="260"/>
      <c r="CR770" s="260"/>
      <c r="CS770" s="260"/>
      <c r="CT770" s="260"/>
      <c r="CU770" s="260"/>
      <c r="CV770" s="260"/>
      <c r="CW770" s="260"/>
      <c r="CX770" s="260"/>
      <c r="CY770" s="260"/>
      <c r="CZ770" s="260"/>
      <c r="DA770" s="260"/>
      <c r="DB770" s="260"/>
      <c r="DC770" s="260"/>
      <c r="DD770" s="260"/>
      <c r="DE770" s="260"/>
    </row>
    <row r="771" spans="1:109" ht="11.25" customHeight="1">
      <c r="A771" s="260"/>
      <c r="B771" s="260"/>
      <c r="C771" s="210"/>
      <c r="D771" s="211"/>
      <c r="E771" s="210"/>
      <c r="F771" s="210"/>
      <c r="G771" s="261"/>
      <c r="H771" s="262"/>
      <c r="I771" s="262"/>
      <c r="J771" s="263"/>
      <c r="K771" s="263"/>
      <c r="L771" s="263"/>
      <c r="M771" s="263"/>
      <c r="N771" s="263"/>
      <c r="O771" s="263"/>
      <c r="P771" s="263"/>
      <c r="Q771" s="263"/>
      <c r="R771" s="210"/>
      <c r="S771" s="210"/>
      <c r="T771" s="210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60"/>
      <c r="AK771" s="260"/>
      <c r="AL771" s="260"/>
      <c r="AM771" s="260"/>
      <c r="AN771" s="260"/>
      <c r="AO771" s="260"/>
      <c r="AP771" s="260"/>
      <c r="AQ771" s="260"/>
      <c r="AR771" s="260"/>
      <c r="AS771" s="260"/>
      <c r="AT771" s="260"/>
      <c r="AU771" s="260"/>
      <c r="AV771" s="260"/>
      <c r="AW771" s="260"/>
      <c r="AX771" s="260"/>
      <c r="AY771" s="260"/>
      <c r="AZ771" s="260"/>
      <c r="BA771" s="260"/>
      <c r="BB771" s="260"/>
      <c r="BC771" s="260"/>
      <c r="BD771" s="260"/>
      <c r="BE771" s="260"/>
      <c r="BF771" s="260"/>
      <c r="BG771" s="260"/>
      <c r="BH771" s="260"/>
      <c r="BI771" s="260"/>
      <c r="BJ771" s="260"/>
      <c r="BK771" s="260"/>
      <c r="BL771" s="260"/>
      <c r="BM771" s="260"/>
      <c r="BN771" s="260"/>
      <c r="BO771" s="260"/>
      <c r="BP771" s="260"/>
      <c r="BQ771" s="260"/>
      <c r="BR771" s="260"/>
      <c r="BS771" s="260"/>
      <c r="BT771" s="260"/>
      <c r="BU771" s="260"/>
      <c r="BV771" s="260"/>
      <c r="BW771" s="260"/>
      <c r="BX771" s="260"/>
      <c r="BY771" s="260"/>
      <c r="BZ771" s="260"/>
      <c r="CA771" s="260"/>
      <c r="CB771" s="260"/>
      <c r="CC771" s="260"/>
      <c r="CD771" s="260"/>
      <c r="CE771" s="260"/>
      <c r="CF771" s="260"/>
      <c r="CG771" s="260"/>
      <c r="CH771" s="260"/>
      <c r="CI771" s="260"/>
      <c r="CJ771" s="260"/>
      <c r="CK771" s="260"/>
      <c r="CL771" s="260"/>
      <c r="CM771" s="260"/>
      <c r="CN771" s="260"/>
      <c r="CO771" s="260"/>
      <c r="CP771" s="260"/>
      <c r="CQ771" s="260"/>
      <c r="CR771" s="260"/>
      <c r="CS771" s="260"/>
      <c r="CT771" s="260"/>
      <c r="CU771" s="260"/>
      <c r="CV771" s="260"/>
      <c r="CW771" s="260"/>
      <c r="CX771" s="260"/>
      <c r="CY771" s="260"/>
      <c r="CZ771" s="260"/>
      <c r="DA771" s="260"/>
      <c r="DB771" s="260"/>
      <c r="DC771" s="260"/>
      <c r="DD771" s="260"/>
      <c r="DE771" s="260"/>
    </row>
    <row r="772" spans="1:109" ht="11.25" customHeight="1">
      <c r="A772" s="260"/>
      <c r="B772" s="260"/>
      <c r="C772" s="210"/>
      <c r="D772" s="211"/>
      <c r="E772" s="210"/>
      <c r="F772" s="210"/>
      <c r="G772" s="261"/>
      <c r="H772" s="262"/>
      <c r="I772" s="262"/>
      <c r="J772" s="263"/>
      <c r="K772" s="263"/>
      <c r="L772" s="263"/>
      <c r="M772" s="263"/>
      <c r="N772" s="263"/>
      <c r="O772" s="263"/>
      <c r="P772" s="263"/>
      <c r="Q772" s="263"/>
      <c r="R772" s="210"/>
      <c r="S772" s="210"/>
      <c r="T772" s="210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60"/>
      <c r="AK772" s="260"/>
      <c r="AL772" s="260"/>
      <c r="AM772" s="260"/>
      <c r="AN772" s="260"/>
      <c r="AO772" s="260"/>
      <c r="AP772" s="260"/>
      <c r="AQ772" s="260"/>
      <c r="AR772" s="260"/>
      <c r="AS772" s="260"/>
      <c r="AT772" s="260"/>
      <c r="AU772" s="260"/>
      <c r="AV772" s="260"/>
      <c r="AW772" s="260"/>
      <c r="AX772" s="260"/>
      <c r="AY772" s="260"/>
      <c r="AZ772" s="260"/>
      <c r="BA772" s="260"/>
      <c r="BB772" s="260"/>
      <c r="BC772" s="260"/>
      <c r="BD772" s="260"/>
      <c r="BE772" s="260"/>
      <c r="BF772" s="260"/>
      <c r="BG772" s="260"/>
      <c r="BH772" s="260"/>
      <c r="BI772" s="260"/>
      <c r="BJ772" s="260"/>
      <c r="BK772" s="260"/>
      <c r="BL772" s="260"/>
      <c r="BM772" s="260"/>
      <c r="BN772" s="260"/>
      <c r="BO772" s="260"/>
      <c r="BP772" s="260"/>
      <c r="BQ772" s="260"/>
      <c r="BR772" s="260"/>
      <c r="BS772" s="260"/>
      <c r="BT772" s="260"/>
      <c r="BU772" s="260"/>
      <c r="BV772" s="260"/>
      <c r="BW772" s="260"/>
      <c r="BX772" s="260"/>
      <c r="BY772" s="260"/>
      <c r="BZ772" s="260"/>
      <c r="CA772" s="260"/>
      <c r="CB772" s="260"/>
      <c r="CC772" s="260"/>
      <c r="CD772" s="260"/>
      <c r="CE772" s="260"/>
      <c r="CF772" s="260"/>
      <c r="CG772" s="260"/>
      <c r="CH772" s="260"/>
      <c r="CI772" s="260"/>
      <c r="CJ772" s="260"/>
      <c r="CK772" s="260"/>
      <c r="CL772" s="260"/>
      <c r="CM772" s="260"/>
      <c r="CN772" s="260"/>
      <c r="CO772" s="260"/>
      <c r="CP772" s="260"/>
      <c r="CQ772" s="260"/>
      <c r="CR772" s="260"/>
      <c r="CS772" s="260"/>
      <c r="CT772" s="260"/>
      <c r="CU772" s="260"/>
      <c r="CV772" s="260"/>
      <c r="CW772" s="260"/>
      <c r="CX772" s="260"/>
      <c r="CY772" s="260"/>
      <c r="CZ772" s="260"/>
      <c r="DA772" s="260"/>
      <c r="DB772" s="260"/>
      <c r="DC772" s="260"/>
      <c r="DD772" s="260"/>
      <c r="DE772" s="260"/>
    </row>
    <row r="773" spans="1:109" ht="11.25" customHeight="1">
      <c r="A773" s="260"/>
      <c r="B773" s="260"/>
      <c r="C773" s="210"/>
      <c r="D773" s="211"/>
      <c r="E773" s="210"/>
      <c r="F773" s="210"/>
      <c r="G773" s="261"/>
      <c r="H773" s="262"/>
      <c r="I773" s="262"/>
      <c r="J773" s="263"/>
      <c r="K773" s="263"/>
      <c r="L773" s="263"/>
      <c r="M773" s="263"/>
      <c r="N773" s="263"/>
      <c r="O773" s="263"/>
      <c r="P773" s="263"/>
      <c r="Q773" s="263"/>
      <c r="R773" s="210"/>
      <c r="S773" s="210"/>
      <c r="T773" s="210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60"/>
      <c r="AK773" s="260"/>
      <c r="AL773" s="260"/>
      <c r="AM773" s="260"/>
      <c r="AN773" s="260"/>
      <c r="AO773" s="260"/>
      <c r="AP773" s="260"/>
      <c r="AQ773" s="260"/>
      <c r="AR773" s="260"/>
      <c r="AS773" s="260"/>
      <c r="AT773" s="260"/>
      <c r="AU773" s="260"/>
      <c r="AV773" s="260"/>
      <c r="AW773" s="260"/>
      <c r="AX773" s="260"/>
      <c r="AY773" s="260"/>
      <c r="AZ773" s="260"/>
      <c r="BA773" s="260"/>
      <c r="BB773" s="260"/>
      <c r="BC773" s="260"/>
      <c r="BD773" s="260"/>
      <c r="BE773" s="260"/>
      <c r="BF773" s="260"/>
      <c r="BG773" s="260"/>
      <c r="BH773" s="260"/>
      <c r="BI773" s="260"/>
      <c r="BJ773" s="260"/>
      <c r="BK773" s="260"/>
      <c r="BL773" s="260"/>
      <c r="BM773" s="260"/>
      <c r="BN773" s="260"/>
      <c r="BO773" s="260"/>
      <c r="BP773" s="260"/>
      <c r="BQ773" s="260"/>
      <c r="BR773" s="260"/>
      <c r="BS773" s="260"/>
      <c r="BT773" s="260"/>
      <c r="BU773" s="260"/>
      <c r="BV773" s="260"/>
      <c r="BW773" s="260"/>
      <c r="BX773" s="260"/>
      <c r="BY773" s="260"/>
      <c r="BZ773" s="260"/>
      <c r="CA773" s="260"/>
      <c r="CB773" s="260"/>
      <c r="CC773" s="260"/>
      <c r="CD773" s="260"/>
      <c r="CE773" s="260"/>
      <c r="CF773" s="260"/>
      <c r="CG773" s="260"/>
      <c r="CH773" s="260"/>
      <c r="CI773" s="260"/>
      <c r="CJ773" s="260"/>
      <c r="CK773" s="260"/>
      <c r="CL773" s="260"/>
      <c r="CM773" s="260"/>
      <c r="CN773" s="260"/>
      <c r="CO773" s="260"/>
      <c r="CP773" s="260"/>
      <c r="CQ773" s="260"/>
      <c r="CR773" s="260"/>
      <c r="CS773" s="260"/>
      <c r="CT773" s="260"/>
      <c r="CU773" s="260"/>
      <c r="CV773" s="260"/>
      <c r="CW773" s="260"/>
      <c r="CX773" s="260"/>
      <c r="CY773" s="260"/>
      <c r="CZ773" s="260"/>
      <c r="DA773" s="260"/>
      <c r="DB773" s="260"/>
      <c r="DC773" s="260"/>
      <c r="DD773" s="260"/>
      <c r="DE773" s="260"/>
    </row>
    <row r="774" spans="1:109" ht="11.25" customHeight="1">
      <c r="A774" s="260"/>
      <c r="B774" s="260"/>
      <c r="C774" s="210"/>
      <c r="D774" s="211"/>
      <c r="E774" s="210"/>
      <c r="F774" s="210"/>
      <c r="G774" s="261"/>
      <c r="H774" s="262"/>
      <c r="I774" s="262"/>
      <c r="J774" s="263"/>
      <c r="K774" s="263"/>
      <c r="L774" s="263"/>
      <c r="M774" s="263"/>
      <c r="N774" s="263"/>
      <c r="O774" s="263"/>
      <c r="P774" s="263"/>
      <c r="Q774" s="263"/>
      <c r="R774" s="210"/>
      <c r="S774" s="210"/>
      <c r="T774" s="210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60"/>
      <c r="AK774" s="260"/>
      <c r="AL774" s="260"/>
      <c r="AM774" s="260"/>
      <c r="AN774" s="260"/>
      <c r="AO774" s="260"/>
      <c r="AP774" s="260"/>
      <c r="AQ774" s="260"/>
      <c r="AR774" s="260"/>
      <c r="AS774" s="260"/>
      <c r="AT774" s="260"/>
      <c r="AU774" s="260"/>
      <c r="AV774" s="260"/>
      <c r="AW774" s="260"/>
      <c r="AX774" s="260"/>
      <c r="AY774" s="260"/>
      <c r="AZ774" s="260"/>
      <c r="BA774" s="260"/>
      <c r="BB774" s="260"/>
      <c r="BC774" s="260"/>
      <c r="BD774" s="260"/>
      <c r="BE774" s="260"/>
      <c r="BF774" s="260"/>
      <c r="BG774" s="260"/>
      <c r="BH774" s="260"/>
      <c r="BI774" s="260"/>
      <c r="BJ774" s="260"/>
      <c r="BK774" s="260"/>
      <c r="BL774" s="260"/>
      <c r="BM774" s="260"/>
      <c r="BN774" s="260"/>
      <c r="BO774" s="260"/>
      <c r="BP774" s="260"/>
      <c r="BQ774" s="260"/>
      <c r="BR774" s="260"/>
      <c r="BS774" s="260"/>
      <c r="BT774" s="260"/>
      <c r="BU774" s="260"/>
      <c r="BV774" s="260"/>
      <c r="BW774" s="260"/>
      <c r="BX774" s="260"/>
      <c r="BY774" s="260"/>
      <c r="BZ774" s="260"/>
      <c r="CA774" s="260"/>
      <c r="CB774" s="260"/>
      <c r="CC774" s="260"/>
      <c r="CD774" s="260"/>
      <c r="CE774" s="260"/>
      <c r="CF774" s="260"/>
      <c r="CG774" s="260"/>
      <c r="CH774" s="260"/>
      <c r="CI774" s="260"/>
      <c r="CJ774" s="260"/>
      <c r="CK774" s="260"/>
      <c r="CL774" s="260"/>
      <c r="CM774" s="260"/>
      <c r="CN774" s="260"/>
      <c r="CO774" s="260"/>
      <c r="CP774" s="260"/>
      <c r="CQ774" s="260"/>
      <c r="CR774" s="260"/>
      <c r="CS774" s="260"/>
      <c r="CT774" s="260"/>
      <c r="CU774" s="260"/>
      <c r="CV774" s="260"/>
      <c r="CW774" s="260"/>
      <c r="CX774" s="260"/>
      <c r="CY774" s="260"/>
      <c r="CZ774" s="260"/>
      <c r="DA774" s="260"/>
      <c r="DB774" s="260"/>
      <c r="DC774" s="260"/>
      <c r="DD774" s="260"/>
      <c r="DE774" s="260"/>
    </row>
    <row r="775" spans="1:109" ht="11.25" customHeight="1">
      <c r="A775" s="260"/>
      <c r="B775" s="260"/>
      <c r="C775" s="210"/>
      <c r="D775" s="211"/>
      <c r="E775" s="210"/>
      <c r="F775" s="210"/>
      <c r="G775" s="261"/>
      <c r="H775" s="262"/>
      <c r="I775" s="262"/>
      <c r="J775" s="263"/>
      <c r="K775" s="263"/>
      <c r="L775" s="263"/>
      <c r="M775" s="263"/>
      <c r="N775" s="263"/>
      <c r="O775" s="263"/>
      <c r="P775" s="263"/>
      <c r="Q775" s="263"/>
      <c r="R775" s="210"/>
      <c r="S775" s="210"/>
      <c r="T775" s="210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60"/>
      <c r="AK775" s="260"/>
      <c r="AL775" s="260"/>
      <c r="AM775" s="260"/>
      <c r="AN775" s="260"/>
      <c r="AO775" s="260"/>
      <c r="AP775" s="260"/>
      <c r="AQ775" s="260"/>
      <c r="AR775" s="260"/>
      <c r="AS775" s="260"/>
      <c r="AT775" s="260"/>
      <c r="AU775" s="260"/>
      <c r="AV775" s="260"/>
      <c r="AW775" s="260"/>
      <c r="AX775" s="260"/>
      <c r="AY775" s="260"/>
      <c r="AZ775" s="260"/>
      <c r="BA775" s="260"/>
      <c r="BB775" s="260"/>
      <c r="BC775" s="260"/>
      <c r="BD775" s="260"/>
      <c r="BE775" s="260"/>
      <c r="BF775" s="260"/>
      <c r="BG775" s="260"/>
      <c r="BH775" s="260"/>
      <c r="BI775" s="260"/>
      <c r="BJ775" s="260"/>
      <c r="BK775" s="260"/>
      <c r="BL775" s="260"/>
      <c r="BM775" s="260"/>
      <c r="BN775" s="260"/>
      <c r="BO775" s="260"/>
      <c r="BP775" s="260"/>
      <c r="BQ775" s="260"/>
      <c r="BR775" s="260"/>
      <c r="BS775" s="260"/>
      <c r="BT775" s="260"/>
      <c r="BU775" s="260"/>
      <c r="BV775" s="260"/>
      <c r="BW775" s="260"/>
      <c r="BX775" s="260"/>
      <c r="BY775" s="260"/>
      <c r="BZ775" s="260"/>
      <c r="CA775" s="260"/>
      <c r="CB775" s="260"/>
      <c r="CC775" s="260"/>
      <c r="CD775" s="260"/>
      <c r="CE775" s="260"/>
      <c r="CF775" s="260"/>
      <c r="CG775" s="260"/>
      <c r="CH775" s="260"/>
      <c r="CI775" s="260"/>
      <c r="CJ775" s="260"/>
      <c r="CK775" s="260"/>
      <c r="CL775" s="260"/>
      <c r="CM775" s="260"/>
      <c r="CN775" s="260"/>
      <c r="CO775" s="260"/>
      <c r="CP775" s="260"/>
      <c r="CQ775" s="260"/>
      <c r="CR775" s="260"/>
      <c r="CS775" s="260"/>
      <c r="CT775" s="260"/>
      <c r="CU775" s="260"/>
      <c r="CV775" s="260"/>
      <c r="CW775" s="260"/>
      <c r="CX775" s="260"/>
      <c r="CY775" s="260"/>
      <c r="CZ775" s="260"/>
      <c r="DA775" s="260"/>
      <c r="DB775" s="260"/>
      <c r="DC775" s="260"/>
      <c r="DD775" s="260"/>
      <c r="DE775" s="260"/>
    </row>
    <row r="776" spans="1:109" ht="11.25" customHeight="1">
      <c r="A776" s="260"/>
      <c r="B776" s="260"/>
      <c r="C776" s="210"/>
      <c r="D776" s="211"/>
      <c r="E776" s="210"/>
      <c r="F776" s="210"/>
      <c r="G776" s="261"/>
      <c r="H776" s="262"/>
      <c r="I776" s="262"/>
      <c r="J776" s="263"/>
      <c r="K776" s="263"/>
      <c r="L776" s="263"/>
      <c r="M776" s="263"/>
      <c r="N776" s="263"/>
      <c r="O776" s="263"/>
      <c r="P776" s="263"/>
      <c r="Q776" s="263"/>
      <c r="R776" s="210"/>
      <c r="S776" s="210"/>
      <c r="T776" s="210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60"/>
      <c r="AK776" s="260"/>
      <c r="AL776" s="260"/>
      <c r="AM776" s="260"/>
      <c r="AN776" s="260"/>
      <c r="AO776" s="260"/>
      <c r="AP776" s="260"/>
      <c r="AQ776" s="260"/>
      <c r="AR776" s="260"/>
      <c r="AS776" s="260"/>
      <c r="AT776" s="260"/>
      <c r="AU776" s="260"/>
      <c r="AV776" s="260"/>
      <c r="AW776" s="260"/>
      <c r="AX776" s="260"/>
      <c r="AY776" s="260"/>
      <c r="AZ776" s="260"/>
      <c r="BA776" s="260"/>
      <c r="BB776" s="260"/>
      <c r="BC776" s="260"/>
      <c r="BD776" s="260"/>
      <c r="BE776" s="260"/>
      <c r="BF776" s="260"/>
      <c r="BG776" s="260"/>
      <c r="BH776" s="260"/>
      <c r="BI776" s="260"/>
      <c r="BJ776" s="260"/>
      <c r="BK776" s="260"/>
      <c r="BL776" s="260"/>
      <c r="BM776" s="260"/>
      <c r="BN776" s="260"/>
      <c r="BO776" s="260"/>
      <c r="BP776" s="260"/>
      <c r="BQ776" s="260"/>
      <c r="BR776" s="260"/>
      <c r="BS776" s="260"/>
      <c r="BT776" s="260"/>
      <c r="BU776" s="260"/>
      <c r="BV776" s="260"/>
      <c r="BW776" s="260"/>
      <c r="BX776" s="260"/>
      <c r="BY776" s="260"/>
      <c r="BZ776" s="260"/>
      <c r="CA776" s="260"/>
      <c r="CB776" s="260"/>
      <c r="CC776" s="260"/>
      <c r="CD776" s="260"/>
      <c r="CE776" s="260"/>
      <c r="CF776" s="260"/>
      <c r="CG776" s="260"/>
      <c r="CH776" s="260"/>
      <c r="CI776" s="260"/>
      <c r="CJ776" s="260"/>
      <c r="CK776" s="260"/>
      <c r="CL776" s="260"/>
      <c r="CM776" s="260"/>
      <c r="CN776" s="260"/>
      <c r="CO776" s="260"/>
      <c r="CP776" s="260"/>
      <c r="CQ776" s="260"/>
      <c r="CR776" s="260"/>
      <c r="CS776" s="260"/>
      <c r="CT776" s="260"/>
      <c r="CU776" s="260"/>
      <c r="CV776" s="260"/>
      <c r="CW776" s="260"/>
      <c r="CX776" s="260"/>
      <c r="CY776" s="260"/>
      <c r="CZ776" s="260"/>
      <c r="DA776" s="260"/>
      <c r="DB776" s="260"/>
      <c r="DC776" s="260"/>
      <c r="DD776" s="260"/>
      <c r="DE776" s="260"/>
    </row>
    <row r="777" spans="1:109" ht="11.25" customHeight="1">
      <c r="A777" s="260"/>
      <c r="B777" s="260"/>
      <c r="C777" s="210"/>
      <c r="D777" s="211"/>
      <c r="E777" s="210"/>
      <c r="F777" s="210"/>
      <c r="G777" s="261"/>
      <c r="H777" s="262"/>
      <c r="I777" s="262"/>
      <c r="J777" s="263"/>
      <c r="K777" s="263"/>
      <c r="L777" s="263"/>
      <c r="M777" s="263"/>
      <c r="N777" s="263"/>
      <c r="O777" s="263"/>
      <c r="P777" s="263"/>
      <c r="Q777" s="263"/>
      <c r="R777" s="210"/>
      <c r="S777" s="210"/>
      <c r="T777" s="210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60"/>
      <c r="AK777" s="260"/>
      <c r="AL777" s="260"/>
      <c r="AM777" s="260"/>
      <c r="AN777" s="260"/>
      <c r="AO777" s="260"/>
      <c r="AP777" s="260"/>
      <c r="AQ777" s="260"/>
      <c r="AR777" s="260"/>
      <c r="AS777" s="260"/>
      <c r="AT777" s="260"/>
      <c r="AU777" s="260"/>
      <c r="AV777" s="260"/>
      <c r="AW777" s="260"/>
      <c r="AX777" s="260"/>
      <c r="AY777" s="260"/>
      <c r="AZ777" s="260"/>
      <c r="BA777" s="260"/>
      <c r="BB777" s="260"/>
      <c r="BC777" s="260"/>
      <c r="BD777" s="260"/>
      <c r="BE777" s="260"/>
      <c r="BF777" s="260"/>
      <c r="BG777" s="260"/>
      <c r="BH777" s="260"/>
      <c r="BI777" s="260"/>
      <c r="BJ777" s="260"/>
      <c r="BK777" s="260"/>
      <c r="BL777" s="260"/>
      <c r="BM777" s="260"/>
      <c r="BN777" s="260"/>
      <c r="BO777" s="260"/>
      <c r="BP777" s="260"/>
      <c r="BQ777" s="260"/>
      <c r="BR777" s="260"/>
      <c r="BS777" s="260"/>
      <c r="BT777" s="260"/>
      <c r="BU777" s="260"/>
      <c r="BV777" s="260"/>
      <c r="BW777" s="260"/>
      <c r="BX777" s="260"/>
      <c r="BY777" s="260"/>
      <c r="BZ777" s="260"/>
      <c r="CA777" s="260"/>
      <c r="CB777" s="260"/>
      <c r="CC777" s="260"/>
      <c r="CD777" s="260"/>
      <c r="CE777" s="260"/>
      <c r="CF777" s="260"/>
      <c r="CG777" s="260"/>
      <c r="CH777" s="260"/>
      <c r="CI777" s="260"/>
      <c r="CJ777" s="260"/>
      <c r="CK777" s="260"/>
      <c r="CL777" s="260"/>
      <c r="CM777" s="260"/>
      <c r="CN777" s="260"/>
      <c r="CO777" s="260"/>
      <c r="CP777" s="260"/>
      <c r="CQ777" s="260"/>
      <c r="CR777" s="260"/>
      <c r="CS777" s="260"/>
      <c r="CT777" s="260"/>
      <c r="CU777" s="260"/>
      <c r="CV777" s="260"/>
      <c r="CW777" s="260"/>
      <c r="CX777" s="260"/>
      <c r="CY777" s="260"/>
      <c r="CZ777" s="260"/>
      <c r="DA777" s="260"/>
      <c r="DB777" s="260"/>
      <c r="DC777" s="260"/>
      <c r="DD777" s="260"/>
      <c r="DE777" s="260"/>
    </row>
    <row r="778" spans="1:109" ht="11.25" customHeight="1">
      <c r="A778" s="260"/>
      <c r="B778" s="260"/>
      <c r="C778" s="210"/>
      <c r="D778" s="211"/>
      <c r="E778" s="210"/>
      <c r="F778" s="210"/>
      <c r="G778" s="261"/>
      <c r="H778" s="262"/>
      <c r="I778" s="262"/>
      <c r="J778" s="263"/>
      <c r="K778" s="263"/>
      <c r="L778" s="263"/>
      <c r="M778" s="263"/>
      <c r="N778" s="263"/>
      <c r="O778" s="263"/>
      <c r="P778" s="263"/>
      <c r="Q778" s="263"/>
      <c r="R778" s="210"/>
      <c r="S778" s="210"/>
      <c r="T778" s="210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60"/>
      <c r="AK778" s="260"/>
      <c r="AL778" s="260"/>
      <c r="AM778" s="260"/>
      <c r="AN778" s="260"/>
      <c r="AO778" s="260"/>
      <c r="AP778" s="260"/>
      <c r="AQ778" s="260"/>
      <c r="AR778" s="260"/>
      <c r="AS778" s="260"/>
      <c r="AT778" s="260"/>
      <c r="AU778" s="260"/>
      <c r="AV778" s="260"/>
      <c r="AW778" s="260"/>
      <c r="AX778" s="260"/>
      <c r="AY778" s="260"/>
      <c r="AZ778" s="260"/>
      <c r="BA778" s="260"/>
      <c r="BB778" s="260"/>
      <c r="BC778" s="260"/>
      <c r="BD778" s="260"/>
      <c r="BE778" s="260"/>
      <c r="BF778" s="260"/>
      <c r="BG778" s="260"/>
      <c r="BH778" s="260"/>
      <c r="BI778" s="260"/>
      <c r="BJ778" s="260"/>
      <c r="BK778" s="260"/>
      <c r="BL778" s="260"/>
      <c r="BM778" s="260"/>
      <c r="BN778" s="260"/>
      <c r="BO778" s="260"/>
      <c r="BP778" s="260"/>
      <c r="BQ778" s="260"/>
      <c r="BR778" s="260"/>
      <c r="BS778" s="260"/>
      <c r="BT778" s="260"/>
      <c r="BU778" s="260"/>
      <c r="BV778" s="260"/>
      <c r="BW778" s="260"/>
      <c r="BX778" s="260"/>
      <c r="BY778" s="260"/>
      <c r="BZ778" s="260"/>
      <c r="CA778" s="260"/>
      <c r="CB778" s="260"/>
      <c r="CC778" s="260"/>
      <c r="CD778" s="260"/>
      <c r="CE778" s="260"/>
      <c r="CF778" s="260"/>
      <c r="CG778" s="260"/>
      <c r="CH778" s="260"/>
      <c r="CI778" s="260"/>
      <c r="CJ778" s="260"/>
      <c r="CK778" s="260"/>
      <c r="CL778" s="260"/>
      <c r="CM778" s="260"/>
      <c r="CN778" s="260"/>
      <c r="CO778" s="260"/>
      <c r="CP778" s="260"/>
      <c r="CQ778" s="260"/>
      <c r="CR778" s="260"/>
      <c r="CS778" s="260"/>
      <c r="CT778" s="260"/>
      <c r="CU778" s="260"/>
      <c r="CV778" s="260"/>
      <c r="CW778" s="260"/>
      <c r="CX778" s="260"/>
      <c r="CY778" s="260"/>
      <c r="CZ778" s="260"/>
      <c r="DA778" s="260"/>
      <c r="DB778" s="260"/>
      <c r="DC778" s="260"/>
      <c r="DD778" s="260"/>
      <c r="DE778" s="260"/>
    </row>
    <row r="779" spans="1:109" ht="11.25" customHeight="1">
      <c r="A779" s="260"/>
      <c r="B779" s="260"/>
      <c r="C779" s="210"/>
      <c r="D779" s="211"/>
      <c r="E779" s="210"/>
      <c r="F779" s="210"/>
      <c r="G779" s="261"/>
      <c r="H779" s="262"/>
      <c r="I779" s="262"/>
      <c r="J779" s="263"/>
      <c r="K779" s="263"/>
      <c r="L779" s="263"/>
      <c r="M779" s="263"/>
      <c r="N779" s="263"/>
      <c r="O779" s="263"/>
      <c r="P779" s="263"/>
      <c r="Q779" s="263"/>
      <c r="R779" s="210"/>
      <c r="S779" s="210"/>
      <c r="T779" s="210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60"/>
      <c r="AK779" s="260"/>
      <c r="AL779" s="260"/>
      <c r="AM779" s="260"/>
      <c r="AN779" s="260"/>
      <c r="AO779" s="260"/>
      <c r="AP779" s="260"/>
      <c r="AQ779" s="260"/>
      <c r="AR779" s="260"/>
      <c r="AS779" s="260"/>
      <c r="AT779" s="260"/>
      <c r="AU779" s="260"/>
      <c r="AV779" s="260"/>
      <c r="AW779" s="260"/>
      <c r="AX779" s="260"/>
      <c r="AY779" s="260"/>
      <c r="AZ779" s="260"/>
      <c r="BA779" s="260"/>
      <c r="BB779" s="260"/>
      <c r="BC779" s="260"/>
      <c r="BD779" s="260"/>
      <c r="BE779" s="260"/>
      <c r="BF779" s="260"/>
      <c r="BG779" s="260"/>
      <c r="BH779" s="260"/>
      <c r="BI779" s="260"/>
      <c r="BJ779" s="260"/>
      <c r="BK779" s="260"/>
      <c r="BL779" s="260"/>
      <c r="BM779" s="260"/>
      <c r="BN779" s="260"/>
      <c r="BO779" s="260"/>
      <c r="BP779" s="260"/>
      <c r="BQ779" s="260"/>
      <c r="BR779" s="260"/>
      <c r="BS779" s="260"/>
      <c r="BT779" s="260"/>
      <c r="BU779" s="260"/>
      <c r="BV779" s="260"/>
      <c r="BW779" s="260"/>
      <c r="BX779" s="260"/>
      <c r="BY779" s="260"/>
      <c r="BZ779" s="260"/>
      <c r="CA779" s="260"/>
      <c r="CB779" s="260"/>
      <c r="CC779" s="260"/>
      <c r="CD779" s="260"/>
      <c r="CE779" s="260"/>
      <c r="CF779" s="260"/>
      <c r="CG779" s="260"/>
      <c r="CH779" s="260"/>
      <c r="CI779" s="260"/>
      <c r="CJ779" s="260"/>
      <c r="CK779" s="260"/>
      <c r="CL779" s="260"/>
      <c r="CM779" s="260"/>
      <c r="CN779" s="260"/>
      <c r="CO779" s="260"/>
      <c r="CP779" s="260"/>
      <c r="CQ779" s="260"/>
      <c r="CR779" s="260"/>
      <c r="CS779" s="260"/>
      <c r="CT779" s="260"/>
      <c r="CU779" s="260"/>
      <c r="CV779" s="260"/>
      <c r="CW779" s="260"/>
      <c r="CX779" s="260"/>
      <c r="CY779" s="260"/>
      <c r="CZ779" s="260"/>
      <c r="DA779" s="260"/>
      <c r="DB779" s="260"/>
      <c r="DC779" s="260"/>
      <c r="DD779" s="260"/>
      <c r="DE779" s="260"/>
    </row>
    <row r="780" spans="1:109" ht="11.25" customHeight="1">
      <c r="A780" s="260"/>
      <c r="B780" s="260"/>
      <c r="C780" s="210"/>
      <c r="D780" s="211"/>
      <c r="E780" s="210"/>
      <c r="F780" s="210"/>
      <c r="G780" s="261"/>
      <c r="H780" s="262"/>
      <c r="I780" s="262"/>
      <c r="J780" s="263"/>
      <c r="K780" s="263"/>
      <c r="L780" s="263"/>
      <c r="M780" s="263"/>
      <c r="N780" s="263"/>
      <c r="O780" s="263"/>
      <c r="P780" s="263"/>
      <c r="Q780" s="263"/>
      <c r="R780" s="210"/>
      <c r="S780" s="210"/>
      <c r="T780" s="210"/>
      <c r="U780" s="212"/>
      <c r="V780" s="212"/>
      <c r="W780" s="212"/>
      <c r="X780" s="212"/>
      <c r="Y780" s="212"/>
      <c r="Z780" s="212"/>
      <c r="AA780" s="212"/>
      <c r="AB780" s="212"/>
      <c r="AC780" s="212"/>
      <c r="AD780" s="212"/>
      <c r="AE780" s="212"/>
      <c r="AF780" s="212"/>
      <c r="AG780" s="212"/>
      <c r="AH780" s="212"/>
      <c r="AI780" s="212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  <c r="AW780" s="260"/>
      <c r="AX780" s="260"/>
      <c r="AY780" s="260"/>
      <c r="AZ780" s="260"/>
      <c r="BA780" s="260"/>
      <c r="BB780" s="260"/>
      <c r="BC780" s="260"/>
      <c r="BD780" s="260"/>
      <c r="BE780" s="260"/>
      <c r="BF780" s="260"/>
      <c r="BG780" s="260"/>
      <c r="BH780" s="260"/>
      <c r="BI780" s="260"/>
      <c r="BJ780" s="260"/>
      <c r="BK780" s="260"/>
      <c r="BL780" s="260"/>
      <c r="BM780" s="260"/>
      <c r="BN780" s="260"/>
      <c r="BO780" s="260"/>
      <c r="BP780" s="260"/>
      <c r="BQ780" s="260"/>
      <c r="BR780" s="260"/>
      <c r="BS780" s="260"/>
      <c r="BT780" s="260"/>
      <c r="BU780" s="260"/>
      <c r="BV780" s="260"/>
      <c r="BW780" s="260"/>
      <c r="BX780" s="260"/>
      <c r="BY780" s="260"/>
      <c r="BZ780" s="260"/>
      <c r="CA780" s="260"/>
      <c r="CB780" s="260"/>
      <c r="CC780" s="260"/>
      <c r="CD780" s="260"/>
      <c r="CE780" s="260"/>
      <c r="CF780" s="260"/>
      <c r="CG780" s="260"/>
      <c r="CH780" s="260"/>
      <c r="CI780" s="260"/>
      <c r="CJ780" s="260"/>
      <c r="CK780" s="260"/>
      <c r="CL780" s="260"/>
      <c r="CM780" s="260"/>
      <c r="CN780" s="260"/>
      <c r="CO780" s="260"/>
      <c r="CP780" s="260"/>
      <c r="CQ780" s="260"/>
      <c r="CR780" s="260"/>
      <c r="CS780" s="260"/>
      <c r="CT780" s="260"/>
      <c r="CU780" s="260"/>
      <c r="CV780" s="260"/>
      <c r="CW780" s="260"/>
      <c r="CX780" s="260"/>
      <c r="CY780" s="260"/>
      <c r="CZ780" s="260"/>
      <c r="DA780" s="260"/>
      <c r="DB780" s="260"/>
      <c r="DC780" s="260"/>
      <c r="DD780" s="260"/>
      <c r="DE780" s="260"/>
    </row>
    <row r="781" spans="1:109" ht="11.25" customHeight="1">
      <c r="A781" s="260"/>
      <c r="B781" s="260"/>
      <c r="C781" s="210"/>
      <c r="D781" s="211"/>
      <c r="E781" s="210"/>
      <c r="F781" s="210"/>
      <c r="G781" s="261"/>
      <c r="H781" s="262"/>
      <c r="I781" s="262"/>
      <c r="J781" s="263"/>
      <c r="K781" s="263"/>
      <c r="L781" s="263"/>
      <c r="M781" s="263"/>
      <c r="N781" s="263"/>
      <c r="O781" s="263"/>
      <c r="P781" s="263"/>
      <c r="Q781" s="263"/>
      <c r="R781" s="210"/>
      <c r="S781" s="210"/>
      <c r="T781" s="210"/>
      <c r="U781" s="212"/>
      <c r="V781" s="212"/>
      <c r="W781" s="212"/>
      <c r="X781" s="212"/>
      <c r="Y781" s="212"/>
      <c r="Z781" s="212"/>
      <c r="AA781" s="212"/>
      <c r="AB781" s="212"/>
      <c r="AC781" s="212"/>
      <c r="AD781" s="212"/>
      <c r="AE781" s="212"/>
      <c r="AF781" s="212"/>
      <c r="AG781" s="212"/>
      <c r="AH781" s="212"/>
      <c r="AI781" s="212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F781" s="260"/>
      <c r="BG781" s="260"/>
      <c r="BH781" s="260"/>
      <c r="BI781" s="260"/>
      <c r="BJ781" s="260"/>
      <c r="BK781" s="260"/>
      <c r="BL781" s="260"/>
      <c r="BM781" s="260"/>
      <c r="BN781" s="260"/>
      <c r="BO781" s="260"/>
      <c r="BP781" s="260"/>
      <c r="BQ781" s="260"/>
      <c r="BR781" s="260"/>
      <c r="BS781" s="260"/>
      <c r="BT781" s="260"/>
      <c r="BU781" s="260"/>
      <c r="BV781" s="260"/>
      <c r="BW781" s="260"/>
      <c r="BX781" s="260"/>
      <c r="BY781" s="260"/>
      <c r="BZ781" s="260"/>
      <c r="CA781" s="260"/>
      <c r="CB781" s="260"/>
      <c r="CC781" s="260"/>
      <c r="CD781" s="260"/>
      <c r="CE781" s="260"/>
      <c r="CF781" s="260"/>
      <c r="CG781" s="260"/>
      <c r="CH781" s="260"/>
      <c r="CI781" s="260"/>
      <c r="CJ781" s="260"/>
      <c r="CK781" s="260"/>
      <c r="CL781" s="260"/>
      <c r="CM781" s="260"/>
      <c r="CN781" s="260"/>
      <c r="CO781" s="260"/>
      <c r="CP781" s="260"/>
      <c r="CQ781" s="260"/>
      <c r="CR781" s="260"/>
      <c r="CS781" s="260"/>
      <c r="CT781" s="260"/>
      <c r="CU781" s="260"/>
      <c r="CV781" s="260"/>
      <c r="CW781" s="260"/>
      <c r="CX781" s="260"/>
      <c r="CY781" s="260"/>
      <c r="CZ781" s="260"/>
      <c r="DA781" s="260"/>
      <c r="DB781" s="260"/>
      <c r="DC781" s="260"/>
      <c r="DD781" s="260"/>
      <c r="DE781" s="260"/>
    </row>
    <row r="782" spans="1:109" ht="11.25" customHeight="1">
      <c r="A782" s="260"/>
      <c r="B782" s="260"/>
      <c r="C782" s="210"/>
      <c r="D782" s="211"/>
      <c r="E782" s="210"/>
      <c r="F782" s="210"/>
      <c r="G782" s="261"/>
      <c r="H782" s="262"/>
      <c r="I782" s="262"/>
      <c r="J782" s="263"/>
      <c r="K782" s="263"/>
      <c r="L782" s="263"/>
      <c r="M782" s="263"/>
      <c r="N782" s="263"/>
      <c r="O782" s="263"/>
      <c r="P782" s="263"/>
      <c r="Q782" s="263"/>
      <c r="R782" s="210"/>
      <c r="S782" s="210"/>
      <c r="T782" s="210"/>
      <c r="U782" s="212"/>
      <c r="V782" s="212"/>
      <c r="W782" s="212"/>
      <c r="X782" s="212"/>
      <c r="Y782" s="212"/>
      <c r="Z782" s="212"/>
      <c r="AA782" s="212"/>
      <c r="AB782" s="212"/>
      <c r="AC782" s="212"/>
      <c r="AD782" s="212"/>
      <c r="AE782" s="212"/>
      <c r="AF782" s="212"/>
      <c r="AG782" s="212"/>
      <c r="AH782" s="212"/>
      <c r="AI782" s="212"/>
      <c r="AJ782" s="260"/>
      <c r="AK782" s="260"/>
      <c r="AL782" s="260"/>
      <c r="AM782" s="260"/>
      <c r="AN782" s="260"/>
      <c r="AO782" s="260"/>
      <c r="AP782" s="260"/>
      <c r="AQ782" s="260"/>
      <c r="AR782" s="260"/>
      <c r="AS782" s="260"/>
      <c r="AT782" s="260"/>
      <c r="AU782" s="260"/>
      <c r="AV782" s="260"/>
      <c r="AW782" s="260"/>
      <c r="AX782" s="260"/>
      <c r="AY782" s="260"/>
      <c r="AZ782" s="260"/>
      <c r="BA782" s="260"/>
      <c r="BB782" s="260"/>
      <c r="BC782" s="260"/>
      <c r="BD782" s="260"/>
      <c r="BE782" s="260"/>
      <c r="BF782" s="260"/>
      <c r="BG782" s="260"/>
      <c r="BH782" s="260"/>
      <c r="BI782" s="260"/>
      <c r="BJ782" s="260"/>
      <c r="BK782" s="260"/>
      <c r="BL782" s="260"/>
      <c r="BM782" s="260"/>
      <c r="BN782" s="260"/>
      <c r="BO782" s="260"/>
      <c r="BP782" s="260"/>
      <c r="BQ782" s="260"/>
      <c r="BR782" s="260"/>
      <c r="BS782" s="260"/>
      <c r="BT782" s="260"/>
      <c r="BU782" s="260"/>
      <c r="BV782" s="260"/>
      <c r="BW782" s="260"/>
      <c r="BX782" s="260"/>
      <c r="BY782" s="260"/>
      <c r="BZ782" s="260"/>
      <c r="CA782" s="260"/>
      <c r="CB782" s="260"/>
      <c r="CC782" s="260"/>
      <c r="CD782" s="260"/>
      <c r="CE782" s="260"/>
      <c r="CF782" s="260"/>
      <c r="CG782" s="260"/>
      <c r="CH782" s="260"/>
      <c r="CI782" s="260"/>
      <c r="CJ782" s="260"/>
      <c r="CK782" s="260"/>
      <c r="CL782" s="260"/>
      <c r="CM782" s="260"/>
      <c r="CN782" s="260"/>
      <c r="CO782" s="260"/>
      <c r="CP782" s="260"/>
      <c r="CQ782" s="260"/>
      <c r="CR782" s="260"/>
      <c r="CS782" s="260"/>
      <c r="CT782" s="260"/>
      <c r="CU782" s="260"/>
      <c r="CV782" s="260"/>
      <c r="CW782" s="260"/>
      <c r="CX782" s="260"/>
      <c r="CY782" s="260"/>
      <c r="CZ782" s="260"/>
      <c r="DA782" s="260"/>
      <c r="DB782" s="260"/>
      <c r="DC782" s="260"/>
      <c r="DD782" s="260"/>
      <c r="DE782" s="260"/>
    </row>
    <row r="783" spans="1:109" ht="11.25" customHeight="1">
      <c r="A783" s="260"/>
      <c r="B783" s="260"/>
      <c r="C783" s="210"/>
      <c r="D783" s="211"/>
      <c r="E783" s="210"/>
      <c r="F783" s="210"/>
      <c r="G783" s="261"/>
      <c r="H783" s="262"/>
      <c r="I783" s="262"/>
      <c r="J783" s="263"/>
      <c r="K783" s="263"/>
      <c r="L783" s="263"/>
      <c r="M783" s="263"/>
      <c r="N783" s="263"/>
      <c r="O783" s="263"/>
      <c r="P783" s="263"/>
      <c r="Q783" s="263"/>
      <c r="R783" s="210"/>
      <c r="S783" s="210"/>
      <c r="T783" s="210"/>
      <c r="U783" s="212"/>
      <c r="V783" s="212"/>
      <c r="W783" s="212"/>
      <c r="X783" s="212"/>
      <c r="Y783" s="212"/>
      <c r="Z783" s="212"/>
      <c r="AA783" s="212"/>
      <c r="AB783" s="212"/>
      <c r="AC783" s="212"/>
      <c r="AD783" s="212"/>
      <c r="AE783" s="212"/>
      <c r="AF783" s="212"/>
      <c r="AG783" s="212"/>
      <c r="AH783" s="212"/>
      <c r="AI783" s="212"/>
      <c r="AJ783" s="260"/>
      <c r="AK783" s="260"/>
      <c r="AL783" s="260"/>
      <c r="AM783" s="260"/>
      <c r="AN783" s="260"/>
      <c r="AO783" s="260"/>
      <c r="AP783" s="260"/>
      <c r="AQ783" s="260"/>
      <c r="AR783" s="260"/>
      <c r="AS783" s="260"/>
      <c r="AT783" s="260"/>
      <c r="AU783" s="260"/>
      <c r="AV783" s="260"/>
      <c r="AW783" s="260"/>
      <c r="AX783" s="260"/>
      <c r="AY783" s="260"/>
      <c r="AZ783" s="260"/>
      <c r="BA783" s="260"/>
      <c r="BB783" s="260"/>
      <c r="BC783" s="260"/>
      <c r="BD783" s="260"/>
      <c r="BE783" s="260"/>
      <c r="BF783" s="260"/>
      <c r="BG783" s="260"/>
      <c r="BH783" s="260"/>
      <c r="BI783" s="260"/>
      <c r="BJ783" s="260"/>
      <c r="BK783" s="260"/>
      <c r="BL783" s="260"/>
      <c r="BM783" s="260"/>
      <c r="BN783" s="260"/>
      <c r="BO783" s="260"/>
      <c r="BP783" s="260"/>
      <c r="BQ783" s="260"/>
      <c r="BR783" s="260"/>
      <c r="BS783" s="260"/>
      <c r="BT783" s="260"/>
      <c r="BU783" s="260"/>
      <c r="BV783" s="260"/>
      <c r="BW783" s="260"/>
      <c r="BX783" s="260"/>
      <c r="BY783" s="260"/>
      <c r="BZ783" s="260"/>
      <c r="CA783" s="260"/>
      <c r="CB783" s="260"/>
      <c r="CC783" s="260"/>
      <c r="CD783" s="260"/>
      <c r="CE783" s="260"/>
      <c r="CF783" s="260"/>
      <c r="CG783" s="260"/>
      <c r="CH783" s="260"/>
      <c r="CI783" s="260"/>
      <c r="CJ783" s="260"/>
      <c r="CK783" s="260"/>
      <c r="CL783" s="260"/>
      <c r="CM783" s="260"/>
      <c r="CN783" s="260"/>
      <c r="CO783" s="260"/>
      <c r="CP783" s="260"/>
      <c r="CQ783" s="260"/>
      <c r="CR783" s="260"/>
      <c r="CS783" s="260"/>
      <c r="CT783" s="260"/>
      <c r="CU783" s="260"/>
      <c r="CV783" s="260"/>
      <c r="CW783" s="260"/>
      <c r="CX783" s="260"/>
      <c r="CY783" s="260"/>
      <c r="CZ783" s="260"/>
      <c r="DA783" s="260"/>
      <c r="DB783" s="260"/>
      <c r="DC783" s="260"/>
      <c r="DD783" s="260"/>
      <c r="DE783" s="260"/>
    </row>
    <row r="784" spans="1:109" ht="11.25" customHeight="1">
      <c r="A784" s="260"/>
      <c r="B784" s="260"/>
      <c r="C784" s="210"/>
      <c r="D784" s="211"/>
      <c r="E784" s="210"/>
      <c r="F784" s="210"/>
      <c r="G784" s="261"/>
      <c r="H784" s="262"/>
      <c r="I784" s="262"/>
      <c r="J784" s="263"/>
      <c r="K784" s="263"/>
      <c r="L784" s="263"/>
      <c r="M784" s="263"/>
      <c r="N784" s="263"/>
      <c r="O784" s="263"/>
      <c r="P784" s="263"/>
      <c r="Q784" s="263"/>
      <c r="R784" s="210"/>
      <c r="S784" s="210"/>
      <c r="T784" s="210"/>
      <c r="U784" s="212"/>
      <c r="V784" s="212"/>
      <c r="W784" s="212"/>
      <c r="X784" s="212"/>
      <c r="Y784" s="212"/>
      <c r="Z784" s="212"/>
      <c r="AA784" s="212"/>
      <c r="AB784" s="212"/>
      <c r="AC784" s="212"/>
      <c r="AD784" s="212"/>
      <c r="AE784" s="212"/>
      <c r="AF784" s="212"/>
      <c r="AG784" s="212"/>
      <c r="AH784" s="212"/>
      <c r="AI784" s="212"/>
      <c r="AJ784" s="260"/>
      <c r="AK784" s="260"/>
      <c r="AL784" s="260"/>
      <c r="AM784" s="260"/>
      <c r="AN784" s="260"/>
      <c r="AO784" s="260"/>
      <c r="AP784" s="260"/>
      <c r="AQ784" s="260"/>
      <c r="AR784" s="260"/>
      <c r="AS784" s="260"/>
      <c r="AT784" s="260"/>
      <c r="AU784" s="260"/>
      <c r="AV784" s="260"/>
      <c r="AW784" s="260"/>
      <c r="AX784" s="260"/>
      <c r="AY784" s="260"/>
      <c r="AZ784" s="260"/>
      <c r="BA784" s="260"/>
      <c r="BB784" s="260"/>
      <c r="BC784" s="260"/>
      <c r="BD784" s="260"/>
      <c r="BE784" s="260"/>
      <c r="BF784" s="260"/>
      <c r="BG784" s="260"/>
      <c r="BH784" s="260"/>
      <c r="BI784" s="260"/>
      <c r="BJ784" s="260"/>
      <c r="BK784" s="260"/>
      <c r="BL784" s="260"/>
      <c r="BM784" s="260"/>
      <c r="BN784" s="260"/>
      <c r="BO784" s="260"/>
      <c r="BP784" s="260"/>
      <c r="BQ784" s="260"/>
      <c r="BR784" s="260"/>
      <c r="BS784" s="260"/>
      <c r="BT784" s="260"/>
      <c r="BU784" s="260"/>
      <c r="BV784" s="260"/>
      <c r="BW784" s="260"/>
      <c r="BX784" s="260"/>
      <c r="BY784" s="260"/>
      <c r="BZ784" s="260"/>
      <c r="CA784" s="260"/>
      <c r="CB784" s="260"/>
      <c r="CC784" s="260"/>
      <c r="CD784" s="260"/>
      <c r="CE784" s="260"/>
      <c r="CF784" s="260"/>
      <c r="CG784" s="260"/>
      <c r="CH784" s="260"/>
      <c r="CI784" s="260"/>
      <c r="CJ784" s="260"/>
      <c r="CK784" s="260"/>
      <c r="CL784" s="260"/>
      <c r="CM784" s="260"/>
      <c r="CN784" s="260"/>
      <c r="CO784" s="260"/>
      <c r="CP784" s="260"/>
      <c r="CQ784" s="260"/>
      <c r="CR784" s="260"/>
      <c r="CS784" s="260"/>
      <c r="CT784" s="260"/>
      <c r="CU784" s="260"/>
      <c r="CV784" s="260"/>
      <c r="CW784" s="260"/>
      <c r="CX784" s="260"/>
      <c r="CY784" s="260"/>
      <c r="CZ784" s="260"/>
      <c r="DA784" s="260"/>
      <c r="DB784" s="260"/>
      <c r="DC784" s="260"/>
      <c r="DD784" s="260"/>
      <c r="DE784" s="260"/>
    </row>
    <row r="785" spans="1:109" ht="11.25" customHeight="1">
      <c r="A785" s="260"/>
      <c r="B785" s="260"/>
      <c r="C785" s="210"/>
      <c r="D785" s="211"/>
      <c r="E785" s="210"/>
      <c r="F785" s="210"/>
      <c r="G785" s="261"/>
      <c r="H785" s="262"/>
      <c r="I785" s="262"/>
      <c r="J785" s="263"/>
      <c r="K785" s="263"/>
      <c r="L785" s="263"/>
      <c r="M785" s="263"/>
      <c r="N785" s="263"/>
      <c r="O785" s="263"/>
      <c r="P785" s="263"/>
      <c r="Q785" s="263"/>
      <c r="R785" s="210"/>
      <c r="S785" s="210"/>
      <c r="T785" s="210"/>
      <c r="U785" s="212"/>
      <c r="V785" s="212"/>
      <c r="W785" s="212"/>
      <c r="X785" s="212"/>
      <c r="Y785" s="212"/>
      <c r="Z785" s="212"/>
      <c r="AA785" s="212"/>
      <c r="AB785" s="212"/>
      <c r="AC785" s="212"/>
      <c r="AD785" s="212"/>
      <c r="AE785" s="212"/>
      <c r="AF785" s="212"/>
      <c r="AG785" s="212"/>
      <c r="AH785" s="212"/>
      <c r="AI785" s="212"/>
      <c r="AJ785" s="260"/>
      <c r="AK785" s="260"/>
      <c r="AL785" s="260"/>
      <c r="AM785" s="260"/>
      <c r="AN785" s="260"/>
      <c r="AO785" s="260"/>
      <c r="AP785" s="260"/>
      <c r="AQ785" s="260"/>
      <c r="AR785" s="260"/>
      <c r="AS785" s="260"/>
      <c r="AT785" s="260"/>
      <c r="AU785" s="260"/>
      <c r="AV785" s="260"/>
      <c r="AW785" s="260"/>
      <c r="AX785" s="260"/>
      <c r="AY785" s="260"/>
      <c r="AZ785" s="260"/>
      <c r="BA785" s="260"/>
      <c r="BB785" s="260"/>
      <c r="BC785" s="260"/>
      <c r="BD785" s="260"/>
      <c r="BE785" s="260"/>
      <c r="BF785" s="260"/>
      <c r="BG785" s="260"/>
      <c r="BH785" s="260"/>
      <c r="BI785" s="260"/>
      <c r="BJ785" s="260"/>
      <c r="BK785" s="260"/>
      <c r="BL785" s="260"/>
      <c r="BM785" s="260"/>
      <c r="BN785" s="260"/>
      <c r="BO785" s="260"/>
      <c r="BP785" s="260"/>
      <c r="BQ785" s="260"/>
      <c r="BR785" s="260"/>
      <c r="BS785" s="260"/>
      <c r="BT785" s="260"/>
      <c r="BU785" s="260"/>
      <c r="BV785" s="260"/>
      <c r="BW785" s="260"/>
      <c r="BX785" s="260"/>
      <c r="BY785" s="260"/>
      <c r="BZ785" s="260"/>
      <c r="CA785" s="260"/>
      <c r="CB785" s="260"/>
      <c r="CC785" s="260"/>
      <c r="CD785" s="260"/>
      <c r="CE785" s="260"/>
      <c r="CF785" s="260"/>
      <c r="CG785" s="260"/>
      <c r="CH785" s="260"/>
      <c r="CI785" s="260"/>
      <c r="CJ785" s="260"/>
      <c r="CK785" s="260"/>
      <c r="CL785" s="260"/>
      <c r="CM785" s="260"/>
      <c r="CN785" s="260"/>
      <c r="CO785" s="260"/>
      <c r="CP785" s="260"/>
      <c r="CQ785" s="260"/>
      <c r="CR785" s="260"/>
      <c r="CS785" s="260"/>
      <c r="CT785" s="260"/>
      <c r="CU785" s="260"/>
      <c r="CV785" s="260"/>
      <c r="CW785" s="260"/>
      <c r="CX785" s="260"/>
      <c r="CY785" s="260"/>
      <c r="CZ785" s="260"/>
      <c r="DA785" s="260"/>
      <c r="DB785" s="260"/>
      <c r="DC785" s="260"/>
      <c r="DD785" s="260"/>
      <c r="DE785" s="260"/>
    </row>
    <row r="786" spans="1:109" ht="11.25" customHeight="1">
      <c r="A786" s="260"/>
      <c r="B786" s="260"/>
      <c r="C786" s="210"/>
      <c r="D786" s="211"/>
      <c r="E786" s="210"/>
      <c r="F786" s="210"/>
      <c r="G786" s="261"/>
      <c r="H786" s="262"/>
      <c r="I786" s="262"/>
      <c r="J786" s="263"/>
      <c r="K786" s="263"/>
      <c r="L786" s="263"/>
      <c r="M786" s="263"/>
      <c r="N786" s="263"/>
      <c r="O786" s="263"/>
      <c r="P786" s="263"/>
      <c r="Q786" s="263"/>
      <c r="R786" s="210"/>
      <c r="S786" s="210"/>
      <c r="T786" s="210"/>
      <c r="U786" s="212"/>
      <c r="V786" s="212"/>
      <c r="W786" s="212"/>
      <c r="X786" s="212"/>
      <c r="Y786" s="212"/>
      <c r="Z786" s="212"/>
      <c r="AA786" s="212"/>
      <c r="AB786" s="212"/>
      <c r="AC786" s="212"/>
      <c r="AD786" s="212"/>
      <c r="AE786" s="212"/>
      <c r="AF786" s="212"/>
      <c r="AG786" s="212"/>
      <c r="AH786" s="212"/>
      <c r="AI786" s="212"/>
      <c r="AJ786" s="260"/>
      <c r="AK786" s="260"/>
      <c r="AL786" s="260"/>
      <c r="AM786" s="260"/>
      <c r="AN786" s="260"/>
      <c r="AO786" s="260"/>
      <c r="AP786" s="260"/>
      <c r="AQ786" s="260"/>
      <c r="AR786" s="260"/>
      <c r="AS786" s="260"/>
      <c r="AT786" s="260"/>
      <c r="AU786" s="260"/>
      <c r="AV786" s="260"/>
      <c r="AW786" s="260"/>
      <c r="AX786" s="260"/>
      <c r="AY786" s="260"/>
      <c r="AZ786" s="260"/>
      <c r="BA786" s="260"/>
      <c r="BB786" s="260"/>
      <c r="BC786" s="260"/>
      <c r="BD786" s="260"/>
      <c r="BE786" s="260"/>
      <c r="BF786" s="260"/>
      <c r="BG786" s="260"/>
      <c r="BH786" s="260"/>
      <c r="BI786" s="260"/>
      <c r="BJ786" s="260"/>
      <c r="BK786" s="260"/>
      <c r="BL786" s="260"/>
      <c r="BM786" s="260"/>
      <c r="BN786" s="260"/>
      <c r="BO786" s="260"/>
      <c r="BP786" s="260"/>
      <c r="BQ786" s="260"/>
      <c r="BR786" s="260"/>
      <c r="BS786" s="260"/>
      <c r="BT786" s="260"/>
      <c r="BU786" s="260"/>
      <c r="BV786" s="260"/>
      <c r="BW786" s="260"/>
      <c r="BX786" s="260"/>
      <c r="BY786" s="260"/>
      <c r="BZ786" s="260"/>
      <c r="CA786" s="260"/>
      <c r="CB786" s="260"/>
      <c r="CC786" s="260"/>
      <c r="CD786" s="260"/>
      <c r="CE786" s="260"/>
      <c r="CF786" s="260"/>
      <c r="CG786" s="260"/>
      <c r="CH786" s="260"/>
      <c r="CI786" s="260"/>
      <c r="CJ786" s="260"/>
      <c r="CK786" s="260"/>
      <c r="CL786" s="260"/>
      <c r="CM786" s="260"/>
      <c r="CN786" s="260"/>
      <c r="CO786" s="260"/>
      <c r="CP786" s="260"/>
      <c r="CQ786" s="260"/>
      <c r="CR786" s="260"/>
      <c r="CS786" s="260"/>
      <c r="CT786" s="260"/>
      <c r="CU786" s="260"/>
      <c r="CV786" s="260"/>
      <c r="CW786" s="260"/>
      <c r="CX786" s="260"/>
      <c r="CY786" s="260"/>
      <c r="CZ786" s="260"/>
      <c r="DA786" s="260"/>
      <c r="DB786" s="260"/>
      <c r="DC786" s="260"/>
      <c r="DD786" s="260"/>
      <c r="DE786" s="260"/>
    </row>
    <row r="787" spans="1:109" ht="11.25" customHeight="1">
      <c r="A787" s="260"/>
      <c r="B787" s="260"/>
      <c r="C787" s="210"/>
      <c r="D787" s="211"/>
      <c r="E787" s="210"/>
      <c r="F787" s="210"/>
      <c r="G787" s="261"/>
      <c r="H787" s="262"/>
      <c r="I787" s="262"/>
      <c r="J787" s="263"/>
      <c r="K787" s="263"/>
      <c r="L787" s="263"/>
      <c r="M787" s="263"/>
      <c r="N787" s="263"/>
      <c r="O787" s="263"/>
      <c r="P787" s="263"/>
      <c r="Q787" s="263"/>
      <c r="R787" s="210"/>
      <c r="S787" s="210"/>
      <c r="T787" s="210"/>
      <c r="U787" s="212"/>
      <c r="V787" s="212"/>
      <c r="W787" s="212"/>
      <c r="X787" s="212"/>
      <c r="Y787" s="212"/>
      <c r="Z787" s="212"/>
      <c r="AA787" s="212"/>
      <c r="AB787" s="212"/>
      <c r="AC787" s="212"/>
      <c r="AD787" s="212"/>
      <c r="AE787" s="212"/>
      <c r="AF787" s="212"/>
      <c r="AG787" s="212"/>
      <c r="AH787" s="212"/>
      <c r="AI787" s="212"/>
      <c r="AJ787" s="260"/>
      <c r="AK787" s="260"/>
      <c r="AL787" s="260"/>
      <c r="AM787" s="260"/>
      <c r="AN787" s="260"/>
      <c r="AO787" s="260"/>
      <c r="AP787" s="260"/>
      <c r="AQ787" s="260"/>
      <c r="AR787" s="260"/>
      <c r="AS787" s="260"/>
      <c r="AT787" s="260"/>
      <c r="AU787" s="260"/>
      <c r="AV787" s="260"/>
      <c r="AW787" s="260"/>
      <c r="AX787" s="260"/>
      <c r="AY787" s="260"/>
      <c r="AZ787" s="260"/>
      <c r="BA787" s="260"/>
      <c r="BB787" s="260"/>
      <c r="BC787" s="260"/>
      <c r="BD787" s="260"/>
      <c r="BE787" s="260"/>
      <c r="BF787" s="260"/>
      <c r="BG787" s="260"/>
      <c r="BH787" s="260"/>
      <c r="BI787" s="260"/>
      <c r="BJ787" s="260"/>
      <c r="BK787" s="260"/>
      <c r="BL787" s="260"/>
      <c r="BM787" s="260"/>
      <c r="BN787" s="260"/>
      <c r="BO787" s="260"/>
      <c r="BP787" s="260"/>
      <c r="BQ787" s="260"/>
      <c r="BR787" s="260"/>
      <c r="BS787" s="260"/>
      <c r="BT787" s="260"/>
      <c r="BU787" s="260"/>
      <c r="BV787" s="260"/>
      <c r="BW787" s="260"/>
      <c r="BX787" s="260"/>
      <c r="BY787" s="260"/>
      <c r="BZ787" s="260"/>
      <c r="CA787" s="260"/>
      <c r="CB787" s="260"/>
      <c r="CC787" s="260"/>
      <c r="CD787" s="260"/>
      <c r="CE787" s="260"/>
      <c r="CF787" s="260"/>
      <c r="CG787" s="260"/>
      <c r="CH787" s="260"/>
      <c r="CI787" s="260"/>
      <c r="CJ787" s="260"/>
      <c r="CK787" s="260"/>
      <c r="CL787" s="260"/>
      <c r="CM787" s="260"/>
      <c r="CN787" s="260"/>
      <c r="CO787" s="260"/>
      <c r="CP787" s="260"/>
      <c r="CQ787" s="260"/>
      <c r="CR787" s="260"/>
      <c r="CS787" s="260"/>
      <c r="CT787" s="260"/>
      <c r="CU787" s="260"/>
      <c r="CV787" s="260"/>
      <c r="CW787" s="260"/>
      <c r="CX787" s="260"/>
      <c r="CY787" s="260"/>
      <c r="CZ787" s="260"/>
      <c r="DA787" s="260"/>
      <c r="DB787" s="260"/>
      <c r="DC787" s="260"/>
      <c r="DD787" s="260"/>
      <c r="DE787" s="260"/>
    </row>
    <row r="788" spans="1:109" ht="11.25" customHeight="1">
      <c r="A788" s="260"/>
      <c r="B788" s="260"/>
      <c r="C788" s="210"/>
      <c r="D788" s="211"/>
      <c r="E788" s="210"/>
      <c r="F788" s="210"/>
      <c r="G788" s="261"/>
      <c r="H788" s="262"/>
      <c r="I788" s="262"/>
      <c r="J788" s="263"/>
      <c r="K788" s="263"/>
      <c r="L788" s="263"/>
      <c r="M788" s="263"/>
      <c r="N788" s="263"/>
      <c r="O788" s="263"/>
      <c r="P788" s="263"/>
      <c r="Q788" s="263"/>
      <c r="R788" s="210"/>
      <c r="S788" s="210"/>
      <c r="T788" s="210"/>
      <c r="U788" s="212"/>
      <c r="V788" s="212"/>
      <c r="W788" s="212"/>
      <c r="X788" s="212"/>
      <c r="Y788" s="212"/>
      <c r="Z788" s="212"/>
      <c r="AA788" s="212"/>
      <c r="AB788" s="212"/>
      <c r="AC788" s="212"/>
      <c r="AD788" s="212"/>
      <c r="AE788" s="212"/>
      <c r="AF788" s="212"/>
      <c r="AG788" s="212"/>
      <c r="AH788" s="212"/>
      <c r="AI788" s="212"/>
      <c r="AJ788" s="260"/>
      <c r="AK788" s="260"/>
      <c r="AL788" s="260"/>
      <c r="AM788" s="260"/>
      <c r="AN788" s="260"/>
      <c r="AO788" s="260"/>
      <c r="AP788" s="260"/>
      <c r="AQ788" s="260"/>
      <c r="AR788" s="260"/>
      <c r="AS788" s="260"/>
      <c r="AT788" s="260"/>
      <c r="AU788" s="260"/>
      <c r="AV788" s="260"/>
      <c r="AW788" s="260"/>
      <c r="AX788" s="260"/>
      <c r="AY788" s="260"/>
      <c r="AZ788" s="260"/>
      <c r="BA788" s="260"/>
      <c r="BB788" s="260"/>
      <c r="BC788" s="260"/>
      <c r="BD788" s="260"/>
      <c r="BE788" s="260"/>
      <c r="BF788" s="260"/>
      <c r="BG788" s="260"/>
      <c r="BH788" s="260"/>
      <c r="BI788" s="260"/>
      <c r="BJ788" s="260"/>
      <c r="BK788" s="260"/>
      <c r="BL788" s="260"/>
      <c r="BM788" s="260"/>
      <c r="BN788" s="260"/>
      <c r="BO788" s="260"/>
      <c r="BP788" s="260"/>
      <c r="BQ788" s="260"/>
      <c r="BR788" s="260"/>
      <c r="BS788" s="260"/>
      <c r="BT788" s="260"/>
      <c r="BU788" s="260"/>
      <c r="BV788" s="260"/>
      <c r="BW788" s="260"/>
      <c r="BX788" s="260"/>
      <c r="BY788" s="260"/>
      <c r="BZ788" s="260"/>
      <c r="CA788" s="260"/>
      <c r="CB788" s="260"/>
      <c r="CC788" s="260"/>
      <c r="CD788" s="260"/>
      <c r="CE788" s="260"/>
      <c r="CF788" s="260"/>
      <c r="CG788" s="260"/>
      <c r="CH788" s="260"/>
      <c r="CI788" s="260"/>
      <c r="CJ788" s="260"/>
      <c r="CK788" s="260"/>
      <c r="CL788" s="260"/>
      <c r="CM788" s="260"/>
      <c r="CN788" s="260"/>
      <c r="CO788" s="260"/>
      <c r="CP788" s="260"/>
      <c r="CQ788" s="260"/>
      <c r="CR788" s="260"/>
      <c r="CS788" s="260"/>
      <c r="CT788" s="260"/>
      <c r="CU788" s="260"/>
      <c r="CV788" s="260"/>
      <c r="CW788" s="260"/>
      <c r="CX788" s="260"/>
      <c r="CY788" s="260"/>
      <c r="CZ788" s="260"/>
      <c r="DA788" s="260"/>
      <c r="DB788" s="260"/>
      <c r="DC788" s="260"/>
      <c r="DD788" s="260"/>
      <c r="DE788" s="260"/>
    </row>
    <row r="789" spans="1:109" ht="11.25" customHeight="1">
      <c r="A789" s="260"/>
      <c r="B789" s="260"/>
      <c r="C789" s="210"/>
      <c r="D789" s="211"/>
      <c r="E789" s="210"/>
      <c r="F789" s="210"/>
      <c r="G789" s="261"/>
      <c r="H789" s="262"/>
      <c r="I789" s="262"/>
      <c r="J789" s="263"/>
      <c r="K789" s="263"/>
      <c r="L789" s="263"/>
      <c r="M789" s="263"/>
      <c r="N789" s="263"/>
      <c r="O789" s="263"/>
      <c r="P789" s="263"/>
      <c r="Q789" s="263"/>
      <c r="R789" s="210"/>
      <c r="S789" s="210"/>
      <c r="T789" s="210"/>
      <c r="U789" s="212"/>
      <c r="V789" s="212"/>
      <c r="W789" s="212"/>
      <c r="X789" s="212"/>
      <c r="Y789" s="212"/>
      <c r="Z789" s="212"/>
      <c r="AA789" s="212"/>
      <c r="AB789" s="212"/>
      <c r="AC789" s="212"/>
      <c r="AD789" s="212"/>
      <c r="AE789" s="212"/>
      <c r="AF789" s="212"/>
      <c r="AG789" s="212"/>
      <c r="AH789" s="212"/>
      <c r="AI789" s="212"/>
      <c r="AJ789" s="260"/>
      <c r="AK789" s="260"/>
      <c r="AL789" s="260"/>
      <c r="AM789" s="260"/>
      <c r="AN789" s="260"/>
      <c r="AO789" s="260"/>
      <c r="AP789" s="260"/>
      <c r="AQ789" s="260"/>
      <c r="AR789" s="260"/>
      <c r="AS789" s="260"/>
      <c r="AT789" s="260"/>
      <c r="AU789" s="260"/>
      <c r="AV789" s="260"/>
      <c r="AW789" s="260"/>
      <c r="AX789" s="260"/>
      <c r="AY789" s="260"/>
      <c r="AZ789" s="260"/>
      <c r="BA789" s="260"/>
      <c r="BB789" s="260"/>
      <c r="BC789" s="260"/>
      <c r="BD789" s="260"/>
      <c r="BE789" s="260"/>
      <c r="BF789" s="260"/>
      <c r="BG789" s="260"/>
      <c r="BH789" s="260"/>
      <c r="BI789" s="260"/>
      <c r="BJ789" s="260"/>
      <c r="BK789" s="260"/>
      <c r="BL789" s="260"/>
      <c r="BM789" s="260"/>
      <c r="BN789" s="260"/>
      <c r="BO789" s="260"/>
      <c r="BP789" s="260"/>
      <c r="BQ789" s="260"/>
      <c r="BR789" s="260"/>
      <c r="BS789" s="260"/>
      <c r="BT789" s="260"/>
      <c r="BU789" s="260"/>
      <c r="BV789" s="260"/>
      <c r="BW789" s="260"/>
      <c r="BX789" s="260"/>
      <c r="BY789" s="260"/>
      <c r="BZ789" s="260"/>
      <c r="CA789" s="260"/>
      <c r="CB789" s="260"/>
      <c r="CC789" s="260"/>
      <c r="CD789" s="260"/>
      <c r="CE789" s="260"/>
      <c r="CF789" s="260"/>
      <c r="CG789" s="260"/>
      <c r="CH789" s="260"/>
      <c r="CI789" s="260"/>
      <c r="CJ789" s="260"/>
      <c r="CK789" s="260"/>
      <c r="CL789" s="260"/>
      <c r="CM789" s="260"/>
      <c r="CN789" s="260"/>
      <c r="CO789" s="260"/>
      <c r="CP789" s="260"/>
      <c r="CQ789" s="260"/>
      <c r="CR789" s="260"/>
      <c r="CS789" s="260"/>
      <c r="CT789" s="260"/>
      <c r="CU789" s="260"/>
      <c r="CV789" s="260"/>
      <c r="CW789" s="260"/>
      <c r="CX789" s="260"/>
      <c r="CY789" s="260"/>
      <c r="CZ789" s="260"/>
      <c r="DA789" s="260"/>
      <c r="DB789" s="260"/>
      <c r="DC789" s="260"/>
      <c r="DD789" s="260"/>
      <c r="DE789" s="260"/>
    </row>
    <row r="790" spans="1:109" ht="11.25" customHeight="1">
      <c r="A790" s="260"/>
      <c r="B790" s="260"/>
      <c r="C790" s="210"/>
      <c r="D790" s="211"/>
      <c r="E790" s="210"/>
      <c r="F790" s="210"/>
      <c r="G790" s="261"/>
      <c r="H790" s="262"/>
      <c r="I790" s="262"/>
      <c r="J790" s="263"/>
      <c r="K790" s="263"/>
      <c r="L790" s="263"/>
      <c r="M790" s="263"/>
      <c r="N790" s="263"/>
      <c r="O790" s="263"/>
      <c r="P790" s="263"/>
      <c r="Q790" s="263"/>
      <c r="R790" s="210"/>
      <c r="S790" s="210"/>
      <c r="T790" s="210"/>
      <c r="U790" s="212"/>
      <c r="V790" s="212"/>
      <c r="W790" s="212"/>
      <c r="X790" s="212"/>
      <c r="Y790" s="212"/>
      <c r="Z790" s="212"/>
      <c r="AA790" s="212"/>
      <c r="AB790" s="212"/>
      <c r="AC790" s="212"/>
      <c r="AD790" s="212"/>
      <c r="AE790" s="212"/>
      <c r="AF790" s="212"/>
      <c r="AG790" s="212"/>
      <c r="AH790" s="212"/>
      <c r="AI790" s="212"/>
      <c r="AJ790" s="260"/>
      <c r="AK790" s="260"/>
      <c r="AL790" s="260"/>
      <c r="AM790" s="260"/>
      <c r="AN790" s="260"/>
      <c r="AO790" s="260"/>
      <c r="AP790" s="260"/>
      <c r="AQ790" s="260"/>
      <c r="AR790" s="260"/>
      <c r="AS790" s="260"/>
      <c r="AT790" s="260"/>
      <c r="AU790" s="260"/>
      <c r="AV790" s="260"/>
      <c r="AW790" s="260"/>
      <c r="AX790" s="260"/>
      <c r="AY790" s="260"/>
      <c r="AZ790" s="260"/>
      <c r="BA790" s="260"/>
      <c r="BB790" s="260"/>
      <c r="BC790" s="260"/>
      <c r="BD790" s="260"/>
      <c r="BE790" s="260"/>
      <c r="BF790" s="260"/>
      <c r="BG790" s="260"/>
      <c r="BH790" s="260"/>
      <c r="BI790" s="260"/>
      <c r="BJ790" s="260"/>
      <c r="BK790" s="260"/>
      <c r="BL790" s="260"/>
      <c r="BM790" s="260"/>
      <c r="BN790" s="260"/>
      <c r="BO790" s="260"/>
      <c r="BP790" s="260"/>
      <c r="BQ790" s="260"/>
      <c r="BR790" s="260"/>
      <c r="BS790" s="260"/>
      <c r="BT790" s="260"/>
      <c r="BU790" s="260"/>
      <c r="BV790" s="260"/>
      <c r="BW790" s="260"/>
      <c r="BX790" s="260"/>
      <c r="BY790" s="260"/>
      <c r="BZ790" s="260"/>
      <c r="CA790" s="260"/>
      <c r="CB790" s="260"/>
      <c r="CC790" s="260"/>
      <c r="CD790" s="260"/>
      <c r="CE790" s="260"/>
      <c r="CF790" s="260"/>
      <c r="CG790" s="260"/>
      <c r="CH790" s="260"/>
      <c r="CI790" s="260"/>
      <c r="CJ790" s="260"/>
      <c r="CK790" s="260"/>
      <c r="CL790" s="260"/>
      <c r="CM790" s="260"/>
      <c r="CN790" s="260"/>
      <c r="CO790" s="260"/>
      <c r="CP790" s="260"/>
      <c r="CQ790" s="260"/>
      <c r="CR790" s="260"/>
      <c r="CS790" s="260"/>
      <c r="CT790" s="260"/>
      <c r="CU790" s="260"/>
      <c r="CV790" s="260"/>
      <c r="CW790" s="260"/>
      <c r="CX790" s="260"/>
      <c r="CY790" s="260"/>
      <c r="CZ790" s="260"/>
      <c r="DA790" s="260"/>
      <c r="DB790" s="260"/>
      <c r="DC790" s="260"/>
      <c r="DD790" s="260"/>
      <c r="DE790" s="260"/>
    </row>
    <row r="791" spans="1:109" ht="11.25" customHeight="1">
      <c r="A791" s="260"/>
      <c r="B791" s="260"/>
      <c r="C791" s="210"/>
      <c r="D791" s="211"/>
      <c r="E791" s="210"/>
      <c r="F791" s="210"/>
      <c r="G791" s="261"/>
      <c r="H791" s="262"/>
      <c r="I791" s="262"/>
      <c r="J791" s="263"/>
      <c r="K791" s="263"/>
      <c r="L791" s="263"/>
      <c r="M791" s="263"/>
      <c r="N791" s="263"/>
      <c r="O791" s="263"/>
      <c r="P791" s="263"/>
      <c r="Q791" s="263"/>
      <c r="R791" s="210"/>
      <c r="S791" s="210"/>
      <c r="T791" s="210"/>
      <c r="U791" s="212"/>
      <c r="V791" s="212"/>
      <c r="W791" s="212"/>
      <c r="X791" s="212"/>
      <c r="Y791" s="212"/>
      <c r="Z791" s="212"/>
      <c r="AA791" s="212"/>
      <c r="AB791" s="212"/>
      <c r="AC791" s="212"/>
      <c r="AD791" s="212"/>
      <c r="AE791" s="212"/>
      <c r="AF791" s="212"/>
      <c r="AG791" s="212"/>
      <c r="AH791" s="212"/>
      <c r="AI791" s="212"/>
      <c r="AJ791" s="260"/>
      <c r="AK791" s="260"/>
      <c r="AL791" s="260"/>
      <c r="AM791" s="260"/>
      <c r="AN791" s="260"/>
      <c r="AO791" s="260"/>
      <c r="AP791" s="260"/>
      <c r="AQ791" s="260"/>
      <c r="AR791" s="260"/>
      <c r="AS791" s="260"/>
      <c r="AT791" s="260"/>
      <c r="AU791" s="260"/>
      <c r="AV791" s="260"/>
      <c r="AW791" s="260"/>
      <c r="AX791" s="260"/>
      <c r="AY791" s="260"/>
      <c r="AZ791" s="260"/>
      <c r="BA791" s="260"/>
      <c r="BB791" s="260"/>
      <c r="BC791" s="260"/>
      <c r="BD791" s="260"/>
      <c r="BE791" s="260"/>
      <c r="BF791" s="260"/>
      <c r="BG791" s="260"/>
      <c r="BH791" s="260"/>
      <c r="BI791" s="260"/>
      <c r="BJ791" s="260"/>
      <c r="BK791" s="260"/>
      <c r="BL791" s="260"/>
      <c r="BM791" s="260"/>
      <c r="BN791" s="260"/>
      <c r="BO791" s="260"/>
      <c r="BP791" s="260"/>
      <c r="BQ791" s="260"/>
      <c r="BR791" s="260"/>
      <c r="BS791" s="260"/>
      <c r="BT791" s="260"/>
      <c r="BU791" s="260"/>
      <c r="BV791" s="260"/>
      <c r="BW791" s="260"/>
      <c r="BX791" s="260"/>
      <c r="BY791" s="260"/>
      <c r="BZ791" s="260"/>
      <c r="CA791" s="260"/>
      <c r="CB791" s="260"/>
      <c r="CC791" s="260"/>
      <c r="CD791" s="260"/>
      <c r="CE791" s="260"/>
      <c r="CF791" s="260"/>
      <c r="CG791" s="260"/>
      <c r="CH791" s="260"/>
      <c r="CI791" s="260"/>
      <c r="CJ791" s="260"/>
      <c r="CK791" s="260"/>
      <c r="CL791" s="260"/>
      <c r="CM791" s="260"/>
      <c r="CN791" s="260"/>
      <c r="CO791" s="260"/>
      <c r="CP791" s="260"/>
      <c r="CQ791" s="260"/>
      <c r="CR791" s="260"/>
      <c r="CS791" s="260"/>
      <c r="CT791" s="260"/>
      <c r="CU791" s="260"/>
      <c r="CV791" s="260"/>
      <c r="CW791" s="260"/>
      <c r="CX791" s="260"/>
      <c r="CY791" s="260"/>
      <c r="CZ791" s="260"/>
      <c r="DA791" s="260"/>
      <c r="DB791" s="260"/>
      <c r="DC791" s="260"/>
      <c r="DD791" s="260"/>
      <c r="DE791" s="260"/>
    </row>
    <row r="792" spans="1:109" ht="11.25" customHeight="1">
      <c r="A792" s="260"/>
      <c r="B792" s="260"/>
      <c r="C792" s="210"/>
      <c r="D792" s="211"/>
      <c r="E792" s="210"/>
      <c r="F792" s="210"/>
      <c r="G792" s="261"/>
      <c r="H792" s="262"/>
      <c r="I792" s="262"/>
      <c r="J792" s="263"/>
      <c r="K792" s="263"/>
      <c r="L792" s="263"/>
      <c r="M792" s="263"/>
      <c r="N792" s="263"/>
      <c r="O792" s="263"/>
      <c r="P792" s="263"/>
      <c r="Q792" s="263"/>
      <c r="R792" s="210"/>
      <c r="S792" s="210"/>
      <c r="T792" s="210"/>
      <c r="U792" s="212"/>
      <c r="V792" s="212"/>
      <c r="W792" s="212"/>
      <c r="X792" s="212"/>
      <c r="Y792" s="212"/>
      <c r="Z792" s="212"/>
      <c r="AA792" s="212"/>
      <c r="AB792" s="212"/>
      <c r="AC792" s="212"/>
      <c r="AD792" s="212"/>
      <c r="AE792" s="212"/>
      <c r="AF792" s="212"/>
      <c r="AG792" s="212"/>
      <c r="AH792" s="212"/>
      <c r="AI792" s="212"/>
      <c r="AJ792" s="260"/>
      <c r="AK792" s="260"/>
      <c r="AL792" s="260"/>
      <c r="AM792" s="260"/>
      <c r="AN792" s="260"/>
      <c r="AO792" s="260"/>
      <c r="AP792" s="260"/>
      <c r="AQ792" s="260"/>
      <c r="AR792" s="260"/>
      <c r="AS792" s="260"/>
      <c r="AT792" s="260"/>
      <c r="AU792" s="260"/>
      <c r="AV792" s="260"/>
      <c r="AW792" s="260"/>
      <c r="AX792" s="260"/>
      <c r="AY792" s="260"/>
      <c r="AZ792" s="260"/>
      <c r="BA792" s="260"/>
      <c r="BB792" s="260"/>
      <c r="BC792" s="260"/>
      <c r="BD792" s="260"/>
      <c r="BE792" s="260"/>
      <c r="BF792" s="260"/>
      <c r="BG792" s="260"/>
      <c r="BH792" s="260"/>
      <c r="BI792" s="260"/>
      <c r="BJ792" s="260"/>
      <c r="BK792" s="260"/>
      <c r="BL792" s="260"/>
      <c r="BM792" s="260"/>
      <c r="BN792" s="260"/>
      <c r="BO792" s="260"/>
      <c r="BP792" s="260"/>
      <c r="BQ792" s="260"/>
      <c r="BR792" s="260"/>
      <c r="BS792" s="260"/>
      <c r="BT792" s="260"/>
      <c r="BU792" s="260"/>
      <c r="BV792" s="260"/>
      <c r="BW792" s="260"/>
      <c r="BX792" s="260"/>
      <c r="BY792" s="260"/>
      <c r="BZ792" s="260"/>
      <c r="CA792" s="260"/>
      <c r="CB792" s="260"/>
      <c r="CC792" s="260"/>
      <c r="CD792" s="260"/>
      <c r="CE792" s="260"/>
      <c r="CF792" s="260"/>
      <c r="CG792" s="260"/>
      <c r="CH792" s="260"/>
      <c r="CI792" s="260"/>
      <c r="CJ792" s="260"/>
      <c r="CK792" s="260"/>
      <c r="CL792" s="260"/>
      <c r="CM792" s="260"/>
      <c r="CN792" s="260"/>
      <c r="CO792" s="260"/>
      <c r="CP792" s="260"/>
      <c r="CQ792" s="260"/>
      <c r="CR792" s="260"/>
      <c r="CS792" s="260"/>
      <c r="CT792" s="260"/>
      <c r="CU792" s="260"/>
      <c r="CV792" s="260"/>
      <c r="CW792" s="260"/>
      <c r="CX792" s="260"/>
      <c r="CY792" s="260"/>
      <c r="CZ792" s="260"/>
      <c r="DA792" s="260"/>
      <c r="DB792" s="260"/>
      <c r="DC792" s="260"/>
      <c r="DD792" s="260"/>
      <c r="DE792" s="260"/>
    </row>
    <row r="793" spans="1:109" ht="11.25" customHeight="1">
      <c r="A793" s="260"/>
      <c r="B793" s="260"/>
      <c r="C793" s="210"/>
      <c r="D793" s="211"/>
      <c r="E793" s="210"/>
      <c r="F793" s="210"/>
      <c r="G793" s="261"/>
      <c r="H793" s="262"/>
      <c r="I793" s="262"/>
      <c r="J793" s="263"/>
      <c r="K793" s="263"/>
      <c r="L793" s="263"/>
      <c r="M793" s="263"/>
      <c r="N793" s="263"/>
      <c r="O793" s="263"/>
      <c r="P793" s="263"/>
      <c r="Q793" s="263"/>
      <c r="R793" s="210"/>
      <c r="S793" s="210"/>
      <c r="T793" s="210"/>
      <c r="U793" s="212"/>
      <c r="V793" s="212"/>
      <c r="W793" s="212"/>
      <c r="X793" s="212"/>
      <c r="Y793" s="212"/>
      <c r="Z793" s="212"/>
      <c r="AA793" s="212"/>
      <c r="AB793" s="212"/>
      <c r="AC793" s="212"/>
      <c r="AD793" s="212"/>
      <c r="AE793" s="212"/>
      <c r="AF793" s="212"/>
      <c r="AG793" s="212"/>
      <c r="AH793" s="212"/>
      <c r="AI793" s="212"/>
      <c r="AJ793" s="260"/>
      <c r="AK793" s="260"/>
      <c r="AL793" s="260"/>
      <c r="AM793" s="260"/>
      <c r="AN793" s="260"/>
      <c r="AO793" s="260"/>
      <c r="AP793" s="260"/>
      <c r="AQ793" s="260"/>
      <c r="AR793" s="260"/>
      <c r="AS793" s="260"/>
      <c r="AT793" s="260"/>
      <c r="AU793" s="260"/>
      <c r="AV793" s="260"/>
      <c r="AW793" s="260"/>
      <c r="AX793" s="260"/>
      <c r="AY793" s="260"/>
      <c r="AZ793" s="260"/>
      <c r="BA793" s="260"/>
      <c r="BB793" s="260"/>
      <c r="BC793" s="260"/>
      <c r="BD793" s="260"/>
      <c r="BE793" s="260"/>
      <c r="BF793" s="260"/>
      <c r="BG793" s="260"/>
      <c r="BH793" s="260"/>
      <c r="BI793" s="260"/>
      <c r="BJ793" s="260"/>
      <c r="BK793" s="260"/>
      <c r="BL793" s="260"/>
      <c r="BM793" s="260"/>
      <c r="BN793" s="260"/>
      <c r="BO793" s="260"/>
      <c r="BP793" s="260"/>
      <c r="BQ793" s="260"/>
      <c r="BR793" s="260"/>
      <c r="BS793" s="260"/>
      <c r="BT793" s="260"/>
      <c r="BU793" s="260"/>
      <c r="BV793" s="260"/>
      <c r="BW793" s="260"/>
      <c r="BX793" s="260"/>
      <c r="BY793" s="260"/>
      <c r="BZ793" s="260"/>
      <c r="CA793" s="260"/>
      <c r="CB793" s="260"/>
      <c r="CC793" s="260"/>
      <c r="CD793" s="260"/>
      <c r="CE793" s="260"/>
      <c r="CF793" s="260"/>
      <c r="CG793" s="260"/>
      <c r="CH793" s="260"/>
      <c r="CI793" s="260"/>
      <c r="CJ793" s="260"/>
      <c r="CK793" s="260"/>
      <c r="CL793" s="260"/>
      <c r="CM793" s="260"/>
      <c r="CN793" s="260"/>
      <c r="CO793" s="260"/>
      <c r="CP793" s="260"/>
      <c r="CQ793" s="260"/>
      <c r="CR793" s="260"/>
      <c r="CS793" s="260"/>
      <c r="CT793" s="260"/>
      <c r="CU793" s="260"/>
      <c r="CV793" s="260"/>
      <c r="CW793" s="260"/>
      <c r="CX793" s="260"/>
      <c r="CY793" s="260"/>
      <c r="CZ793" s="260"/>
      <c r="DA793" s="260"/>
      <c r="DB793" s="260"/>
      <c r="DC793" s="260"/>
      <c r="DD793" s="260"/>
      <c r="DE793" s="260"/>
    </row>
    <row r="794" spans="1:109" ht="11.25" customHeight="1">
      <c r="A794" s="260"/>
      <c r="B794" s="260"/>
      <c r="C794" s="210"/>
      <c r="D794" s="211"/>
      <c r="E794" s="210"/>
      <c r="F794" s="210"/>
      <c r="G794" s="261"/>
      <c r="H794" s="262"/>
      <c r="I794" s="262"/>
      <c r="J794" s="263"/>
      <c r="K794" s="263"/>
      <c r="L794" s="263"/>
      <c r="M794" s="263"/>
      <c r="N794" s="263"/>
      <c r="O794" s="263"/>
      <c r="P794" s="263"/>
      <c r="Q794" s="263"/>
      <c r="R794" s="210"/>
      <c r="S794" s="210"/>
      <c r="T794" s="210"/>
      <c r="U794" s="212"/>
      <c r="V794" s="212"/>
      <c r="W794" s="212"/>
      <c r="X794" s="212"/>
      <c r="Y794" s="212"/>
      <c r="Z794" s="212"/>
      <c r="AA794" s="212"/>
      <c r="AB794" s="212"/>
      <c r="AC794" s="212"/>
      <c r="AD794" s="212"/>
      <c r="AE794" s="212"/>
      <c r="AF794" s="212"/>
      <c r="AG794" s="212"/>
      <c r="AH794" s="212"/>
      <c r="AI794" s="212"/>
      <c r="AJ794" s="260"/>
      <c r="AK794" s="260"/>
      <c r="AL794" s="260"/>
      <c r="AM794" s="260"/>
      <c r="AN794" s="260"/>
      <c r="AO794" s="260"/>
      <c r="AP794" s="260"/>
      <c r="AQ794" s="260"/>
      <c r="AR794" s="260"/>
      <c r="AS794" s="260"/>
      <c r="AT794" s="260"/>
      <c r="AU794" s="260"/>
      <c r="AV794" s="260"/>
      <c r="AW794" s="260"/>
      <c r="AX794" s="260"/>
      <c r="AY794" s="260"/>
      <c r="AZ794" s="260"/>
      <c r="BA794" s="260"/>
      <c r="BB794" s="260"/>
      <c r="BC794" s="260"/>
      <c r="BD794" s="260"/>
      <c r="BE794" s="260"/>
      <c r="BF794" s="260"/>
      <c r="BG794" s="260"/>
      <c r="BH794" s="260"/>
      <c r="BI794" s="260"/>
      <c r="BJ794" s="260"/>
      <c r="BK794" s="260"/>
      <c r="BL794" s="260"/>
      <c r="BM794" s="260"/>
      <c r="BN794" s="260"/>
      <c r="BO794" s="260"/>
      <c r="BP794" s="260"/>
      <c r="BQ794" s="260"/>
      <c r="BR794" s="260"/>
      <c r="BS794" s="260"/>
      <c r="BT794" s="260"/>
      <c r="BU794" s="260"/>
      <c r="BV794" s="260"/>
      <c r="BW794" s="260"/>
      <c r="BX794" s="260"/>
      <c r="BY794" s="260"/>
      <c r="BZ794" s="260"/>
      <c r="CA794" s="260"/>
      <c r="CB794" s="260"/>
      <c r="CC794" s="260"/>
      <c r="CD794" s="260"/>
      <c r="CE794" s="260"/>
      <c r="CF794" s="260"/>
      <c r="CG794" s="260"/>
      <c r="CH794" s="260"/>
      <c r="CI794" s="260"/>
      <c r="CJ794" s="260"/>
      <c r="CK794" s="260"/>
      <c r="CL794" s="260"/>
      <c r="CM794" s="260"/>
      <c r="CN794" s="260"/>
      <c r="CO794" s="260"/>
      <c r="CP794" s="260"/>
      <c r="CQ794" s="260"/>
      <c r="CR794" s="260"/>
      <c r="CS794" s="260"/>
      <c r="CT794" s="260"/>
      <c r="CU794" s="260"/>
      <c r="CV794" s="260"/>
      <c r="CW794" s="260"/>
      <c r="CX794" s="260"/>
      <c r="CY794" s="260"/>
      <c r="CZ794" s="260"/>
      <c r="DA794" s="260"/>
      <c r="DB794" s="260"/>
      <c r="DC794" s="260"/>
      <c r="DD794" s="260"/>
      <c r="DE794" s="260"/>
    </row>
    <row r="795" spans="1:109" ht="11.25" customHeight="1">
      <c r="A795" s="260"/>
      <c r="B795" s="260"/>
      <c r="C795" s="210"/>
      <c r="D795" s="211"/>
      <c r="E795" s="210"/>
      <c r="F795" s="210"/>
      <c r="G795" s="261"/>
      <c r="H795" s="262"/>
      <c r="I795" s="262"/>
      <c r="J795" s="263"/>
      <c r="K795" s="263"/>
      <c r="L795" s="263"/>
      <c r="M795" s="263"/>
      <c r="N795" s="263"/>
      <c r="O795" s="263"/>
      <c r="P795" s="263"/>
      <c r="Q795" s="263"/>
      <c r="R795" s="210"/>
      <c r="S795" s="210"/>
      <c r="T795" s="210"/>
      <c r="U795" s="212"/>
      <c r="V795" s="212"/>
      <c r="W795" s="212"/>
      <c r="X795" s="212"/>
      <c r="Y795" s="212"/>
      <c r="Z795" s="212"/>
      <c r="AA795" s="212"/>
      <c r="AB795" s="212"/>
      <c r="AC795" s="212"/>
      <c r="AD795" s="212"/>
      <c r="AE795" s="212"/>
      <c r="AF795" s="212"/>
      <c r="AG795" s="212"/>
      <c r="AH795" s="212"/>
      <c r="AI795" s="212"/>
      <c r="AJ795" s="260"/>
      <c r="AK795" s="260"/>
      <c r="AL795" s="260"/>
      <c r="AM795" s="260"/>
      <c r="AN795" s="260"/>
      <c r="AO795" s="260"/>
      <c r="AP795" s="260"/>
      <c r="AQ795" s="260"/>
      <c r="AR795" s="260"/>
      <c r="AS795" s="260"/>
      <c r="AT795" s="260"/>
      <c r="AU795" s="260"/>
      <c r="AV795" s="260"/>
      <c r="AW795" s="260"/>
      <c r="AX795" s="260"/>
      <c r="AY795" s="260"/>
      <c r="AZ795" s="260"/>
      <c r="BA795" s="260"/>
      <c r="BB795" s="260"/>
      <c r="BC795" s="260"/>
      <c r="BD795" s="260"/>
      <c r="BE795" s="260"/>
      <c r="BF795" s="260"/>
      <c r="BG795" s="260"/>
      <c r="BH795" s="260"/>
      <c r="BI795" s="260"/>
      <c r="BJ795" s="260"/>
      <c r="BK795" s="260"/>
      <c r="BL795" s="260"/>
      <c r="BM795" s="260"/>
      <c r="BN795" s="260"/>
      <c r="BO795" s="260"/>
      <c r="BP795" s="260"/>
      <c r="BQ795" s="260"/>
      <c r="BR795" s="260"/>
      <c r="BS795" s="260"/>
      <c r="BT795" s="260"/>
      <c r="BU795" s="260"/>
      <c r="BV795" s="260"/>
      <c r="BW795" s="260"/>
      <c r="BX795" s="260"/>
      <c r="BY795" s="260"/>
      <c r="BZ795" s="260"/>
      <c r="CA795" s="260"/>
      <c r="CB795" s="260"/>
      <c r="CC795" s="260"/>
      <c r="CD795" s="260"/>
      <c r="CE795" s="260"/>
      <c r="CF795" s="260"/>
      <c r="CG795" s="260"/>
      <c r="CH795" s="260"/>
      <c r="CI795" s="260"/>
      <c r="CJ795" s="260"/>
      <c r="CK795" s="260"/>
      <c r="CL795" s="260"/>
      <c r="CM795" s="260"/>
      <c r="CN795" s="260"/>
      <c r="CO795" s="260"/>
      <c r="CP795" s="260"/>
      <c r="CQ795" s="260"/>
      <c r="CR795" s="260"/>
      <c r="CS795" s="260"/>
      <c r="CT795" s="260"/>
      <c r="CU795" s="260"/>
      <c r="CV795" s="260"/>
      <c r="CW795" s="260"/>
      <c r="CX795" s="260"/>
      <c r="CY795" s="260"/>
      <c r="CZ795" s="260"/>
      <c r="DA795" s="260"/>
      <c r="DB795" s="260"/>
      <c r="DC795" s="260"/>
      <c r="DD795" s="260"/>
      <c r="DE795" s="260"/>
    </row>
    <row r="796" spans="1:109" ht="11.25" customHeight="1">
      <c r="A796" s="260"/>
      <c r="B796" s="260"/>
      <c r="C796" s="210"/>
      <c r="D796" s="211"/>
      <c r="E796" s="210"/>
      <c r="F796" s="210"/>
      <c r="G796" s="261"/>
      <c r="H796" s="262"/>
      <c r="I796" s="262"/>
      <c r="J796" s="263"/>
      <c r="K796" s="263"/>
      <c r="L796" s="263"/>
      <c r="M796" s="263"/>
      <c r="N796" s="263"/>
      <c r="O796" s="263"/>
      <c r="P796" s="263"/>
      <c r="Q796" s="263"/>
      <c r="R796" s="210"/>
      <c r="S796" s="210"/>
      <c r="T796" s="210"/>
      <c r="U796" s="212"/>
      <c r="V796" s="212"/>
      <c r="W796" s="212"/>
      <c r="X796" s="212"/>
      <c r="Y796" s="212"/>
      <c r="Z796" s="212"/>
      <c r="AA796" s="212"/>
      <c r="AB796" s="212"/>
      <c r="AC796" s="212"/>
      <c r="AD796" s="212"/>
      <c r="AE796" s="212"/>
      <c r="AF796" s="212"/>
      <c r="AG796" s="212"/>
      <c r="AH796" s="212"/>
      <c r="AI796" s="212"/>
      <c r="AJ796" s="260"/>
      <c r="AK796" s="260"/>
      <c r="AL796" s="260"/>
      <c r="AM796" s="260"/>
      <c r="AN796" s="260"/>
      <c r="AO796" s="260"/>
      <c r="AP796" s="260"/>
      <c r="AQ796" s="260"/>
      <c r="AR796" s="260"/>
      <c r="AS796" s="260"/>
      <c r="AT796" s="260"/>
      <c r="AU796" s="260"/>
      <c r="AV796" s="260"/>
      <c r="AW796" s="260"/>
      <c r="AX796" s="260"/>
      <c r="AY796" s="260"/>
      <c r="AZ796" s="260"/>
      <c r="BA796" s="260"/>
      <c r="BB796" s="260"/>
      <c r="BC796" s="260"/>
      <c r="BD796" s="260"/>
      <c r="BE796" s="260"/>
      <c r="BF796" s="260"/>
      <c r="BG796" s="260"/>
      <c r="BH796" s="260"/>
      <c r="BI796" s="260"/>
      <c r="BJ796" s="260"/>
      <c r="BK796" s="260"/>
      <c r="BL796" s="260"/>
      <c r="BM796" s="260"/>
      <c r="BN796" s="260"/>
      <c r="BO796" s="260"/>
      <c r="BP796" s="260"/>
      <c r="BQ796" s="260"/>
      <c r="BR796" s="260"/>
      <c r="BS796" s="260"/>
      <c r="BT796" s="260"/>
      <c r="BU796" s="260"/>
      <c r="BV796" s="260"/>
      <c r="BW796" s="260"/>
      <c r="BX796" s="260"/>
      <c r="BY796" s="260"/>
      <c r="BZ796" s="260"/>
      <c r="CA796" s="260"/>
      <c r="CB796" s="260"/>
      <c r="CC796" s="260"/>
      <c r="CD796" s="260"/>
      <c r="CE796" s="260"/>
      <c r="CF796" s="260"/>
      <c r="CG796" s="260"/>
      <c r="CH796" s="260"/>
      <c r="CI796" s="260"/>
      <c r="CJ796" s="260"/>
      <c r="CK796" s="260"/>
      <c r="CL796" s="260"/>
      <c r="CM796" s="260"/>
      <c r="CN796" s="260"/>
      <c r="CO796" s="260"/>
      <c r="CP796" s="260"/>
      <c r="CQ796" s="260"/>
      <c r="CR796" s="260"/>
      <c r="CS796" s="260"/>
      <c r="CT796" s="260"/>
      <c r="CU796" s="260"/>
      <c r="CV796" s="260"/>
      <c r="CW796" s="260"/>
      <c r="CX796" s="260"/>
      <c r="CY796" s="260"/>
      <c r="CZ796" s="260"/>
      <c r="DA796" s="260"/>
      <c r="DB796" s="260"/>
      <c r="DC796" s="260"/>
      <c r="DD796" s="260"/>
      <c r="DE796" s="260"/>
    </row>
    <row r="797" spans="1:109" ht="11.25" customHeight="1">
      <c r="A797" s="260"/>
      <c r="B797" s="260"/>
      <c r="C797" s="210"/>
      <c r="D797" s="211"/>
      <c r="E797" s="210"/>
      <c r="F797" s="210"/>
      <c r="G797" s="261"/>
      <c r="H797" s="262"/>
      <c r="I797" s="262"/>
      <c r="J797" s="263"/>
      <c r="K797" s="263"/>
      <c r="L797" s="263"/>
      <c r="M797" s="263"/>
      <c r="N797" s="263"/>
      <c r="O797" s="263"/>
      <c r="P797" s="263"/>
      <c r="Q797" s="263"/>
      <c r="R797" s="210"/>
      <c r="S797" s="210"/>
      <c r="T797" s="210"/>
      <c r="U797" s="212"/>
      <c r="V797" s="212"/>
      <c r="W797" s="212"/>
      <c r="X797" s="212"/>
      <c r="Y797" s="212"/>
      <c r="Z797" s="212"/>
      <c r="AA797" s="212"/>
      <c r="AB797" s="212"/>
      <c r="AC797" s="212"/>
      <c r="AD797" s="212"/>
      <c r="AE797" s="212"/>
      <c r="AF797" s="212"/>
      <c r="AG797" s="212"/>
      <c r="AH797" s="212"/>
      <c r="AI797" s="212"/>
      <c r="AJ797" s="260"/>
      <c r="AK797" s="260"/>
      <c r="AL797" s="260"/>
      <c r="AM797" s="260"/>
      <c r="AN797" s="260"/>
      <c r="AO797" s="260"/>
      <c r="AP797" s="260"/>
      <c r="AQ797" s="260"/>
      <c r="AR797" s="260"/>
      <c r="AS797" s="260"/>
      <c r="AT797" s="260"/>
      <c r="AU797" s="260"/>
      <c r="AV797" s="260"/>
      <c r="AW797" s="260"/>
      <c r="AX797" s="260"/>
      <c r="AY797" s="260"/>
      <c r="AZ797" s="260"/>
      <c r="BA797" s="260"/>
      <c r="BB797" s="260"/>
      <c r="BC797" s="260"/>
      <c r="BD797" s="260"/>
      <c r="BE797" s="260"/>
      <c r="BF797" s="260"/>
      <c r="BG797" s="260"/>
      <c r="BH797" s="260"/>
      <c r="BI797" s="260"/>
      <c r="BJ797" s="260"/>
      <c r="BK797" s="260"/>
      <c r="BL797" s="260"/>
      <c r="BM797" s="260"/>
      <c r="BN797" s="260"/>
      <c r="BO797" s="260"/>
      <c r="BP797" s="260"/>
      <c r="BQ797" s="260"/>
      <c r="BR797" s="260"/>
      <c r="BS797" s="260"/>
      <c r="BT797" s="260"/>
      <c r="BU797" s="260"/>
      <c r="BV797" s="260"/>
      <c r="BW797" s="260"/>
      <c r="BX797" s="260"/>
      <c r="BY797" s="260"/>
      <c r="BZ797" s="260"/>
      <c r="CA797" s="260"/>
      <c r="CB797" s="260"/>
      <c r="CC797" s="260"/>
      <c r="CD797" s="260"/>
      <c r="CE797" s="260"/>
      <c r="CF797" s="260"/>
      <c r="CG797" s="260"/>
      <c r="CH797" s="260"/>
      <c r="CI797" s="260"/>
      <c r="CJ797" s="260"/>
      <c r="CK797" s="260"/>
      <c r="CL797" s="260"/>
      <c r="CM797" s="260"/>
      <c r="CN797" s="260"/>
      <c r="CO797" s="260"/>
      <c r="CP797" s="260"/>
      <c r="CQ797" s="260"/>
      <c r="CR797" s="260"/>
      <c r="CS797" s="260"/>
      <c r="CT797" s="260"/>
      <c r="CU797" s="260"/>
      <c r="CV797" s="260"/>
      <c r="CW797" s="260"/>
      <c r="CX797" s="260"/>
      <c r="CY797" s="260"/>
      <c r="CZ797" s="260"/>
      <c r="DA797" s="260"/>
      <c r="DB797" s="260"/>
      <c r="DC797" s="260"/>
      <c r="DD797" s="260"/>
      <c r="DE797" s="260"/>
    </row>
    <row r="798" spans="1:109" ht="11.25" customHeight="1">
      <c r="A798" s="260"/>
      <c r="B798" s="260"/>
      <c r="C798" s="210"/>
      <c r="D798" s="211"/>
      <c r="E798" s="210"/>
      <c r="F798" s="210"/>
      <c r="G798" s="261"/>
      <c r="H798" s="262"/>
      <c r="I798" s="262"/>
      <c r="J798" s="263"/>
      <c r="K798" s="263"/>
      <c r="L798" s="263"/>
      <c r="M798" s="263"/>
      <c r="N798" s="263"/>
      <c r="O798" s="263"/>
      <c r="P798" s="263"/>
      <c r="Q798" s="263"/>
      <c r="R798" s="210"/>
      <c r="S798" s="210"/>
      <c r="T798" s="210"/>
      <c r="U798" s="212"/>
      <c r="V798" s="212"/>
      <c r="W798" s="212"/>
      <c r="X798" s="212"/>
      <c r="Y798" s="212"/>
      <c r="Z798" s="212"/>
      <c r="AA798" s="212"/>
      <c r="AB798" s="212"/>
      <c r="AC798" s="212"/>
      <c r="AD798" s="212"/>
      <c r="AE798" s="212"/>
      <c r="AF798" s="212"/>
      <c r="AG798" s="212"/>
      <c r="AH798" s="212"/>
      <c r="AI798" s="212"/>
      <c r="AJ798" s="260"/>
      <c r="AK798" s="260"/>
      <c r="AL798" s="260"/>
      <c r="AM798" s="260"/>
      <c r="AN798" s="260"/>
      <c r="AO798" s="260"/>
      <c r="AP798" s="260"/>
      <c r="AQ798" s="260"/>
      <c r="AR798" s="260"/>
      <c r="AS798" s="260"/>
      <c r="AT798" s="260"/>
      <c r="AU798" s="260"/>
      <c r="AV798" s="260"/>
      <c r="AW798" s="260"/>
      <c r="AX798" s="260"/>
      <c r="AY798" s="260"/>
      <c r="AZ798" s="260"/>
      <c r="BA798" s="260"/>
      <c r="BB798" s="260"/>
      <c r="BC798" s="260"/>
      <c r="BD798" s="260"/>
      <c r="BE798" s="260"/>
      <c r="BF798" s="260"/>
      <c r="BG798" s="260"/>
      <c r="BH798" s="260"/>
      <c r="BI798" s="260"/>
      <c r="BJ798" s="260"/>
      <c r="BK798" s="260"/>
      <c r="BL798" s="260"/>
      <c r="BM798" s="260"/>
      <c r="BN798" s="260"/>
      <c r="BO798" s="260"/>
      <c r="BP798" s="260"/>
      <c r="BQ798" s="260"/>
      <c r="BR798" s="260"/>
      <c r="BS798" s="260"/>
      <c r="BT798" s="260"/>
      <c r="BU798" s="260"/>
      <c r="BV798" s="260"/>
      <c r="BW798" s="260"/>
      <c r="BX798" s="260"/>
      <c r="BY798" s="260"/>
      <c r="BZ798" s="260"/>
      <c r="CA798" s="260"/>
      <c r="CB798" s="260"/>
      <c r="CC798" s="260"/>
      <c r="CD798" s="260"/>
      <c r="CE798" s="260"/>
      <c r="CF798" s="260"/>
      <c r="CG798" s="260"/>
      <c r="CH798" s="260"/>
      <c r="CI798" s="260"/>
      <c r="CJ798" s="260"/>
      <c r="CK798" s="260"/>
      <c r="CL798" s="260"/>
      <c r="CM798" s="260"/>
      <c r="CN798" s="260"/>
      <c r="CO798" s="260"/>
      <c r="CP798" s="260"/>
      <c r="CQ798" s="260"/>
      <c r="CR798" s="260"/>
      <c r="CS798" s="260"/>
      <c r="CT798" s="260"/>
      <c r="CU798" s="260"/>
      <c r="CV798" s="260"/>
      <c r="CW798" s="260"/>
      <c r="CX798" s="260"/>
      <c r="CY798" s="260"/>
      <c r="CZ798" s="260"/>
      <c r="DA798" s="260"/>
      <c r="DB798" s="260"/>
      <c r="DC798" s="260"/>
      <c r="DD798" s="260"/>
      <c r="DE798" s="260"/>
    </row>
    <row r="799" spans="1:109" ht="11.25" customHeight="1">
      <c r="A799" s="260"/>
      <c r="B799" s="260"/>
      <c r="C799" s="210"/>
      <c r="D799" s="211"/>
      <c r="E799" s="210"/>
      <c r="F799" s="210"/>
      <c r="G799" s="261"/>
      <c r="H799" s="262"/>
      <c r="I799" s="262"/>
      <c r="J799" s="263"/>
      <c r="K799" s="263"/>
      <c r="L799" s="263"/>
      <c r="M799" s="263"/>
      <c r="N799" s="263"/>
      <c r="O799" s="263"/>
      <c r="P799" s="263"/>
      <c r="Q799" s="263"/>
      <c r="R799" s="210"/>
      <c r="S799" s="210"/>
      <c r="T799" s="210"/>
      <c r="U799" s="212"/>
      <c r="V799" s="212"/>
      <c r="W799" s="212"/>
      <c r="X799" s="212"/>
      <c r="Y799" s="212"/>
      <c r="Z799" s="212"/>
      <c r="AA799" s="212"/>
      <c r="AB799" s="212"/>
      <c r="AC799" s="212"/>
      <c r="AD799" s="212"/>
      <c r="AE799" s="212"/>
      <c r="AF799" s="212"/>
      <c r="AG799" s="212"/>
      <c r="AH799" s="212"/>
      <c r="AI799" s="212"/>
      <c r="AJ799" s="260"/>
      <c r="AK799" s="260"/>
      <c r="AL799" s="260"/>
      <c r="AM799" s="260"/>
      <c r="AN799" s="260"/>
      <c r="AO799" s="260"/>
      <c r="AP799" s="260"/>
      <c r="AQ799" s="260"/>
      <c r="AR799" s="260"/>
      <c r="AS799" s="260"/>
      <c r="AT799" s="260"/>
      <c r="AU799" s="260"/>
      <c r="AV799" s="260"/>
      <c r="AW799" s="260"/>
      <c r="AX799" s="260"/>
      <c r="AY799" s="260"/>
      <c r="AZ799" s="260"/>
      <c r="BA799" s="260"/>
      <c r="BB799" s="260"/>
      <c r="BC799" s="260"/>
      <c r="BD799" s="260"/>
      <c r="BE799" s="260"/>
      <c r="BF799" s="260"/>
      <c r="BG799" s="260"/>
      <c r="BH799" s="260"/>
      <c r="BI799" s="260"/>
      <c r="BJ799" s="260"/>
      <c r="BK799" s="260"/>
      <c r="BL799" s="260"/>
      <c r="BM799" s="260"/>
      <c r="BN799" s="260"/>
      <c r="BO799" s="260"/>
      <c r="BP799" s="260"/>
      <c r="BQ799" s="260"/>
      <c r="BR799" s="260"/>
      <c r="BS799" s="260"/>
      <c r="BT799" s="260"/>
      <c r="BU799" s="260"/>
      <c r="BV799" s="260"/>
      <c r="BW799" s="260"/>
      <c r="BX799" s="260"/>
      <c r="BY799" s="260"/>
      <c r="BZ799" s="260"/>
      <c r="CA799" s="260"/>
      <c r="CB799" s="260"/>
      <c r="CC799" s="260"/>
      <c r="CD799" s="260"/>
      <c r="CE799" s="260"/>
      <c r="CF799" s="260"/>
      <c r="CG799" s="260"/>
      <c r="CH799" s="260"/>
      <c r="CI799" s="260"/>
      <c r="CJ799" s="260"/>
      <c r="CK799" s="260"/>
      <c r="CL799" s="260"/>
      <c r="CM799" s="260"/>
      <c r="CN799" s="260"/>
      <c r="CO799" s="260"/>
      <c r="CP799" s="260"/>
      <c r="CQ799" s="260"/>
      <c r="CR799" s="260"/>
      <c r="CS799" s="260"/>
      <c r="CT799" s="260"/>
      <c r="CU799" s="260"/>
      <c r="CV799" s="260"/>
      <c r="CW799" s="260"/>
      <c r="CX799" s="260"/>
      <c r="CY799" s="260"/>
      <c r="CZ799" s="260"/>
      <c r="DA799" s="260"/>
      <c r="DB799" s="260"/>
      <c r="DC799" s="260"/>
      <c r="DD799" s="260"/>
      <c r="DE799" s="260"/>
    </row>
    <row r="800" spans="1:109" ht="11.25" customHeight="1">
      <c r="A800" s="260"/>
      <c r="B800" s="260"/>
      <c r="C800" s="210"/>
      <c r="D800" s="211"/>
      <c r="E800" s="210"/>
      <c r="F800" s="210"/>
      <c r="G800" s="261"/>
      <c r="H800" s="262"/>
      <c r="I800" s="262"/>
      <c r="J800" s="263"/>
      <c r="K800" s="263"/>
      <c r="L800" s="263"/>
      <c r="M800" s="263"/>
      <c r="N800" s="263"/>
      <c r="O800" s="263"/>
      <c r="P800" s="263"/>
      <c r="Q800" s="263"/>
      <c r="R800" s="210"/>
      <c r="S800" s="210"/>
      <c r="T800" s="210"/>
      <c r="U800" s="212"/>
      <c r="V800" s="212"/>
      <c r="W800" s="212"/>
      <c r="X800" s="212"/>
      <c r="Y800" s="212"/>
      <c r="Z800" s="212"/>
      <c r="AA800" s="212"/>
      <c r="AB800" s="212"/>
      <c r="AC800" s="212"/>
      <c r="AD800" s="212"/>
      <c r="AE800" s="212"/>
      <c r="AF800" s="212"/>
      <c r="AG800" s="212"/>
      <c r="AH800" s="212"/>
      <c r="AI800" s="212"/>
      <c r="AJ800" s="260"/>
      <c r="AK800" s="260"/>
      <c r="AL800" s="260"/>
      <c r="AM800" s="260"/>
      <c r="AN800" s="260"/>
      <c r="AO800" s="260"/>
      <c r="AP800" s="260"/>
      <c r="AQ800" s="260"/>
      <c r="AR800" s="260"/>
      <c r="AS800" s="260"/>
      <c r="AT800" s="260"/>
      <c r="AU800" s="260"/>
      <c r="AV800" s="260"/>
      <c r="AW800" s="260"/>
      <c r="AX800" s="260"/>
      <c r="AY800" s="260"/>
      <c r="AZ800" s="260"/>
      <c r="BA800" s="260"/>
      <c r="BB800" s="260"/>
      <c r="BC800" s="260"/>
      <c r="BD800" s="260"/>
      <c r="BE800" s="260"/>
      <c r="BF800" s="260"/>
      <c r="BG800" s="260"/>
      <c r="BH800" s="260"/>
      <c r="BI800" s="260"/>
      <c r="BJ800" s="260"/>
      <c r="BK800" s="260"/>
      <c r="BL800" s="260"/>
      <c r="BM800" s="260"/>
      <c r="BN800" s="260"/>
      <c r="BO800" s="260"/>
      <c r="BP800" s="260"/>
      <c r="BQ800" s="260"/>
      <c r="BR800" s="260"/>
      <c r="BS800" s="260"/>
      <c r="BT800" s="260"/>
      <c r="BU800" s="260"/>
      <c r="BV800" s="260"/>
      <c r="BW800" s="260"/>
      <c r="BX800" s="260"/>
      <c r="BY800" s="260"/>
      <c r="BZ800" s="260"/>
      <c r="CA800" s="260"/>
      <c r="CB800" s="260"/>
      <c r="CC800" s="260"/>
      <c r="CD800" s="260"/>
      <c r="CE800" s="260"/>
      <c r="CF800" s="260"/>
      <c r="CG800" s="260"/>
      <c r="CH800" s="260"/>
      <c r="CI800" s="260"/>
      <c r="CJ800" s="260"/>
      <c r="CK800" s="260"/>
      <c r="CL800" s="260"/>
      <c r="CM800" s="260"/>
      <c r="CN800" s="260"/>
      <c r="CO800" s="260"/>
      <c r="CP800" s="260"/>
      <c r="CQ800" s="260"/>
      <c r="CR800" s="260"/>
      <c r="CS800" s="260"/>
      <c r="CT800" s="260"/>
      <c r="CU800" s="260"/>
      <c r="CV800" s="260"/>
      <c r="CW800" s="260"/>
      <c r="CX800" s="260"/>
      <c r="CY800" s="260"/>
      <c r="CZ800" s="260"/>
      <c r="DA800" s="260"/>
      <c r="DB800" s="260"/>
      <c r="DC800" s="260"/>
      <c r="DD800" s="260"/>
      <c r="DE800" s="260"/>
    </row>
    <row r="801" spans="1:109" ht="11.25" customHeight="1">
      <c r="A801" s="260"/>
      <c r="B801" s="260"/>
      <c r="C801" s="210"/>
      <c r="D801" s="211"/>
      <c r="E801" s="210"/>
      <c r="F801" s="210"/>
      <c r="G801" s="261"/>
      <c r="H801" s="262"/>
      <c r="I801" s="262"/>
      <c r="J801" s="263"/>
      <c r="K801" s="263"/>
      <c r="L801" s="263"/>
      <c r="M801" s="263"/>
      <c r="N801" s="263"/>
      <c r="O801" s="263"/>
      <c r="P801" s="263"/>
      <c r="Q801" s="263"/>
      <c r="R801" s="210"/>
      <c r="S801" s="210"/>
      <c r="T801" s="210"/>
      <c r="U801" s="212"/>
      <c r="V801" s="212"/>
      <c r="W801" s="212"/>
      <c r="X801" s="212"/>
      <c r="Y801" s="212"/>
      <c r="Z801" s="212"/>
      <c r="AA801" s="212"/>
      <c r="AB801" s="212"/>
      <c r="AC801" s="212"/>
      <c r="AD801" s="212"/>
      <c r="AE801" s="212"/>
      <c r="AF801" s="212"/>
      <c r="AG801" s="212"/>
      <c r="AH801" s="212"/>
      <c r="AI801" s="212"/>
      <c r="AJ801" s="260"/>
      <c r="AK801" s="260"/>
      <c r="AL801" s="260"/>
      <c r="AM801" s="260"/>
      <c r="AN801" s="260"/>
      <c r="AO801" s="260"/>
      <c r="AP801" s="260"/>
      <c r="AQ801" s="260"/>
      <c r="AR801" s="260"/>
      <c r="AS801" s="260"/>
      <c r="AT801" s="260"/>
      <c r="AU801" s="260"/>
      <c r="AV801" s="260"/>
      <c r="AW801" s="260"/>
      <c r="AX801" s="260"/>
      <c r="AY801" s="260"/>
      <c r="AZ801" s="260"/>
      <c r="BA801" s="260"/>
      <c r="BB801" s="260"/>
      <c r="BC801" s="260"/>
      <c r="BD801" s="260"/>
      <c r="BE801" s="260"/>
      <c r="BF801" s="260"/>
      <c r="BG801" s="260"/>
      <c r="BH801" s="260"/>
      <c r="BI801" s="260"/>
      <c r="BJ801" s="260"/>
      <c r="BK801" s="260"/>
      <c r="BL801" s="260"/>
      <c r="BM801" s="260"/>
      <c r="BN801" s="260"/>
      <c r="BO801" s="260"/>
      <c r="BP801" s="260"/>
      <c r="BQ801" s="260"/>
      <c r="BR801" s="260"/>
      <c r="BS801" s="260"/>
      <c r="BT801" s="260"/>
      <c r="BU801" s="260"/>
      <c r="BV801" s="260"/>
      <c r="BW801" s="260"/>
      <c r="BX801" s="260"/>
      <c r="BY801" s="260"/>
      <c r="BZ801" s="260"/>
      <c r="CA801" s="260"/>
      <c r="CB801" s="260"/>
      <c r="CC801" s="260"/>
      <c r="CD801" s="260"/>
      <c r="CE801" s="260"/>
      <c r="CF801" s="260"/>
      <c r="CG801" s="260"/>
      <c r="CH801" s="260"/>
      <c r="CI801" s="260"/>
      <c r="CJ801" s="260"/>
      <c r="CK801" s="260"/>
      <c r="CL801" s="260"/>
      <c r="CM801" s="260"/>
      <c r="CN801" s="260"/>
      <c r="CO801" s="260"/>
      <c r="CP801" s="260"/>
      <c r="CQ801" s="260"/>
      <c r="CR801" s="260"/>
      <c r="CS801" s="260"/>
      <c r="CT801" s="260"/>
      <c r="CU801" s="260"/>
      <c r="CV801" s="260"/>
      <c r="CW801" s="260"/>
      <c r="CX801" s="260"/>
      <c r="CY801" s="260"/>
      <c r="CZ801" s="260"/>
      <c r="DA801" s="260"/>
      <c r="DB801" s="260"/>
      <c r="DC801" s="260"/>
      <c r="DD801" s="260"/>
      <c r="DE801" s="260"/>
    </row>
    <row r="802" spans="1:109" ht="11.25" customHeight="1">
      <c r="A802" s="260"/>
      <c r="B802" s="260"/>
      <c r="C802" s="210"/>
      <c r="D802" s="211"/>
      <c r="E802" s="210"/>
      <c r="F802" s="210"/>
      <c r="G802" s="261"/>
      <c r="H802" s="262"/>
      <c r="I802" s="262"/>
      <c r="J802" s="263"/>
      <c r="K802" s="263"/>
      <c r="L802" s="263"/>
      <c r="M802" s="263"/>
      <c r="N802" s="263"/>
      <c r="O802" s="263"/>
      <c r="P802" s="263"/>
      <c r="Q802" s="263"/>
      <c r="R802" s="210"/>
      <c r="S802" s="210"/>
      <c r="T802" s="210"/>
      <c r="U802" s="212"/>
      <c r="V802" s="212"/>
      <c r="W802" s="212"/>
      <c r="X802" s="212"/>
      <c r="Y802" s="212"/>
      <c r="Z802" s="212"/>
      <c r="AA802" s="212"/>
      <c r="AB802" s="212"/>
      <c r="AC802" s="212"/>
      <c r="AD802" s="212"/>
      <c r="AE802" s="212"/>
      <c r="AF802" s="212"/>
      <c r="AG802" s="212"/>
      <c r="AH802" s="212"/>
      <c r="AI802" s="212"/>
      <c r="AJ802" s="260"/>
      <c r="AK802" s="260"/>
      <c r="AL802" s="260"/>
      <c r="AM802" s="260"/>
      <c r="AN802" s="260"/>
      <c r="AO802" s="260"/>
      <c r="AP802" s="260"/>
      <c r="AQ802" s="260"/>
      <c r="AR802" s="260"/>
      <c r="AS802" s="260"/>
      <c r="AT802" s="260"/>
      <c r="AU802" s="260"/>
      <c r="AV802" s="260"/>
      <c r="AW802" s="260"/>
      <c r="AX802" s="260"/>
      <c r="AY802" s="260"/>
      <c r="AZ802" s="260"/>
      <c r="BA802" s="260"/>
      <c r="BB802" s="260"/>
      <c r="BC802" s="260"/>
      <c r="BD802" s="260"/>
      <c r="BE802" s="260"/>
      <c r="BF802" s="260"/>
      <c r="BG802" s="260"/>
      <c r="BH802" s="260"/>
      <c r="BI802" s="260"/>
      <c r="BJ802" s="260"/>
      <c r="BK802" s="260"/>
      <c r="BL802" s="260"/>
      <c r="BM802" s="260"/>
      <c r="BN802" s="260"/>
      <c r="BO802" s="260"/>
      <c r="BP802" s="260"/>
      <c r="BQ802" s="260"/>
      <c r="BR802" s="260"/>
      <c r="BS802" s="260"/>
      <c r="BT802" s="260"/>
      <c r="BU802" s="260"/>
      <c r="BV802" s="260"/>
      <c r="BW802" s="260"/>
      <c r="BX802" s="260"/>
      <c r="BY802" s="260"/>
      <c r="BZ802" s="260"/>
      <c r="CA802" s="260"/>
      <c r="CB802" s="260"/>
      <c r="CC802" s="260"/>
      <c r="CD802" s="260"/>
      <c r="CE802" s="260"/>
      <c r="CF802" s="260"/>
      <c r="CG802" s="260"/>
      <c r="CH802" s="260"/>
      <c r="CI802" s="260"/>
      <c r="CJ802" s="260"/>
      <c r="CK802" s="260"/>
      <c r="CL802" s="260"/>
      <c r="CM802" s="260"/>
      <c r="CN802" s="260"/>
      <c r="CO802" s="260"/>
      <c r="CP802" s="260"/>
      <c r="CQ802" s="260"/>
      <c r="CR802" s="260"/>
      <c r="CS802" s="260"/>
      <c r="CT802" s="260"/>
      <c r="CU802" s="260"/>
      <c r="CV802" s="260"/>
      <c r="CW802" s="260"/>
      <c r="CX802" s="260"/>
      <c r="CY802" s="260"/>
      <c r="CZ802" s="260"/>
      <c r="DA802" s="260"/>
      <c r="DB802" s="260"/>
      <c r="DC802" s="260"/>
      <c r="DD802" s="260"/>
      <c r="DE802" s="260"/>
    </row>
    <row r="803" spans="1:109" ht="11.25" customHeight="1">
      <c r="A803" s="260"/>
      <c r="B803" s="260"/>
      <c r="C803" s="210"/>
      <c r="D803" s="211"/>
      <c r="E803" s="210"/>
      <c r="F803" s="210"/>
      <c r="G803" s="261"/>
      <c r="H803" s="262"/>
      <c r="I803" s="262"/>
      <c r="J803" s="263"/>
      <c r="K803" s="263"/>
      <c r="L803" s="263"/>
      <c r="M803" s="263"/>
      <c r="N803" s="263"/>
      <c r="O803" s="263"/>
      <c r="P803" s="263"/>
      <c r="Q803" s="263"/>
      <c r="R803" s="210"/>
      <c r="S803" s="210"/>
      <c r="T803" s="210"/>
      <c r="U803" s="212"/>
      <c r="V803" s="212"/>
      <c r="W803" s="212"/>
      <c r="X803" s="212"/>
      <c r="Y803" s="212"/>
      <c r="Z803" s="212"/>
      <c r="AA803" s="212"/>
      <c r="AB803" s="212"/>
      <c r="AC803" s="212"/>
      <c r="AD803" s="212"/>
      <c r="AE803" s="212"/>
      <c r="AF803" s="212"/>
      <c r="AG803" s="212"/>
      <c r="AH803" s="212"/>
      <c r="AI803" s="212"/>
      <c r="AJ803" s="260"/>
      <c r="AK803" s="260"/>
      <c r="AL803" s="260"/>
      <c r="AM803" s="260"/>
      <c r="AN803" s="260"/>
      <c r="AO803" s="260"/>
      <c r="AP803" s="260"/>
      <c r="AQ803" s="260"/>
      <c r="AR803" s="260"/>
      <c r="AS803" s="260"/>
      <c r="AT803" s="260"/>
      <c r="AU803" s="260"/>
      <c r="AV803" s="260"/>
      <c r="AW803" s="260"/>
      <c r="AX803" s="260"/>
      <c r="AY803" s="260"/>
      <c r="AZ803" s="260"/>
      <c r="BA803" s="260"/>
      <c r="BB803" s="260"/>
      <c r="BC803" s="260"/>
      <c r="BD803" s="260"/>
      <c r="BE803" s="260"/>
      <c r="BF803" s="260"/>
      <c r="BG803" s="260"/>
      <c r="BH803" s="260"/>
      <c r="BI803" s="260"/>
      <c r="BJ803" s="260"/>
      <c r="BK803" s="260"/>
      <c r="BL803" s="260"/>
      <c r="BM803" s="260"/>
      <c r="BN803" s="260"/>
      <c r="BO803" s="260"/>
      <c r="BP803" s="260"/>
      <c r="BQ803" s="260"/>
      <c r="BR803" s="260"/>
      <c r="BS803" s="260"/>
      <c r="BT803" s="260"/>
      <c r="BU803" s="260"/>
      <c r="BV803" s="260"/>
      <c r="BW803" s="260"/>
      <c r="BX803" s="260"/>
      <c r="BY803" s="260"/>
      <c r="BZ803" s="260"/>
      <c r="CA803" s="260"/>
      <c r="CB803" s="260"/>
      <c r="CC803" s="260"/>
      <c r="CD803" s="260"/>
      <c r="CE803" s="260"/>
      <c r="CF803" s="260"/>
      <c r="CG803" s="260"/>
      <c r="CH803" s="260"/>
      <c r="CI803" s="260"/>
      <c r="CJ803" s="260"/>
      <c r="CK803" s="260"/>
      <c r="CL803" s="260"/>
      <c r="CM803" s="260"/>
      <c r="CN803" s="260"/>
      <c r="CO803" s="260"/>
      <c r="CP803" s="260"/>
      <c r="CQ803" s="260"/>
      <c r="CR803" s="260"/>
      <c r="CS803" s="260"/>
      <c r="CT803" s="260"/>
      <c r="CU803" s="260"/>
      <c r="CV803" s="260"/>
      <c r="CW803" s="260"/>
      <c r="CX803" s="260"/>
      <c r="CY803" s="260"/>
      <c r="CZ803" s="260"/>
      <c r="DA803" s="260"/>
      <c r="DB803" s="260"/>
      <c r="DC803" s="260"/>
      <c r="DD803" s="260"/>
      <c r="DE803" s="260"/>
    </row>
    <row r="804" spans="1:109" ht="11.25" customHeight="1">
      <c r="A804" s="260"/>
      <c r="B804" s="260"/>
      <c r="C804" s="210"/>
      <c r="D804" s="211"/>
      <c r="E804" s="210"/>
      <c r="F804" s="210"/>
      <c r="G804" s="261"/>
      <c r="H804" s="262"/>
      <c r="I804" s="262"/>
      <c r="J804" s="263"/>
      <c r="K804" s="263"/>
      <c r="L804" s="263"/>
      <c r="M804" s="263"/>
      <c r="N804" s="263"/>
      <c r="O804" s="263"/>
      <c r="P804" s="263"/>
      <c r="Q804" s="263"/>
      <c r="R804" s="210"/>
      <c r="S804" s="210"/>
      <c r="T804" s="210"/>
      <c r="U804" s="212"/>
      <c r="V804" s="212"/>
      <c r="W804" s="212"/>
      <c r="X804" s="212"/>
      <c r="Y804" s="212"/>
      <c r="Z804" s="212"/>
      <c r="AA804" s="212"/>
      <c r="AB804" s="212"/>
      <c r="AC804" s="212"/>
      <c r="AD804" s="212"/>
      <c r="AE804" s="212"/>
      <c r="AF804" s="212"/>
      <c r="AG804" s="212"/>
      <c r="AH804" s="212"/>
      <c r="AI804" s="212"/>
      <c r="AJ804" s="260"/>
      <c r="AK804" s="260"/>
      <c r="AL804" s="260"/>
      <c r="AM804" s="260"/>
      <c r="AN804" s="260"/>
      <c r="AO804" s="260"/>
      <c r="AP804" s="260"/>
      <c r="AQ804" s="260"/>
      <c r="AR804" s="260"/>
      <c r="AS804" s="260"/>
      <c r="AT804" s="260"/>
      <c r="AU804" s="260"/>
      <c r="AV804" s="260"/>
      <c r="AW804" s="260"/>
      <c r="AX804" s="260"/>
      <c r="AY804" s="260"/>
      <c r="AZ804" s="260"/>
      <c r="BA804" s="260"/>
      <c r="BB804" s="260"/>
      <c r="BC804" s="260"/>
      <c r="BD804" s="260"/>
      <c r="BE804" s="260"/>
      <c r="BF804" s="260"/>
      <c r="BG804" s="260"/>
      <c r="BH804" s="260"/>
      <c r="BI804" s="260"/>
      <c r="BJ804" s="260"/>
      <c r="BK804" s="260"/>
      <c r="BL804" s="260"/>
      <c r="BM804" s="260"/>
      <c r="BN804" s="260"/>
      <c r="BO804" s="260"/>
      <c r="BP804" s="260"/>
      <c r="BQ804" s="260"/>
      <c r="BR804" s="260"/>
      <c r="BS804" s="260"/>
      <c r="BT804" s="260"/>
      <c r="BU804" s="260"/>
      <c r="BV804" s="260"/>
      <c r="BW804" s="260"/>
      <c r="BX804" s="260"/>
      <c r="BY804" s="260"/>
      <c r="BZ804" s="260"/>
      <c r="CA804" s="260"/>
      <c r="CB804" s="260"/>
      <c r="CC804" s="260"/>
      <c r="CD804" s="260"/>
      <c r="CE804" s="260"/>
      <c r="CF804" s="260"/>
      <c r="CG804" s="260"/>
      <c r="CH804" s="260"/>
      <c r="CI804" s="260"/>
      <c r="CJ804" s="260"/>
      <c r="CK804" s="260"/>
      <c r="CL804" s="260"/>
      <c r="CM804" s="260"/>
      <c r="CN804" s="260"/>
      <c r="CO804" s="260"/>
      <c r="CP804" s="260"/>
      <c r="CQ804" s="260"/>
      <c r="CR804" s="260"/>
      <c r="CS804" s="260"/>
      <c r="CT804" s="260"/>
      <c r="CU804" s="260"/>
      <c r="CV804" s="260"/>
      <c r="CW804" s="260"/>
      <c r="CX804" s="260"/>
      <c r="CY804" s="260"/>
      <c r="CZ804" s="260"/>
      <c r="DA804" s="260"/>
      <c r="DB804" s="260"/>
      <c r="DC804" s="260"/>
      <c r="DD804" s="260"/>
      <c r="DE804" s="260"/>
    </row>
    <row r="805" spans="1:109" ht="11.25" customHeight="1">
      <c r="A805" s="260"/>
      <c r="B805" s="260"/>
      <c r="C805" s="210"/>
      <c r="D805" s="211"/>
      <c r="E805" s="210"/>
      <c r="F805" s="210"/>
      <c r="G805" s="261"/>
      <c r="H805" s="262"/>
      <c r="I805" s="262"/>
      <c r="J805" s="263"/>
      <c r="K805" s="263"/>
      <c r="L805" s="263"/>
      <c r="M805" s="263"/>
      <c r="N805" s="263"/>
      <c r="O805" s="263"/>
      <c r="P805" s="263"/>
      <c r="Q805" s="263"/>
      <c r="R805" s="210"/>
      <c r="S805" s="210"/>
      <c r="T805" s="210"/>
      <c r="U805" s="212"/>
      <c r="V805" s="212"/>
      <c r="W805" s="212"/>
      <c r="X805" s="212"/>
      <c r="Y805" s="212"/>
      <c r="Z805" s="212"/>
      <c r="AA805" s="212"/>
      <c r="AB805" s="212"/>
      <c r="AC805" s="212"/>
      <c r="AD805" s="212"/>
      <c r="AE805" s="212"/>
      <c r="AF805" s="212"/>
      <c r="AG805" s="212"/>
      <c r="AH805" s="212"/>
      <c r="AI805" s="212"/>
      <c r="AJ805" s="260"/>
      <c r="AK805" s="260"/>
      <c r="AL805" s="260"/>
      <c r="AM805" s="260"/>
      <c r="AN805" s="260"/>
      <c r="AO805" s="260"/>
      <c r="AP805" s="260"/>
      <c r="AQ805" s="260"/>
      <c r="AR805" s="260"/>
      <c r="AS805" s="260"/>
      <c r="AT805" s="260"/>
      <c r="AU805" s="260"/>
      <c r="AV805" s="260"/>
      <c r="AW805" s="260"/>
      <c r="AX805" s="260"/>
      <c r="AY805" s="260"/>
      <c r="AZ805" s="260"/>
      <c r="BA805" s="260"/>
      <c r="BB805" s="260"/>
      <c r="BC805" s="260"/>
      <c r="BD805" s="260"/>
      <c r="BE805" s="260"/>
      <c r="BF805" s="260"/>
      <c r="BG805" s="260"/>
      <c r="BH805" s="260"/>
      <c r="BI805" s="260"/>
      <c r="BJ805" s="260"/>
      <c r="BK805" s="260"/>
      <c r="BL805" s="260"/>
      <c r="BM805" s="260"/>
      <c r="BN805" s="260"/>
      <c r="BO805" s="260"/>
      <c r="BP805" s="260"/>
      <c r="BQ805" s="260"/>
      <c r="BR805" s="260"/>
      <c r="BS805" s="260"/>
      <c r="BT805" s="260"/>
      <c r="BU805" s="260"/>
      <c r="BV805" s="260"/>
      <c r="BW805" s="260"/>
      <c r="BX805" s="260"/>
      <c r="BY805" s="260"/>
      <c r="BZ805" s="260"/>
      <c r="CA805" s="260"/>
      <c r="CB805" s="260"/>
      <c r="CC805" s="260"/>
      <c r="CD805" s="260"/>
      <c r="CE805" s="260"/>
      <c r="CF805" s="260"/>
      <c r="CG805" s="260"/>
      <c r="CH805" s="260"/>
      <c r="CI805" s="260"/>
      <c r="CJ805" s="260"/>
      <c r="CK805" s="260"/>
      <c r="CL805" s="260"/>
      <c r="CM805" s="260"/>
      <c r="CN805" s="260"/>
      <c r="CO805" s="260"/>
      <c r="CP805" s="260"/>
      <c r="CQ805" s="260"/>
      <c r="CR805" s="260"/>
      <c r="CS805" s="260"/>
      <c r="CT805" s="260"/>
      <c r="CU805" s="260"/>
      <c r="CV805" s="260"/>
      <c r="CW805" s="260"/>
      <c r="CX805" s="260"/>
      <c r="CY805" s="260"/>
      <c r="CZ805" s="260"/>
      <c r="DA805" s="260"/>
      <c r="DB805" s="260"/>
      <c r="DC805" s="260"/>
      <c r="DD805" s="260"/>
      <c r="DE805" s="260"/>
    </row>
    <row r="806" spans="1:109" ht="11.25" customHeight="1">
      <c r="A806" s="260"/>
      <c r="B806" s="260"/>
      <c r="C806" s="210"/>
      <c r="D806" s="211"/>
      <c r="E806" s="210"/>
      <c r="F806" s="210"/>
      <c r="G806" s="261"/>
      <c r="H806" s="262"/>
      <c r="I806" s="262"/>
      <c r="J806" s="263"/>
      <c r="K806" s="263"/>
      <c r="L806" s="263"/>
      <c r="M806" s="263"/>
      <c r="N806" s="263"/>
      <c r="O806" s="263"/>
      <c r="P806" s="263"/>
      <c r="Q806" s="263"/>
      <c r="R806" s="210"/>
      <c r="S806" s="210"/>
      <c r="T806" s="210"/>
      <c r="U806" s="212"/>
      <c r="V806" s="212"/>
      <c r="W806" s="212"/>
      <c r="X806" s="212"/>
      <c r="Y806" s="212"/>
      <c r="Z806" s="212"/>
      <c r="AA806" s="212"/>
      <c r="AB806" s="212"/>
      <c r="AC806" s="212"/>
      <c r="AD806" s="212"/>
      <c r="AE806" s="212"/>
      <c r="AF806" s="212"/>
      <c r="AG806" s="212"/>
      <c r="AH806" s="212"/>
      <c r="AI806" s="212"/>
      <c r="AJ806" s="260"/>
      <c r="AK806" s="260"/>
      <c r="AL806" s="260"/>
      <c r="AM806" s="260"/>
      <c r="AN806" s="260"/>
      <c r="AO806" s="260"/>
      <c r="AP806" s="260"/>
      <c r="AQ806" s="260"/>
      <c r="AR806" s="260"/>
      <c r="AS806" s="260"/>
      <c r="AT806" s="260"/>
      <c r="AU806" s="260"/>
      <c r="AV806" s="260"/>
      <c r="AW806" s="260"/>
      <c r="AX806" s="260"/>
      <c r="AY806" s="260"/>
      <c r="AZ806" s="260"/>
      <c r="BA806" s="260"/>
      <c r="BB806" s="260"/>
      <c r="BC806" s="260"/>
      <c r="BD806" s="260"/>
      <c r="BE806" s="260"/>
      <c r="BF806" s="260"/>
      <c r="BG806" s="260"/>
      <c r="BH806" s="260"/>
      <c r="BI806" s="260"/>
      <c r="BJ806" s="260"/>
      <c r="BK806" s="260"/>
      <c r="BL806" s="260"/>
      <c r="BM806" s="260"/>
      <c r="BN806" s="260"/>
      <c r="BO806" s="260"/>
      <c r="BP806" s="260"/>
      <c r="BQ806" s="260"/>
      <c r="BR806" s="260"/>
      <c r="BS806" s="260"/>
      <c r="BT806" s="260"/>
      <c r="BU806" s="260"/>
      <c r="BV806" s="260"/>
      <c r="BW806" s="260"/>
      <c r="BX806" s="260"/>
      <c r="BY806" s="260"/>
      <c r="BZ806" s="260"/>
      <c r="CA806" s="260"/>
      <c r="CB806" s="260"/>
      <c r="CC806" s="260"/>
      <c r="CD806" s="260"/>
      <c r="CE806" s="260"/>
      <c r="CF806" s="260"/>
      <c r="CG806" s="260"/>
      <c r="CH806" s="260"/>
      <c r="CI806" s="260"/>
      <c r="CJ806" s="260"/>
      <c r="CK806" s="260"/>
      <c r="CL806" s="260"/>
      <c r="CM806" s="260"/>
      <c r="CN806" s="260"/>
      <c r="CO806" s="260"/>
      <c r="CP806" s="260"/>
      <c r="CQ806" s="260"/>
      <c r="CR806" s="260"/>
      <c r="CS806" s="260"/>
      <c r="CT806" s="260"/>
      <c r="CU806" s="260"/>
      <c r="CV806" s="260"/>
      <c r="CW806" s="260"/>
      <c r="CX806" s="260"/>
      <c r="CY806" s="260"/>
      <c r="CZ806" s="260"/>
      <c r="DA806" s="260"/>
      <c r="DB806" s="260"/>
      <c r="DC806" s="260"/>
      <c r="DD806" s="260"/>
      <c r="DE806" s="260"/>
    </row>
    <row r="807" spans="1:109" ht="11.25" customHeight="1">
      <c r="A807" s="260"/>
      <c r="B807" s="260"/>
      <c r="C807" s="210"/>
      <c r="D807" s="211"/>
      <c r="E807" s="210"/>
      <c r="F807" s="210"/>
      <c r="G807" s="261"/>
      <c r="H807" s="262"/>
      <c r="I807" s="262"/>
      <c r="J807" s="263"/>
      <c r="K807" s="263"/>
      <c r="L807" s="263"/>
      <c r="M807" s="263"/>
      <c r="N807" s="263"/>
      <c r="O807" s="263"/>
      <c r="P807" s="263"/>
      <c r="Q807" s="263"/>
      <c r="R807" s="210"/>
      <c r="S807" s="210"/>
      <c r="T807" s="210"/>
      <c r="U807" s="212"/>
      <c r="V807" s="212"/>
      <c r="W807" s="212"/>
      <c r="X807" s="212"/>
      <c r="Y807" s="212"/>
      <c r="Z807" s="212"/>
      <c r="AA807" s="212"/>
      <c r="AB807" s="212"/>
      <c r="AC807" s="212"/>
      <c r="AD807" s="212"/>
      <c r="AE807" s="212"/>
      <c r="AF807" s="212"/>
      <c r="AG807" s="212"/>
      <c r="AH807" s="212"/>
      <c r="AI807" s="212"/>
      <c r="AJ807" s="260"/>
      <c r="AK807" s="260"/>
      <c r="AL807" s="260"/>
      <c r="AM807" s="260"/>
      <c r="AN807" s="260"/>
      <c r="AO807" s="260"/>
      <c r="AP807" s="260"/>
      <c r="AQ807" s="260"/>
      <c r="AR807" s="260"/>
      <c r="AS807" s="260"/>
      <c r="AT807" s="260"/>
      <c r="AU807" s="260"/>
      <c r="AV807" s="260"/>
      <c r="AW807" s="260"/>
      <c r="AX807" s="260"/>
      <c r="AY807" s="260"/>
      <c r="AZ807" s="260"/>
      <c r="BA807" s="260"/>
      <c r="BB807" s="260"/>
      <c r="BC807" s="260"/>
      <c r="BD807" s="260"/>
      <c r="BE807" s="260"/>
      <c r="BF807" s="260"/>
      <c r="BG807" s="260"/>
      <c r="BH807" s="260"/>
      <c r="BI807" s="260"/>
      <c r="BJ807" s="260"/>
      <c r="BK807" s="260"/>
      <c r="BL807" s="260"/>
      <c r="BM807" s="260"/>
      <c r="BN807" s="260"/>
      <c r="BO807" s="260"/>
      <c r="BP807" s="260"/>
      <c r="BQ807" s="260"/>
      <c r="BR807" s="260"/>
      <c r="BS807" s="260"/>
      <c r="BT807" s="260"/>
      <c r="BU807" s="260"/>
      <c r="BV807" s="260"/>
      <c r="BW807" s="260"/>
      <c r="BX807" s="260"/>
      <c r="BY807" s="260"/>
      <c r="BZ807" s="260"/>
      <c r="CA807" s="260"/>
      <c r="CB807" s="260"/>
      <c r="CC807" s="260"/>
      <c r="CD807" s="260"/>
      <c r="CE807" s="260"/>
      <c r="CF807" s="260"/>
      <c r="CG807" s="260"/>
      <c r="CH807" s="260"/>
      <c r="CI807" s="260"/>
      <c r="CJ807" s="260"/>
      <c r="CK807" s="260"/>
      <c r="CL807" s="260"/>
      <c r="CM807" s="260"/>
      <c r="CN807" s="260"/>
      <c r="CO807" s="260"/>
      <c r="CP807" s="260"/>
      <c r="CQ807" s="260"/>
      <c r="CR807" s="260"/>
      <c r="CS807" s="260"/>
      <c r="CT807" s="260"/>
      <c r="CU807" s="260"/>
      <c r="CV807" s="260"/>
      <c r="CW807" s="260"/>
      <c r="CX807" s="260"/>
      <c r="CY807" s="260"/>
      <c r="CZ807" s="260"/>
      <c r="DA807" s="260"/>
      <c r="DB807" s="260"/>
      <c r="DC807" s="260"/>
      <c r="DD807" s="260"/>
      <c r="DE807" s="260"/>
    </row>
    <row r="808" spans="1:109" ht="11.25" customHeight="1">
      <c r="A808" s="260"/>
      <c r="B808" s="260"/>
      <c r="C808" s="210"/>
      <c r="D808" s="211"/>
      <c r="E808" s="210"/>
      <c r="F808" s="210"/>
      <c r="G808" s="261"/>
      <c r="H808" s="262"/>
      <c r="I808" s="262"/>
      <c r="J808" s="263"/>
      <c r="K808" s="263"/>
      <c r="L808" s="263"/>
      <c r="M808" s="263"/>
      <c r="N808" s="263"/>
      <c r="O808" s="263"/>
      <c r="P808" s="263"/>
      <c r="Q808" s="263"/>
      <c r="R808" s="210"/>
      <c r="S808" s="210"/>
      <c r="T808" s="210"/>
      <c r="U808" s="212"/>
      <c r="V808" s="212"/>
      <c r="W808" s="212"/>
      <c r="X808" s="212"/>
      <c r="Y808" s="212"/>
      <c r="Z808" s="212"/>
      <c r="AA808" s="212"/>
      <c r="AB808" s="212"/>
      <c r="AC808" s="212"/>
      <c r="AD808" s="212"/>
      <c r="AE808" s="212"/>
      <c r="AF808" s="212"/>
      <c r="AG808" s="212"/>
      <c r="AH808" s="212"/>
      <c r="AI808" s="212"/>
      <c r="AJ808" s="260"/>
      <c r="AK808" s="260"/>
      <c r="AL808" s="260"/>
      <c r="AM808" s="260"/>
      <c r="AN808" s="260"/>
      <c r="AO808" s="260"/>
      <c r="AP808" s="260"/>
      <c r="AQ808" s="260"/>
      <c r="AR808" s="260"/>
      <c r="AS808" s="260"/>
      <c r="AT808" s="260"/>
      <c r="AU808" s="260"/>
      <c r="AV808" s="260"/>
      <c r="AW808" s="260"/>
      <c r="AX808" s="260"/>
      <c r="AY808" s="260"/>
      <c r="AZ808" s="260"/>
      <c r="BA808" s="260"/>
      <c r="BB808" s="260"/>
      <c r="BC808" s="260"/>
      <c r="BD808" s="260"/>
      <c r="BE808" s="260"/>
      <c r="BF808" s="260"/>
      <c r="BG808" s="260"/>
      <c r="BH808" s="260"/>
      <c r="BI808" s="260"/>
      <c r="BJ808" s="260"/>
      <c r="BK808" s="260"/>
      <c r="BL808" s="260"/>
      <c r="BM808" s="260"/>
      <c r="BN808" s="260"/>
      <c r="BO808" s="260"/>
      <c r="BP808" s="260"/>
      <c r="BQ808" s="260"/>
      <c r="BR808" s="260"/>
      <c r="BS808" s="260"/>
      <c r="BT808" s="260"/>
      <c r="BU808" s="260"/>
      <c r="BV808" s="260"/>
      <c r="BW808" s="260"/>
      <c r="BX808" s="260"/>
      <c r="BY808" s="260"/>
      <c r="BZ808" s="260"/>
      <c r="CA808" s="260"/>
      <c r="CB808" s="260"/>
      <c r="CC808" s="260"/>
      <c r="CD808" s="260"/>
      <c r="CE808" s="260"/>
      <c r="CF808" s="260"/>
      <c r="CG808" s="260"/>
      <c r="CH808" s="260"/>
      <c r="CI808" s="260"/>
      <c r="CJ808" s="260"/>
      <c r="CK808" s="260"/>
      <c r="CL808" s="260"/>
      <c r="CM808" s="260"/>
      <c r="CN808" s="260"/>
      <c r="CO808" s="260"/>
      <c r="CP808" s="260"/>
      <c r="CQ808" s="260"/>
      <c r="CR808" s="260"/>
      <c r="CS808" s="260"/>
      <c r="CT808" s="260"/>
      <c r="CU808" s="260"/>
      <c r="CV808" s="260"/>
      <c r="CW808" s="260"/>
      <c r="CX808" s="260"/>
      <c r="CY808" s="260"/>
      <c r="CZ808" s="260"/>
      <c r="DA808" s="260"/>
      <c r="DB808" s="260"/>
      <c r="DC808" s="260"/>
      <c r="DD808" s="260"/>
      <c r="DE808" s="260"/>
    </row>
    <row r="809" spans="1:109" ht="11.25" customHeight="1">
      <c r="A809" s="260"/>
      <c r="B809" s="260"/>
      <c r="C809" s="210"/>
      <c r="D809" s="211"/>
      <c r="E809" s="210"/>
      <c r="F809" s="210"/>
      <c r="G809" s="261"/>
      <c r="H809" s="262"/>
      <c r="I809" s="262"/>
      <c r="J809" s="263"/>
      <c r="K809" s="263"/>
      <c r="L809" s="263"/>
      <c r="M809" s="263"/>
      <c r="N809" s="263"/>
      <c r="O809" s="263"/>
      <c r="P809" s="263"/>
      <c r="Q809" s="263"/>
      <c r="R809" s="210"/>
      <c r="S809" s="210"/>
      <c r="T809" s="210"/>
      <c r="U809" s="212"/>
      <c r="V809" s="212"/>
      <c r="W809" s="212"/>
      <c r="X809" s="212"/>
      <c r="Y809" s="212"/>
      <c r="Z809" s="212"/>
      <c r="AA809" s="212"/>
      <c r="AB809" s="212"/>
      <c r="AC809" s="212"/>
      <c r="AD809" s="212"/>
      <c r="AE809" s="212"/>
      <c r="AF809" s="212"/>
      <c r="AG809" s="212"/>
      <c r="AH809" s="212"/>
      <c r="AI809" s="212"/>
      <c r="AJ809" s="260"/>
      <c r="AK809" s="260"/>
      <c r="AL809" s="260"/>
      <c r="AM809" s="260"/>
      <c r="AN809" s="260"/>
      <c r="AO809" s="260"/>
      <c r="AP809" s="260"/>
      <c r="AQ809" s="260"/>
      <c r="AR809" s="260"/>
      <c r="AS809" s="260"/>
      <c r="AT809" s="260"/>
      <c r="AU809" s="260"/>
      <c r="AV809" s="260"/>
      <c r="AW809" s="260"/>
      <c r="AX809" s="260"/>
      <c r="AY809" s="260"/>
      <c r="AZ809" s="260"/>
      <c r="BA809" s="260"/>
      <c r="BB809" s="260"/>
      <c r="BC809" s="260"/>
      <c r="BD809" s="260"/>
      <c r="BE809" s="260"/>
      <c r="BF809" s="260"/>
      <c r="BG809" s="260"/>
      <c r="BH809" s="260"/>
      <c r="BI809" s="260"/>
      <c r="BJ809" s="260"/>
      <c r="BK809" s="260"/>
      <c r="BL809" s="260"/>
      <c r="BM809" s="260"/>
      <c r="BN809" s="260"/>
      <c r="BO809" s="260"/>
      <c r="BP809" s="260"/>
      <c r="BQ809" s="260"/>
      <c r="BR809" s="260"/>
      <c r="BS809" s="260"/>
      <c r="BT809" s="260"/>
      <c r="BU809" s="260"/>
      <c r="BV809" s="260"/>
      <c r="BW809" s="260"/>
      <c r="BX809" s="260"/>
      <c r="BY809" s="260"/>
      <c r="BZ809" s="260"/>
      <c r="CA809" s="260"/>
      <c r="CB809" s="260"/>
      <c r="CC809" s="260"/>
      <c r="CD809" s="260"/>
      <c r="CE809" s="260"/>
      <c r="CF809" s="260"/>
      <c r="CG809" s="260"/>
      <c r="CH809" s="260"/>
      <c r="CI809" s="260"/>
      <c r="CJ809" s="260"/>
      <c r="CK809" s="260"/>
      <c r="CL809" s="260"/>
      <c r="CM809" s="260"/>
      <c r="CN809" s="260"/>
      <c r="CO809" s="260"/>
      <c r="CP809" s="260"/>
      <c r="CQ809" s="260"/>
      <c r="CR809" s="260"/>
      <c r="CS809" s="260"/>
      <c r="CT809" s="260"/>
      <c r="CU809" s="260"/>
      <c r="CV809" s="260"/>
      <c r="CW809" s="260"/>
      <c r="CX809" s="260"/>
      <c r="CY809" s="260"/>
      <c r="CZ809" s="260"/>
      <c r="DA809" s="260"/>
      <c r="DB809" s="260"/>
      <c r="DC809" s="260"/>
      <c r="DD809" s="260"/>
      <c r="DE809" s="260"/>
    </row>
    <row r="810" spans="1:109" ht="11.25" customHeight="1">
      <c r="A810" s="260"/>
      <c r="B810" s="260"/>
      <c r="C810" s="210"/>
      <c r="D810" s="211"/>
      <c r="E810" s="210"/>
      <c r="F810" s="210"/>
      <c r="G810" s="261"/>
      <c r="H810" s="262"/>
      <c r="I810" s="262"/>
      <c r="J810" s="263"/>
      <c r="K810" s="263"/>
      <c r="L810" s="263"/>
      <c r="M810" s="263"/>
      <c r="N810" s="263"/>
      <c r="O810" s="263"/>
      <c r="P810" s="263"/>
      <c r="Q810" s="263"/>
      <c r="R810" s="210"/>
      <c r="S810" s="210"/>
      <c r="T810" s="210"/>
      <c r="U810" s="212"/>
      <c r="V810" s="212"/>
      <c r="W810" s="212"/>
      <c r="X810" s="212"/>
      <c r="Y810" s="212"/>
      <c r="Z810" s="212"/>
      <c r="AA810" s="212"/>
      <c r="AB810" s="212"/>
      <c r="AC810" s="212"/>
      <c r="AD810" s="212"/>
      <c r="AE810" s="212"/>
      <c r="AF810" s="212"/>
      <c r="AG810" s="212"/>
      <c r="AH810" s="212"/>
      <c r="AI810" s="212"/>
      <c r="AJ810" s="260"/>
      <c r="AK810" s="260"/>
      <c r="AL810" s="260"/>
      <c r="AM810" s="260"/>
      <c r="AN810" s="260"/>
      <c r="AO810" s="260"/>
      <c r="AP810" s="260"/>
      <c r="AQ810" s="260"/>
      <c r="AR810" s="260"/>
      <c r="AS810" s="260"/>
      <c r="AT810" s="260"/>
      <c r="AU810" s="260"/>
      <c r="AV810" s="260"/>
      <c r="AW810" s="260"/>
      <c r="AX810" s="260"/>
      <c r="AY810" s="260"/>
      <c r="AZ810" s="260"/>
      <c r="BA810" s="260"/>
      <c r="BB810" s="260"/>
      <c r="BC810" s="260"/>
      <c r="BD810" s="260"/>
      <c r="BE810" s="260"/>
      <c r="BF810" s="260"/>
      <c r="BG810" s="260"/>
      <c r="BH810" s="260"/>
      <c r="BI810" s="260"/>
      <c r="BJ810" s="260"/>
      <c r="BK810" s="260"/>
      <c r="BL810" s="260"/>
      <c r="BM810" s="260"/>
      <c r="BN810" s="260"/>
      <c r="BO810" s="260"/>
      <c r="BP810" s="260"/>
      <c r="BQ810" s="260"/>
      <c r="BR810" s="260"/>
      <c r="BS810" s="260"/>
      <c r="BT810" s="260"/>
      <c r="BU810" s="260"/>
      <c r="BV810" s="260"/>
      <c r="BW810" s="260"/>
      <c r="BX810" s="260"/>
      <c r="BY810" s="260"/>
      <c r="BZ810" s="260"/>
      <c r="CA810" s="260"/>
      <c r="CB810" s="260"/>
      <c r="CC810" s="260"/>
      <c r="CD810" s="260"/>
      <c r="CE810" s="260"/>
      <c r="CF810" s="260"/>
      <c r="CG810" s="260"/>
      <c r="CH810" s="260"/>
      <c r="CI810" s="260"/>
      <c r="CJ810" s="260"/>
      <c r="CK810" s="260"/>
      <c r="CL810" s="260"/>
      <c r="CM810" s="260"/>
      <c r="CN810" s="260"/>
      <c r="CO810" s="260"/>
      <c r="CP810" s="260"/>
      <c r="CQ810" s="260"/>
      <c r="CR810" s="260"/>
      <c r="CS810" s="260"/>
      <c r="CT810" s="260"/>
      <c r="CU810" s="260"/>
      <c r="CV810" s="260"/>
      <c r="CW810" s="260"/>
      <c r="CX810" s="260"/>
      <c r="CY810" s="260"/>
      <c r="CZ810" s="260"/>
      <c r="DA810" s="260"/>
      <c r="DB810" s="260"/>
      <c r="DC810" s="260"/>
      <c r="DD810" s="260"/>
      <c r="DE810" s="260"/>
    </row>
    <row r="811" spans="1:109" ht="11.25" customHeight="1">
      <c r="A811" s="260"/>
      <c r="B811" s="260"/>
      <c r="C811" s="210"/>
      <c r="D811" s="211"/>
      <c r="E811" s="210"/>
      <c r="F811" s="210"/>
      <c r="G811" s="261"/>
      <c r="H811" s="262"/>
      <c r="I811" s="262"/>
      <c r="J811" s="263"/>
      <c r="K811" s="263"/>
      <c r="L811" s="263"/>
      <c r="M811" s="263"/>
      <c r="N811" s="263"/>
      <c r="O811" s="263"/>
      <c r="P811" s="263"/>
      <c r="Q811" s="263"/>
      <c r="R811" s="210"/>
      <c r="S811" s="210"/>
      <c r="T811" s="210"/>
      <c r="U811" s="212"/>
      <c r="V811" s="212"/>
      <c r="W811" s="212"/>
      <c r="X811" s="212"/>
      <c r="Y811" s="212"/>
      <c r="Z811" s="212"/>
      <c r="AA811" s="212"/>
      <c r="AB811" s="212"/>
      <c r="AC811" s="212"/>
      <c r="AD811" s="212"/>
      <c r="AE811" s="212"/>
      <c r="AF811" s="212"/>
      <c r="AG811" s="212"/>
      <c r="AH811" s="212"/>
      <c r="AI811" s="212"/>
      <c r="AJ811" s="260"/>
      <c r="AK811" s="260"/>
      <c r="AL811" s="260"/>
      <c r="AM811" s="260"/>
      <c r="AN811" s="260"/>
      <c r="AO811" s="260"/>
      <c r="AP811" s="260"/>
      <c r="AQ811" s="260"/>
      <c r="AR811" s="260"/>
      <c r="AS811" s="260"/>
      <c r="AT811" s="260"/>
      <c r="AU811" s="260"/>
      <c r="AV811" s="260"/>
      <c r="AW811" s="260"/>
      <c r="AX811" s="260"/>
      <c r="AY811" s="260"/>
      <c r="AZ811" s="260"/>
      <c r="BA811" s="260"/>
      <c r="BB811" s="260"/>
      <c r="BC811" s="260"/>
      <c r="BD811" s="260"/>
      <c r="BE811" s="260"/>
      <c r="BF811" s="260"/>
      <c r="BG811" s="260"/>
      <c r="BH811" s="260"/>
      <c r="BI811" s="260"/>
      <c r="BJ811" s="260"/>
      <c r="BK811" s="260"/>
      <c r="BL811" s="260"/>
      <c r="BM811" s="260"/>
      <c r="BN811" s="260"/>
      <c r="BO811" s="260"/>
      <c r="BP811" s="260"/>
      <c r="BQ811" s="260"/>
      <c r="BR811" s="260"/>
      <c r="BS811" s="260"/>
      <c r="BT811" s="260"/>
      <c r="BU811" s="260"/>
      <c r="BV811" s="260"/>
      <c r="BW811" s="260"/>
      <c r="BX811" s="260"/>
      <c r="BY811" s="260"/>
      <c r="BZ811" s="260"/>
      <c r="CA811" s="260"/>
      <c r="CB811" s="260"/>
      <c r="CC811" s="260"/>
      <c r="CD811" s="260"/>
      <c r="CE811" s="260"/>
      <c r="CF811" s="260"/>
      <c r="CG811" s="260"/>
      <c r="CH811" s="260"/>
      <c r="CI811" s="260"/>
      <c r="CJ811" s="260"/>
      <c r="CK811" s="260"/>
      <c r="CL811" s="260"/>
      <c r="CM811" s="260"/>
      <c r="CN811" s="260"/>
      <c r="CO811" s="260"/>
      <c r="CP811" s="260"/>
      <c r="CQ811" s="260"/>
      <c r="CR811" s="260"/>
      <c r="CS811" s="260"/>
      <c r="CT811" s="260"/>
      <c r="CU811" s="260"/>
      <c r="CV811" s="260"/>
      <c r="CW811" s="260"/>
      <c r="CX811" s="260"/>
      <c r="CY811" s="260"/>
      <c r="CZ811" s="260"/>
      <c r="DA811" s="260"/>
      <c r="DB811" s="260"/>
      <c r="DC811" s="260"/>
      <c r="DD811" s="260"/>
      <c r="DE811" s="260"/>
    </row>
    <row r="812" spans="1:109" ht="11.25" customHeight="1">
      <c r="A812" s="260"/>
      <c r="B812" s="260"/>
      <c r="C812" s="210"/>
      <c r="D812" s="211"/>
      <c r="E812" s="210"/>
      <c r="F812" s="210"/>
      <c r="G812" s="261"/>
      <c r="H812" s="262"/>
      <c r="I812" s="262"/>
      <c r="J812" s="263"/>
      <c r="K812" s="263"/>
      <c r="L812" s="263"/>
      <c r="M812" s="263"/>
      <c r="N812" s="263"/>
      <c r="O812" s="263"/>
      <c r="P812" s="263"/>
      <c r="Q812" s="263"/>
      <c r="R812" s="210"/>
      <c r="S812" s="210"/>
      <c r="T812" s="210"/>
      <c r="U812" s="212"/>
      <c r="V812" s="212"/>
      <c r="W812" s="212"/>
      <c r="X812" s="212"/>
      <c r="Y812" s="212"/>
      <c r="Z812" s="212"/>
      <c r="AA812" s="212"/>
      <c r="AB812" s="212"/>
      <c r="AC812" s="212"/>
      <c r="AD812" s="212"/>
      <c r="AE812" s="212"/>
      <c r="AF812" s="212"/>
      <c r="AG812" s="212"/>
      <c r="AH812" s="212"/>
      <c r="AI812" s="212"/>
      <c r="AJ812" s="260"/>
      <c r="AK812" s="260"/>
      <c r="AL812" s="260"/>
      <c r="AM812" s="260"/>
      <c r="AN812" s="260"/>
      <c r="AO812" s="260"/>
      <c r="AP812" s="260"/>
      <c r="AQ812" s="260"/>
      <c r="AR812" s="260"/>
      <c r="AS812" s="260"/>
      <c r="AT812" s="260"/>
      <c r="AU812" s="260"/>
      <c r="AV812" s="260"/>
      <c r="AW812" s="260"/>
      <c r="AX812" s="260"/>
      <c r="AY812" s="260"/>
      <c r="AZ812" s="260"/>
      <c r="BA812" s="260"/>
      <c r="BB812" s="260"/>
      <c r="BC812" s="260"/>
      <c r="BD812" s="260"/>
      <c r="BE812" s="260"/>
      <c r="BF812" s="260"/>
      <c r="BG812" s="260"/>
      <c r="BH812" s="260"/>
      <c r="BI812" s="260"/>
      <c r="BJ812" s="260"/>
      <c r="BK812" s="260"/>
      <c r="BL812" s="260"/>
      <c r="BM812" s="260"/>
      <c r="BN812" s="260"/>
      <c r="BO812" s="260"/>
      <c r="BP812" s="260"/>
      <c r="BQ812" s="260"/>
      <c r="BR812" s="260"/>
      <c r="BS812" s="260"/>
      <c r="BT812" s="260"/>
      <c r="BU812" s="260"/>
      <c r="BV812" s="260"/>
      <c r="BW812" s="260"/>
      <c r="BX812" s="260"/>
      <c r="BY812" s="260"/>
      <c r="BZ812" s="260"/>
      <c r="CA812" s="260"/>
      <c r="CB812" s="260"/>
      <c r="CC812" s="260"/>
      <c r="CD812" s="260"/>
      <c r="CE812" s="260"/>
      <c r="CF812" s="260"/>
      <c r="CG812" s="260"/>
      <c r="CH812" s="260"/>
      <c r="CI812" s="260"/>
      <c r="CJ812" s="260"/>
      <c r="CK812" s="260"/>
      <c r="CL812" s="260"/>
      <c r="CM812" s="260"/>
      <c r="CN812" s="260"/>
      <c r="CO812" s="260"/>
      <c r="CP812" s="260"/>
      <c r="CQ812" s="260"/>
      <c r="CR812" s="260"/>
      <c r="CS812" s="260"/>
      <c r="CT812" s="260"/>
      <c r="CU812" s="260"/>
      <c r="CV812" s="260"/>
      <c r="CW812" s="260"/>
      <c r="CX812" s="260"/>
      <c r="CY812" s="260"/>
      <c r="CZ812" s="260"/>
      <c r="DA812" s="260"/>
      <c r="DB812" s="260"/>
      <c r="DC812" s="260"/>
      <c r="DD812" s="260"/>
      <c r="DE812" s="260"/>
    </row>
    <row r="813" spans="1:109" ht="11.25" customHeight="1">
      <c r="A813" s="260"/>
      <c r="B813" s="260"/>
      <c r="C813" s="210"/>
      <c r="D813" s="211"/>
      <c r="E813" s="210"/>
      <c r="F813" s="210"/>
      <c r="G813" s="261"/>
      <c r="H813" s="262"/>
      <c r="I813" s="262"/>
      <c r="J813" s="263"/>
      <c r="K813" s="263"/>
      <c r="L813" s="263"/>
      <c r="M813" s="263"/>
      <c r="N813" s="263"/>
      <c r="O813" s="263"/>
      <c r="P813" s="263"/>
      <c r="Q813" s="263"/>
      <c r="R813" s="210"/>
      <c r="S813" s="210"/>
      <c r="T813" s="210"/>
      <c r="U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  <c r="AI813" s="212"/>
      <c r="AJ813" s="260"/>
      <c r="AK813" s="260"/>
      <c r="AL813" s="260"/>
      <c r="AM813" s="260"/>
      <c r="AN813" s="260"/>
      <c r="AO813" s="260"/>
      <c r="AP813" s="260"/>
      <c r="AQ813" s="260"/>
      <c r="AR813" s="260"/>
      <c r="AS813" s="260"/>
      <c r="AT813" s="260"/>
      <c r="AU813" s="260"/>
      <c r="AV813" s="260"/>
      <c r="AW813" s="260"/>
      <c r="AX813" s="260"/>
      <c r="AY813" s="260"/>
      <c r="AZ813" s="260"/>
      <c r="BA813" s="260"/>
      <c r="BB813" s="260"/>
      <c r="BC813" s="260"/>
      <c r="BD813" s="260"/>
      <c r="BE813" s="260"/>
      <c r="BF813" s="260"/>
      <c r="BG813" s="260"/>
      <c r="BH813" s="260"/>
      <c r="BI813" s="260"/>
      <c r="BJ813" s="260"/>
      <c r="BK813" s="260"/>
      <c r="BL813" s="260"/>
      <c r="BM813" s="260"/>
      <c r="BN813" s="260"/>
      <c r="BO813" s="260"/>
      <c r="BP813" s="260"/>
      <c r="BQ813" s="260"/>
      <c r="BR813" s="260"/>
      <c r="BS813" s="260"/>
      <c r="BT813" s="260"/>
      <c r="BU813" s="260"/>
      <c r="BV813" s="260"/>
      <c r="BW813" s="260"/>
      <c r="BX813" s="260"/>
      <c r="BY813" s="260"/>
      <c r="BZ813" s="260"/>
      <c r="CA813" s="260"/>
      <c r="CB813" s="260"/>
      <c r="CC813" s="260"/>
      <c r="CD813" s="260"/>
      <c r="CE813" s="260"/>
      <c r="CF813" s="260"/>
      <c r="CG813" s="260"/>
      <c r="CH813" s="260"/>
      <c r="CI813" s="260"/>
      <c r="CJ813" s="260"/>
      <c r="CK813" s="260"/>
      <c r="CL813" s="260"/>
      <c r="CM813" s="260"/>
      <c r="CN813" s="260"/>
      <c r="CO813" s="260"/>
      <c r="CP813" s="260"/>
      <c r="CQ813" s="260"/>
      <c r="CR813" s="260"/>
      <c r="CS813" s="260"/>
      <c r="CT813" s="260"/>
      <c r="CU813" s="260"/>
      <c r="CV813" s="260"/>
      <c r="CW813" s="260"/>
      <c r="CX813" s="260"/>
      <c r="CY813" s="260"/>
      <c r="CZ813" s="260"/>
      <c r="DA813" s="260"/>
      <c r="DB813" s="260"/>
      <c r="DC813" s="260"/>
      <c r="DD813" s="260"/>
      <c r="DE813" s="260"/>
    </row>
    <row r="814" spans="1:109" ht="11.25" customHeight="1">
      <c r="A814" s="260"/>
      <c r="B814" s="260"/>
      <c r="C814" s="210"/>
      <c r="D814" s="211"/>
      <c r="E814" s="210"/>
      <c r="F814" s="210"/>
      <c r="G814" s="261"/>
      <c r="H814" s="262"/>
      <c r="I814" s="262"/>
      <c r="J814" s="263"/>
      <c r="K814" s="263"/>
      <c r="L814" s="263"/>
      <c r="M814" s="263"/>
      <c r="N814" s="263"/>
      <c r="O814" s="263"/>
      <c r="P814" s="263"/>
      <c r="Q814" s="263"/>
      <c r="R814" s="210"/>
      <c r="S814" s="210"/>
      <c r="T814" s="210"/>
      <c r="U814" s="212"/>
      <c r="V814" s="212"/>
      <c r="W814" s="212"/>
      <c r="X814" s="212"/>
      <c r="Y814" s="212"/>
      <c r="Z814" s="212"/>
      <c r="AA814" s="212"/>
      <c r="AB814" s="212"/>
      <c r="AC814" s="212"/>
      <c r="AD814" s="212"/>
      <c r="AE814" s="212"/>
      <c r="AF814" s="212"/>
      <c r="AG814" s="212"/>
      <c r="AH814" s="212"/>
      <c r="AI814" s="212"/>
      <c r="AJ814" s="260"/>
      <c r="AK814" s="260"/>
      <c r="AL814" s="260"/>
      <c r="AM814" s="260"/>
      <c r="AN814" s="260"/>
      <c r="AO814" s="260"/>
      <c r="AP814" s="260"/>
      <c r="AQ814" s="260"/>
      <c r="AR814" s="260"/>
      <c r="AS814" s="260"/>
      <c r="AT814" s="260"/>
      <c r="AU814" s="260"/>
      <c r="AV814" s="260"/>
      <c r="AW814" s="260"/>
      <c r="AX814" s="260"/>
      <c r="AY814" s="260"/>
      <c r="AZ814" s="260"/>
      <c r="BA814" s="260"/>
      <c r="BB814" s="260"/>
      <c r="BC814" s="260"/>
      <c r="BD814" s="260"/>
      <c r="BE814" s="260"/>
      <c r="BF814" s="260"/>
      <c r="BG814" s="260"/>
      <c r="BH814" s="260"/>
      <c r="BI814" s="260"/>
      <c r="BJ814" s="260"/>
      <c r="BK814" s="260"/>
      <c r="BL814" s="260"/>
      <c r="BM814" s="260"/>
      <c r="BN814" s="260"/>
      <c r="BO814" s="260"/>
      <c r="BP814" s="260"/>
      <c r="BQ814" s="260"/>
      <c r="BR814" s="260"/>
      <c r="BS814" s="260"/>
      <c r="BT814" s="260"/>
      <c r="BU814" s="260"/>
      <c r="BV814" s="260"/>
      <c r="BW814" s="260"/>
      <c r="BX814" s="260"/>
      <c r="BY814" s="260"/>
      <c r="BZ814" s="260"/>
      <c r="CA814" s="260"/>
      <c r="CB814" s="260"/>
      <c r="CC814" s="260"/>
      <c r="CD814" s="260"/>
      <c r="CE814" s="260"/>
      <c r="CF814" s="260"/>
      <c r="CG814" s="260"/>
      <c r="CH814" s="260"/>
      <c r="CI814" s="260"/>
      <c r="CJ814" s="260"/>
      <c r="CK814" s="260"/>
      <c r="CL814" s="260"/>
      <c r="CM814" s="260"/>
      <c r="CN814" s="260"/>
      <c r="CO814" s="260"/>
      <c r="CP814" s="260"/>
      <c r="CQ814" s="260"/>
      <c r="CR814" s="260"/>
      <c r="CS814" s="260"/>
      <c r="CT814" s="260"/>
      <c r="CU814" s="260"/>
      <c r="CV814" s="260"/>
      <c r="CW814" s="260"/>
      <c r="CX814" s="260"/>
      <c r="CY814" s="260"/>
      <c r="CZ814" s="260"/>
      <c r="DA814" s="260"/>
      <c r="DB814" s="260"/>
      <c r="DC814" s="260"/>
      <c r="DD814" s="260"/>
      <c r="DE814" s="260"/>
    </row>
    <row r="815" spans="1:109" ht="11.25" customHeight="1">
      <c r="A815" s="260"/>
      <c r="B815" s="260"/>
      <c r="C815" s="210"/>
      <c r="D815" s="211"/>
      <c r="E815" s="210"/>
      <c r="F815" s="210"/>
      <c r="G815" s="261"/>
      <c r="H815" s="262"/>
      <c r="I815" s="262"/>
      <c r="J815" s="263"/>
      <c r="K815" s="263"/>
      <c r="L815" s="263"/>
      <c r="M815" s="263"/>
      <c r="N815" s="263"/>
      <c r="O815" s="263"/>
      <c r="P815" s="263"/>
      <c r="Q815" s="263"/>
      <c r="R815" s="210"/>
      <c r="S815" s="210"/>
      <c r="T815" s="210"/>
      <c r="U815" s="212"/>
      <c r="V815" s="212"/>
      <c r="W815" s="212"/>
      <c r="X815" s="212"/>
      <c r="Y815" s="212"/>
      <c r="Z815" s="212"/>
      <c r="AA815" s="212"/>
      <c r="AB815" s="212"/>
      <c r="AC815" s="212"/>
      <c r="AD815" s="212"/>
      <c r="AE815" s="212"/>
      <c r="AF815" s="212"/>
      <c r="AG815" s="212"/>
      <c r="AH815" s="212"/>
      <c r="AI815" s="212"/>
      <c r="AJ815" s="260"/>
      <c r="AK815" s="260"/>
      <c r="AL815" s="260"/>
      <c r="AM815" s="260"/>
      <c r="AN815" s="260"/>
      <c r="AO815" s="260"/>
      <c r="AP815" s="260"/>
      <c r="AQ815" s="260"/>
      <c r="AR815" s="260"/>
      <c r="AS815" s="260"/>
      <c r="AT815" s="260"/>
      <c r="AU815" s="260"/>
      <c r="AV815" s="260"/>
      <c r="AW815" s="260"/>
      <c r="AX815" s="260"/>
      <c r="AY815" s="260"/>
      <c r="AZ815" s="260"/>
      <c r="BA815" s="260"/>
      <c r="BB815" s="260"/>
      <c r="BC815" s="260"/>
      <c r="BD815" s="260"/>
      <c r="BE815" s="260"/>
      <c r="BF815" s="260"/>
      <c r="BG815" s="260"/>
      <c r="BH815" s="260"/>
      <c r="BI815" s="260"/>
      <c r="BJ815" s="260"/>
      <c r="BK815" s="260"/>
      <c r="BL815" s="260"/>
      <c r="BM815" s="260"/>
      <c r="BN815" s="260"/>
      <c r="BO815" s="260"/>
      <c r="BP815" s="260"/>
      <c r="BQ815" s="260"/>
      <c r="BR815" s="260"/>
      <c r="BS815" s="260"/>
      <c r="BT815" s="260"/>
      <c r="BU815" s="260"/>
      <c r="BV815" s="260"/>
      <c r="BW815" s="260"/>
      <c r="BX815" s="260"/>
      <c r="BY815" s="260"/>
      <c r="BZ815" s="260"/>
      <c r="CA815" s="260"/>
      <c r="CB815" s="260"/>
      <c r="CC815" s="260"/>
      <c r="CD815" s="260"/>
      <c r="CE815" s="260"/>
      <c r="CF815" s="260"/>
      <c r="CG815" s="260"/>
      <c r="CH815" s="260"/>
      <c r="CI815" s="260"/>
      <c r="CJ815" s="260"/>
      <c r="CK815" s="260"/>
      <c r="CL815" s="260"/>
      <c r="CM815" s="260"/>
      <c r="CN815" s="260"/>
      <c r="CO815" s="260"/>
      <c r="CP815" s="260"/>
      <c r="CQ815" s="260"/>
      <c r="CR815" s="260"/>
      <c r="CS815" s="260"/>
      <c r="CT815" s="260"/>
      <c r="CU815" s="260"/>
      <c r="CV815" s="260"/>
      <c r="CW815" s="260"/>
      <c r="CX815" s="260"/>
      <c r="CY815" s="260"/>
      <c r="CZ815" s="260"/>
      <c r="DA815" s="260"/>
      <c r="DB815" s="260"/>
      <c r="DC815" s="260"/>
      <c r="DD815" s="260"/>
      <c r="DE815" s="260"/>
    </row>
    <row r="816" spans="1:109" ht="11.25" customHeight="1">
      <c r="A816" s="260"/>
      <c r="B816" s="260"/>
      <c r="C816" s="210"/>
      <c r="D816" s="211"/>
      <c r="E816" s="210"/>
      <c r="F816" s="210"/>
      <c r="G816" s="261"/>
      <c r="H816" s="262"/>
      <c r="I816" s="262"/>
      <c r="J816" s="263"/>
      <c r="K816" s="263"/>
      <c r="L816" s="263"/>
      <c r="M816" s="263"/>
      <c r="N816" s="263"/>
      <c r="O816" s="263"/>
      <c r="P816" s="263"/>
      <c r="Q816" s="263"/>
      <c r="R816" s="210"/>
      <c r="S816" s="210"/>
      <c r="T816" s="210"/>
      <c r="U816" s="212"/>
      <c r="V816" s="212"/>
      <c r="W816" s="212"/>
      <c r="X816" s="212"/>
      <c r="Y816" s="212"/>
      <c r="Z816" s="212"/>
      <c r="AA816" s="212"/>
      <c r="AB816" s="212"/>
      <c r="AC816" s="212"/>
      <c r="AD816" s="212"/>
      <c r="AE816" s="212"/>
      <c r="AF816" s="212"/>
      <c r="AG816" s="212"/>
      <c r="AH816" s="212"/>
      <c r="AI816" s="212"/>
      <c r="AJ816" s="260"/>
      <c r="AK816" s="260"/>
      <c r="AL816" s="260"/>
      <c r="AM816" s="260"/>
      <c r="AN816" s="260"/>
      <c r="AO816" s="260"/>
      <c r="AP816" s="260"/>
      <c r="AQ816" s="260"/>
      <c r="AR816" s="260"/>
      <c r="AS816" s="260"/>
      <c r="AT816" s="260"/>
      <c r="AU816" s="260"/>
      <c r="AV816" s="260"/>
      <c r="AW816" s="260"/>
      <c r="AX816" s="260"/>
      <c r="AY816" s="260"/>
      <c r="AZ816" s="260"/>
      <c r="BA816" s="260"/>
      <c r="BB816" s="260"/>
      <c r="BC816" s="260"/>
      <c r="BD816" s="260"/>
      <c r="BE816" s="260"/>
      <c r="BF816" s="260"/>
      <c r="BG816" s="260"/>
      <c r="BH816" s="260"/>
      <c r="BI816" s="260"/>
      <c r="BJ816" s="260"/>
      <c r="BK816" s="260"/>
      <c r="BL816" s="260"/>
      <c r="BM816" s="260"/>
      <c r="BN816" s="260"/>
      <c r="BO816" s="260"/>
      <c r="BP816" s="260"/>
      <c r="BQ816" s="260"/>
      <c r="BR816" s="260"/>
      <c r="BS816" s="260"/>
      <c r="BT816" s="260"/>
      <c r="BU816" s="260"/>
      <c r="BV816" s="260"/>
      <c r="BW816" s="260"/>
      <c r="BX816" s="260"/>
      <c r="BY816" s="260"/>
      <c r="BZ816" s="260"/>
      <c r="CA816" s="260"/>
      <c r="CB816" s="260"/>
      <c r="CC816" s="260"/>
      <c r="CD816" s="260"/>
      <c r="CE816" s="260"/>
      <c r="CF816" s="260"/>
      <c r="CG816" s="260"/>
      <c r="CH816" s="260"/>
      <c r="CI816" s="260"/>
      <c r="CJ816" s="260"/>
      <c r="CK816" s="260"/>
      <c r="CL816" s="260"/>
      <c r="CM816" s="260"/>
      <c r="CN816" s="260"/>
      <c r="CO816" s="260"/>
      <c r="CP816" s="260"/>
      <c r="CQ816" s="260"/>
      <c r="CR816" s="260"/>
      <c r="CS816" s="260"/>
      <c r="CT816" s="260"/>
      <c r="CU816" s="260"/>
      <c r="CV816" s="260"/>
      <c r="CW816" s="260"/>
      <c r="CX816" s="260"/>
      <c r="CY816" s="260"/>
      <c r="CZ816" s="260"/>
      <c r="DA816" s="260"/>
      <c r="DB816" s="260"/>
      <c r="DC816" s="260"/>
      <c r="DD816" s="260"/>
      <c r="DE816" s="260"/>
    </row>
    <row r="817" spans="1:109" ht="11.25" customHeight="1">
      <c r="A817" s="260"/>
      <c r="B817" s="260"/>
      <c r="C817" s="210"/>
      <c r="D817" s="211"/>
      <c r="E817" s="210"/>
      <c r="F817" s="210"/>
      <c r="G817" s="261"/>
      <c r="H817" s="262"/>
      <c r="I817" s="262"/>
      <c r="J817" s="263"/>
      <c r="K817" s="263"/>
      <c r="L817" s="263"/>
      <c r="M817" s="263"/>
      <c r="N817" s="263"/>
      <c r="O817" s="263"/>
      <c r="P817" s="263"/>
      <c r="Q817" s="263"/>
      <c r="R817" s="210"/>
      <c r="S817" s="210"/>
      <c r="T817" s="210"/>
      <c r="U817" s="212"/>
      <c r="V817" s="212"/>
      <c r="W817" s="212"/>
      <c r="X817" s="212"/>
      <c r="Y817" s="212"/>
      <c r="Z817" s="212"/>
      <c r="AA817" s="212"/>
      <c r="AB817" s="212"/>
      <c r="AC817" s="212"/>
      <c r="AD817" s="212"/>
      <c r="AE817" s="212"/>
      <c r="AF817" s="212"/>
      <c r="AG817" s="212"/>
      <c r="AH817" s="212"/>
      <c r="AI817" s="212"/>
      <c r="AJ817" s="260"/>
      <c r="AK817" s="260"/>
      <c r="AL817" s="260"/>
      <c r="AM817" s="260"/>
      <c r="AN817" s="260"/>
      <c r="AO817" s="260"/>
      <c r="AP817" s="260"/>
      <c r="AQ817" s="260"/>
      <c r="AR817" s="260"/>
      <c r="AS817" s="260"/>
      <c r="AT817" s="260"/>
      <c r="AU817" s="260"/>
      <c r="AV817" s="260"/>
      <c r="AW817" s="260"/>
      <c r="AX817" s="260"/>
      <c r="AY817" s="260"/>
      <c r="AZ817" s="260"/>
      <c r="BA817" s="260"/>
      <c r="BB817" s="260"/>
      <c r="BC817" s="260"/>
      <c r="BD817" s="260"/>
      <c r="BE817" s="260"/>
      <c r="BF817" s="260"/>
      <c r="BG817" s="260"/>
      <c r="BH817" s="260"/>
      <c r="BI817" s="260"/>
      <c r="BJ817" s="260"/>
      <c r="BK817" s="260"/>
      <c r="BL817" s="260"/>
      <c r="BM817" s="260"/>
      <c r="BN817" s="260"/>
      <c r="BO817" s="260"/>
      <c r="BP817" s="260"/>
      <c r="BQ817" s="260"/>
      <c r="BR817" s="260"/>
      <c r="BS817" s="260"/>
      <c r="BT817" s="260"/>
      <c r="BU817" s="260"/>
      <c r="BV817" s="260"/>
      <c r="BW817" s="260"/>
      <c r="BX817" s="260"/>
      <c r="BY817" s="260"/>
      <c r="BZ817" s="260"/>
      <c r="CA817" s="260"/>
      <c r="CB817" s="260"/>
      <c r="CC817" s="260"/>
      <c r="CD817" s="260"/>
      <c r="CE817" s="260"/>
      <c r="CF817" s="260"/>
      <c r="CG817" s="260"/>
      <c r="CH817" s="260"/>
      <c r="CI817" s="260"/>
      <c r="CJ817" s="260"/>
      <c r="CK817" s="260"/>
      <c r="CL817" s="260"/>
      <c r="CM817" s="260"/>
      <c r="CN817" s="260"/>
      <c r="CO817" s="260"/>
      <c r="CP817" s="260"/>
      <c r="CQ817" s="260"/>
      <c r="CR817" s="260"/>
      <c r="CS817" s="260"/>
      <c r="CT817" s="260"/>
      <c r="CU817" s="260"/>
      <c r="CV817" s="260"/>
      <c r="CW817" s="260"/>
      <c r="CX817" s="260"/>
      <c r="CY817" s="260"/>
      <c r="CZ817" s="260"/>
      <c r="DA817" s="260"/>
      <c r="DB817" s="260"/>
      <c r="DC817" s="260"/>
      <c r="DD817" s="260"/>
      <c r="DE817" s="260"/>
    </row>
    <row r="818" spans="1:109" ht="11.25" customHeight="1">
      <c r="A818" s="260"/>
      <c r="B818" s="260"/>
      <c r="C818" s="210"/>
      <c r="D818" s="211"/>
      <c r="E818" s="210"/>
      <c r="F818" s="210"/>
      <c r="G818" s="261"/>
      <c r="H818" s="262"/>
      <c r="I818" s="262"/>
      <c r="J818" s="263"/>
      <c r="K818" s="263"/>
      <c r="L818" s="263"/>
      <c r="M818" s="263"/>
      <c r="N818" s="263"/>
      <c r="O818" s="263"/>
      <c r="P818" s="263"/>
      <c r="Q818" s="263"/>
      <c r="R818" s="210"/>
      <c r="S818" s="210"/>
      <c r="T818" s="210"/>
      <c r="U818" s="212"/>
      <c r="V818" s="212"/>
      <c r="W818" s="212"/>
      <c r="X818" s="212"/>
      <c r="Y818" s="212"/>
      <c r="Z818" s="212"/>
      <c r="AA818" s="212"/>
      <c r="AB818" s="212"/>
      <c r="AC818" s="212"/>
      <c r="AD818" s="212"/>
      <c r="AE818" s="212"/>
      <c r="AF818" s="212"/>
      <c r="AG818" s="212"/>
      <c r="AH818" s="212"/>
      <c r="AI818" s="212"/>
      <c r="AJ818" s="260"/>
      <c r="AK818" s="260"/>
      <c r="AL818" s="260"/>
      <c r="AM818" s="260"/>
      <c r="AN818" s="260"/>
      <c r="AO818" s="260"/>
      <c r="AP818" s="260"/>
      <c r="AQ818" s="260"/>
      <c r="AR818" s="260"/>
      <c r="AS818" s="260"/>
      <c r="AT818" s="260"/>
      <c r="AU818" s="260"/>
      <c r="AV818" s="260"/>
      <c r="AW818" s="260"/>
      <c r="AX818" s="260"/>
      <c r="AY818" s="260"/>
      <c r="AZ818" s="260"/>
      <c r="BA818" s="260"/>
      <c r="BB818" s="260"/>
      <c r="BC818" s="260"/>
      <c r="BD818" s="260"/>
      <c r="BE818" s="260"/>
      <c r="BF818" s="260"/>
      <c r="BG818" s="260"/>
      <c r="BH818" s="260"/>
      <c r="BI818" s="260"/>
      <c r="BJ818" s="260"/>
      <c r="BK818" s="260"/>
      <c r="BL818" s="260"/>
      <c r="BM818" s="260"/>
      <c r="BN818" s="260"/>
      <c r="BO818" s="260"/>
      <c r="BP818" s="260"/>
      <c r="BQ818" s="260"/>
      <c r="BR818" s="260"/>
      <c r="BS818" s="260"/>
      <c r="BT818" s="260"/>
      <c r="BU818" s="260"/>
      <c r="BV818" s="260"/>
      <c r="BW818" s="260"/>
      <c r="BX818" s="260"/>
      <c r="BY818" s="260"/>
      <c r="BZ818" s="260"/>
      <c r="CA818" s="260"/>
      <c r="CB818" s="260"/>
      <c r="CC818" s="260"/>
      <c r="CD818" s="260"/>
      <c r="CE818" s="260"/>
      <c r="CF818" s="260"/>
      <c r="CG818" s="260"/>
      <c r="CH818" s="260"/>
      <c r="CI818" s="260"/>
      <c r="CJ818" s="260"/>
      <c r="CK818" s="260"/>
      <c r="CL818" s="260"/>
      <c r="CM818" s="260"/>
      <c r="CN818" s="260"/>
      <c r="CO818" s="260"/>
      <c r="CP818" s="260"/>
      <c r="CQ818" s="260"/>
      <c r="CR818" s="260"/>
      <c r="CS818" s="260"/>
      <c r="CT818" s="260"/>
      <c r="CU818" s="260"/>
      <c r="CV818" s="260"/>
      <c r="CW818" s="260"/>
      <c r="CX818" s="260"/>
      <c r="CY818" s="260"/>
      <c r="CZ818" s="260"/>
      <c r="DA818" s="260"/>
      <c r="DB818" s="260"/>
      <c r="DC818" s="260"/>
      <c r="DD818" s="260"/>
      <c r="DE818" s="260"/>
    </row>
    <row r="819" spans="1:109" ht="11.25" customHeight="1">
      <c r="A819" s="260"/>
      <c r="B819" s="260"/>
      <c r="C819" s="210"/>
      <c r="D819" s="211"/>
      <c r="E819" s="210"/>
      <c r="F819" s="210"/>
      <c r="G819" s="261"/>
      <c r="H819" s="262"/>
      <c r="I819" s="262"/>
      <c r="J819" s="263"/>
      <c r="K819" s="263"/>
      <c r="L819" s="263"/>
      <c r="M819" s="263"/>
      <c r="N819" s="263"/>
      <c r="O819" s="263"/>
      <c r="P819" s="263"/>
      <c r="Q819" s="263"/>
      <c r="R819" s="210"/>
      <c r="S819" s="210"/>
      <c r="T819" s="210"/>
      <c r="U819" s="212"/>
      <c r="V819" s="212"/>
      <c r="W819" s="212"/>
      <c r="X819" s="212"/>
      <c r="Y819" s="212"/>
      <c r="Z819" s="212"/>
      <c r="AA819" s="212"/>
      <c r="AB819" s="212"/>
      <c r="AC819" s="212"/>
      <c r="AD819" s="212"/>
      <c r="AE819" s="212"/>
      <c r="AF819" s="212"/>
      <c r="AG819" s="212"/>
      <c r="AH819" s="212"/>
      <c r="AI819" s="212"/>
      <c r="AJ819" s="260"/>
      <c r="AK819" s="260"/>
      <c r="AL819" s="260"/>
      <c r="AM819" s="260"/>
      <c r="AN819" s="260"/>
      <c r="AO819" s="260"/>
      <c r="AP819" s="260"/>
      <c r="AQ819" s="260"/>
      <c r="AR819" s="260"/>
      <c r="AS819" s="260"/>
      <c r="AT819" s="260"/>
      <c r="AU819" s="260"/>
      <c r="AV819" s="260"/>
      <c r="AW819" s="260"/>
      <c r="AX819" s="260"/>
      <c r="AY819" s="260"/>
      <c r="AZ819" s="260"/>
      <c r="BA819" s="260"/>
      <c r="BB819" s="260"/>
      <c r="BC819" s="260"/>
      <c r="BD819" s="260"/>
      <c r="BE819" s="260"/>
      <c r="BF819" s="260"/>
      <c r="BG819" s="260"/>
      <c r="BH819" s="260"/>
      <c r="BI819" s="260"/>
      <c r="BJ819" s="260"/>
      <c r="BK819" s="260"/>
      <c r="BL819" s="260"/>
      <c r="BM819" s="260"/>
      <c r="BN819" s="260"/>
      <c r="BO819" s="260"/>
      <c r="BP819" s="260"/>
      <c r="BQ819" s="260"/>
      <c r="BR819" s="260"/>
      <c r="BS819" s="260"/>
      <c r="BT819" s="260"/>
      <c r="BU819" s="260"/>
      <c r="BV819" s="260"/>
      <c r="BW819" s="260"/>
      <c r="BX819" s="260"/>
      <c r="BY819" s="260"/>
      <c r="BZ819" s="260"/>
      <c r="CA819" s="260"/>
      <c r="CB819" s="260"/>
      <c r="CC819" s="260"/>
      <c r="CD819" s="260"/>
      <c r="CE819" s="260"/>
      <c r="CF819" s="260"/>
      <c r="CG819" s="260"/>
      <c r="CH819" s="260"/>
      <c r="CI819" s="260"/>
      <c r="CJ819" s="260"/>
      <c r="CK819" s="260"/>
      <c r="CL819" s="260"/>
      <c r="CM819" s="260"/>
      <c r="CN819" s="260"/>
      <c r="CO819" s="260"/>
      <c r="CP819" s="260"/>
      <c r="CQ819" s="260"/>
      <c r="CR819" s="260"/>
      <c r="CS819" s="260"/>
      <c r="CT819" s="260"/>
      <c r="CU819" s="260"/>
      <c r="CV819" s="260"/>
      <c r="CW819" s="260"/>
      <c r="CX819" s="260"/>
      <c r="CY819" s="260"/>
      <c r="CZ819" s="260"/>
      <c r="DA819" s="260"/>
      <c r="DB819" s="260"/>
      <c r="DC819" s="260"/>
      <c r="DD819" s="260"/>
      <c r="DE819" s="260"/>
    </row>
    <row r="820" spans="1:109" ht="11.25" customHeight="1">
      <c r="A820" s="260"/>
      <c r="B820" s="260"/>
      <c r="C820" s="210"/>
      <c r="D820" s="211"/>
      <c r="E820" s="210"/>
      <c r="F820" s="210"/>
      <c r="G820" s="261"/>
      <c r="H820" s="262"/>
      <c r="I820" s="262"/>
      <c r="J820" s="263"/>
      <c r="K820" s="263"/>
      <c r="L820" s="263"/>
      <c r="M820" s="263"/>
      <c r="N820" s="263"/>
      <c r="O820" s="263"/>
      <c r="P820" s="263"/>
      <c r="Q820" s="263"/>
      <c r="R820" s="210"/>
      <c r="S820" s="210"/>
      <c r="T820" s="210"/>
      <c r="U820" s="212"/>
      <c r="V820" s="212"/>
      <c r="W820" s="212"/>
      <c r="X820" s="212"/>
      <c r="Y820" s="212"/>
      <c r="Z820" s="212"/>
      <c r="AA820" s="212"/>
      <c r="AB820" s="212"/>
      <c r="AC820" s="212"/>
      <c r="AD820" s="212"/>
      <c r="AE820" s="212"/>
      <c r="AF820" s="212"/>
      <c r="AG820" s="212"/>
      <c r="AH820" s="212"/>
      <c r="AI820" s="212"/>
      <c r="AJ820" s="260"/>
      <c r="AK820" s="260"/>
      <c r="AL820" s="260"/>
      <c r="AM820" s="260"/>
      <c r="AN820" s="260"/>
      <c r="AO820" s="260"/>
      <c r="AP820" s="260"/>
      <c r="AQ820" s="260"/>
      <c r="AR820" s="260"/>
      <c r="AS820" s="260"/>
      <c r="AT820" s="260"/>
      <c r="AU820" s="260"/>
      <c r="AV820" s="260"/>
      <c r="AW820" s="260"/>
      <c r="AX820" s="260"/>
      <c r="AY820" s="260"/>
      <c r="AZ820" s="260"/>
      <c r="BA820" s="260"/>
      <c r="BB820" s="260"/>
      <c r="BC820" s="260"/>
      <c r="BD820" s="260"/>
      <c r="BE820" s="260"/>
      <c r="BF820" s="260"/>
      <c r="BG820" s="260"/>
      <c r="BH820" s="260"/>
      <c r="BI820" s="260"/>
      <c r="BJ820" s="260"/>
      <c r="BK820" s="260"/>
      <c r="BL820" s="260"/>
      <c r="BM820" s="260"/>
      <c r="BN820" s="260"/>
      <c r="BO820" s="260"/>
      <c r="BP820" s="260"/>
      <c r="BQ820" s="260"/>
      <c r="BR820" s="260"/>
      <c r="BS820" s="260"/>
      <c r="BT820" s="260"/>
      <c r="BU820" s="260"/>
      <c r="BV820" s="260"/>
      <c r="BW820" s="260"/>
      <c r="BX820" s="260"/>
      <c r="BY820" s="260"/>
      <c r="BZ820" s="260"/>
      <c r="CA820" s="260"/>
      <c r="CB820" s="260"/>
      <c r="CC820" s="260"/>
      <c r="CD820" s="260"/>
      <c r="CE820" s="260"/>
      <c r="CF820" s="260"/>
      <c r="CG820" s="260"/>
      <c r="CH820" s="260"/>
      <c r="CI820" s="260"/>
      <c r="CJ820" s="260"/>
      <c r="CK820" s="260"/>
      <c r="CL820" s="260"/>
      <c r="CM820" s="260"/>
      <c r="CN820" s="260"/>
      <c r="CO820" s="260"/>
      <c r="CP820" s="260"/>
      <c r="CQ820" s="260"/>
      <c r="CR820" s="260"/>
      <c r="CS820" s="260"/>
      <c r="CT820" s="260"/>
      <c r="CU820" s="260"/>
      <c r="CV820" s="260"/>
      <c r="CW820" s="260"/>
      <c r="CX820" s="260"/>
      <c r="CY820" s="260"/>
      <c r="CZ820" s="260"/>
      <c r="DA820" s="260"/>
      <c r="DB820" s="260"/>
      <c r="DC820" s="260"/>
      <c r="DD820" s="260"/>
      <c r="DE820" s="260"/>
    </row>
    <row r="821" spans="1:109" ht="11.25" customHeight="1">
      <c r="A821" s="260"/>
      <c r="B821" s="260"/>
      <c r="C821" s="210"/>
      <c r="D821" s="211"/>
      <c r="E821" s="210"/>
      <c r="F821" s="210"/>
      <c r="G821" s="261"/>
      <c r="H821" s="262"/>
      <c r="I821" s="262"/>
      <c r="J821" s="263"/>
      <c r="K821" s="263"/>
      <c r="L821" s="263"/>
      <c r="M821" s="263"/>
      <c r="N821" s="263"/>
      <c r="O821" s="263"/>
      <c r="P821" s="263"/>
      <c r="Q821" s="263"/>
      <c r="R821" s="210"/>
      <c r="S821" s="210"/>
      <c r="T821" s="210"/>
      <c r="U821" s="212"/>
      <c r="V821" s="212"/>
      <c r="W821" s="212"/>
      <c r="X821" s="212"/>
      <c r="Y821" s="212"/>
      <c r="Z821" s="212"/>
      <c r="AA821" s="212"/>
      <c r="AB821" s="212"/>
      <c r="AC821" s="212"/>
      <c r="AD821" s="212"/>
      <c r="AE821" s="212"/>
      <c r="AF821" s="212"/>
      <c r="AG821" s="212"/>
      <c r="AH821" s="212"/>
      <c r="AI821" s="212"/>
      <c r="AJ821" s="260"/>
      <c r="AK821" s="260"/>
      <c r="AL821" s="260"/>
      <c r="AM821" s="260"/>
      <c r="AN821" s="260"/>
      <c r="AO821" s="260"/>
      <c r="AP821" s="260"/>
      <c r="AQ821" s="260"/>
      <c r="AR821" s="260"/>
      <c r="AS821" s="260"/>
      <c r="AT821" s="260"/>
      <c r="AU821" s="260"/>
      <c r="AV821" s="260"/>
      <c r="AW821" s="260"/>
      <c r="AX821" s="260"/>
      <c r="AY821" s="260"/>
      <c r="AZ821" s="260"/>
      <c r="BA821" s="260"/>
      <c r="BB821" s="260"/>
      <c r="BC821" s="260"/>
      <c r="BD821" s="260"/>
      <c r="BE821" s="260"/>
      <c r="BF821" s="260"/>
      <c r="BG821" s="260"/>
      <c r="BH821" s="260"/>
      <c r="BI821" s="260"/>
      <c r="BJ821" s="260"/>
      <c r="BK821" s="260"/>
      <c r="BL821" s="260"/>
      <c r="BM821" s="260"/>
      <c r="BN821" s="260"/>
      <c r="BO821" s="260"/>
      <c r="BP821" s="260"/>
      <c r="BQ821" s="260"/>
      <c r="BR821" s="260"/>
      <c r="BS821" s="260"/>
      <c r="BT821" s="260"/>
      <c r="BU821" s="260"/>
      <c r="BV821" s="260"/>
      <c r="BW821" s="260"/>
      <c r="BX821" s="260"/>
      <c r="BY821" s="260"/>
      <c r="BZ821" s="260"/>
      <c r="CA821" s="260"/>
      <c r="CB821" s="260"/>
      <c r="CC821" s="260"/>
      <c r="CD821" s="260"/>
      <c r="CE821" s="260"/>
      <c r="CF821" s="260"/>
      <c r="CG821" s="260"/>
      <c r="CH821" s="260"/>
      <c r="CI821" s="260"/>
      <c r="CJ821" s="260"/>
      <c r="CK821" s="260"/>
      <c r="CL821" s="260"/>
      <c r="CM821" s="260"/>
      <c r="CN821" s="260"/>
      <c r="CO821" s="260"/>
      <c r="CP821" s="260"/>
      <c r="CQ821" s="260"/>
      <c r="CR821" s="260"/>
      <c r="CS821" s="260"/>
      <c r="CT821" s="260"/>
      <c r="CU821" s="260"/>
      <c r="CV821" s="260"/>
      <c r="CW821" s="260"/>
      <c r="CX821" s="260"/>
      <c r="CY821" s="260"/>
      <c r="CZ821" s="260"/>
      <c r="DA821" s="260"/>
      <c r="DB821" s="260"/>
      <c r="DC821" s="260"/>
      <c r="DD821" s="260"/>
      <c r="DE821" s="260"/>
    </row>
    <row r="822" spans="1:109" ht="11.25" customHeight="1">
      <c r="A822" s="260"/>
      <c r="B822" s="260"/>
      <c r="C822" s="210"/>
      <c r="D822" s="211"/>
      <c r="E822" s="210"/>
      <c r="F822" s="210"/>
      <c r="G822" s="261"/>
      <c r="H822" s="262"/>
      <c r="I822" s="262"/>
      <c r="J822" s="263"/>
      <c r="K822" s="263"/>
      <c r="L822" s="263"/>
      <c r="M822" s="263"/>
      <c r="N822" s="263"/>
      <c r="O822" s="263"/>
      <c r="P822" s="263"/>
      <c r="Q822" s="263"/>
      <c r="R822" s="210"/>
      <c r="S822" s="210"/>
      <c r="T822" s="210"/>
      <c r="U822" s="212"/>
      <c r="V822" s="212"/>
      <c r="W822" s="212"/>
      <c r="X822" s="212"/>
      <c r="Y822" s="212"/>
      <c r="Z822" s="212"/>
      <c r="AA822" s="212"/>
      <c r="AB822" s="212"/>
      <c r="AC822" s="212"/>
      <c r="AD822" s="212"/>
      <c r="AE822" s="212"/>
      <c r="AF822" s="212"/>
      <c r="AG822" s="212"/>
      <c r="AH822" s="212"/>
      <c r="AI822" s="212"/>
      <c r="AJ822" s="260"/>
      <c r="AK822" s="260"/>
      <c r="AL822" s="260"/>
      <c r="AM822" s="260"/>
      <c r="AN822" s="260"/>
      <c r="AO822" s="260"/>
      <c r="AP822" s="260"/>
      <c r="AQ822" s="260"/>
      <c r="AR822" s="260"/>
      <c r="AS822" s="260"/>
      <c r="AT822" s="260"/>
      <c r="AU822" s="260"/>
      <c r="AV822" s="260"/>
      <c r="AW822" s="260"/>
      <c r="AX822" s="260"/>
      <c r="AY822" s="260"/>
      <c r="AZ822" s="260"/>
      <c r="BA822" s="260"/>
      <c r="BB822" s="260"/>
      <c r="BC822" s="260"/>
      <c r="BD822" s="260"/>
      <c r="BE822" s="260"/>
      <c r="BF822" s="260"/>
      <c r="BG822" s="260"/>
      <c r="BH822" s="260"/>
      <c r="BI822" s="260"/>
      <c r="BJ822" s="260"/>
      <c r="BK822" s="260"/>
      <c r="BL822" s="260"/>
      <c r="BM822" s="260"/>
      <c r="BN822" s="260"/>
      <c r="BO822" s="260"/>
      <c r="BP822" s="260"/>
      <c r="BQ822" s="260"/>
      <c r="BR822" s="260"/>
      <c r="BS822" s="260"/>
      <c r="BT822" s="260"/>
      <c r="BU822" s="260"/>
      <c r="BV822" s="260"/>
      <c r="BW822" s="260"/>
      <c r="BX822" s="260"/>
      <c r="BY822" s="260"/>
      <c r="BZ822" s="260"/>
      <c r="CA822" s="260"/>
      <c r="CB822" s="260"/>
      <c r="CC822" s="260"/>
      <c r="CD822" s="260"/>
      <c r="CE822" s="260"/>
      <c r="CF822" s="260"/>
      <c r="CG822" s="260"/>
      <c r="CH822" s="260"/>
      <c r="CI822" s="260"/>
      <c r="CJ822" s="260"/>
      <c r="CK822" s="260"/>
      <c r="CL822" s="260"/>
      <c r="CM822" s="260"/>
      <c r="CN822" s="260"/>
      <c r="CO822" s="260"/>
      <c r="CP822" s="260"/>
      <c r="CQ822" s="260"/>
      <c r="CR822" s="260"/>
      <c r="CS822" s="260"/>
      <c r="CT822" s="260"/>
      <c r="CU822" s="260"/>
      <c r="CV822" s="260"/>
      <c r="CW822" s="260"/>
      <c r="CX822" s="260"/>
      <c r="CY822" s="260"/>
      <c r="CZ822" s="260"/>
      <c r="DA822" s="260"/>
      <c r="DB822" s="260"/>
      <c r="DC822" s="260"/>
      <c r="DD822" s="260"/>
      <c r="DE822" s="260"/>
    </row>
    <row r="823" spans="1:109" ht="11.25" customHeight="1">
      <c r="A823" s="260"/>
      <c r="B823" s="260"/>
      <c r="C823" s="210"/>
      <c r="D823" s="211"/>
      <c r="E823" s="210"/>
      <c r="F823" s="210"/>
      <c r="G823" s="261"/>
      <c r="H823" s="262"/>
      <c r="I823" s="262"/>
      <c r="J823" s="263"/>
      <c r="K823" s="263"/>
      <c r="L823" s="263"/>
      <c r="M823" s="263"/>
      <c r="N823" s="263"/>
      <c r="O823" s="263"/>
      <c r="P823" s="263"/>
      <c r="Q823" s="263"/>
      <c r="R823" s="210"/>
      <c r="S823" s="210"/>
      <c r="T823" s="210"/>
      <c r="U823" s="212"/>
      <c r="V823" s="212"/>
      <c r="W823" s="212"/>
      <c r="X823" s="212"/>
      <c r="Y823" s="212"/>
      <c r="Z823" s="212"/>
      <c r="AA823" s="212"/>
      <c r="AB823" s="212"/>
      <c r="AC823" s="212"/>
      <c r="AD823" s="212"/>
      <c r="AE823" s="212"/>
      <c r="AF823" s="212"/>
      <c r="AG823" s="212"/>
      <c r="AH823" s="212"/>
      <c r="AI823" s="212"/>
      <c r="AJ823" s="260"/>
      <c r="AK823" s="260"/>
      <c r="AL823" s="260"/>
      <c r="AM823" s="260"/>
      <c r="AN823" s="260"/>
      <c r="AO823" s="260"/>
      <c r="AP823" s="260"/>
      <c r="AQ823" s="260"/>
      <c r="AR823" s="260"/>
      <c r="AS823" s="260"/>
      <c r="AT823" s="260"/>
      <c r="AU823" s="260"/>
      <c r="AV823" s="260"/>
      <c r="AW823" s="260"/>
      <c r="AX823" s="260"/>
      <c r="AY823" s="260"/>
      <c r="AZ823" s="260"/>
      <c r="BA823" s="260"/>
      <c r="BB823" s="260"/>
      <c r="BC823" s="260"/>
      <c r="BD823" s="260"/>
      <c r="BE823" s="260"/>
      <c r="BF823" s="260"/>
      <c r="BG823" s="260"/>
      <c r="BH823" s="260"/>
      <c r="BI823" s="260"/>
      <c r="BJ823" s="260"/>
      <c r="BK823" s="260"/>
      <c r="BL823" s="260"/>
      <c r="BM823" s="260"/>
      <c r="BN823" s="260"/>
      <c r="BO823" s="260"/>
      <c r="BP823" s="260"/>
      <c r="BQ823" s="260"/>
      <c r="BR823" s="260"/>
      <c r="BS823" s="260"/>
      <c r="BT823" s="260"/>
      <c r="BU823" s="260"/>
      <c r="BV823" s="260"/>
      <c r="BW823" s="260"/>
      <c r="BX823" s="260"/>
      <c r="BY823" s="260"/>
      <c r="BZ823" s="260"/>
      <c r="CA823" s="260"/>
      <c r="CB823" s="260"/>
      <c r="CC823" s="260"/>
      <c r="CD823" s="260"/>
      <c r="CE823" s="260"/>
      <c r="CF823" s="260"/>
      <c r="CG823" s="260"/>
      <c r="CH823" s="260"/>
      <c r="CI823" s="260"/>
      <c r="CJ823" s="260"/>
      <c r="CK823" s="260"/>
      <c r="CL823" s="260"/>
      <c r="CM823" s="260"/>
      <c r="CN823" s="260"/>
      <c r="CO823" s="260"/>
      <c r="CP823" s="260"/>
      <c r="CQ823" s="260"/>
      <c r="CR823" s="260"/>
      <c r="CS823" s="260"/>
      <c r="CT823" s="260"/>
      <c r="CU823" s="260"/>
      <c r="CV823" s="260"/>
      <c r="CW823" s="260"/>
      <c r="CX823" s="260"/>
      <c r="CY823" s="260"/>
      <c r="CZ823" s="260"/>
      <c r="DA823" s="260"/>
      <c r="DB823" s="260"/>
      <c r="DC823" s="260"/>
      <c r="DD823" s="260"/>
      <c r="DE823" s="260"/>
    </row>
    <row r="824" spans="1:109" ht="11.25" customHeight="1">
      <c r="A824" s="260"/>
      <c r="B824" s="260"/>
      <c r="C824" s="210"/>
      <c r="D824" s="211"/>
      <c r="E824" s="210"/>
      <c r="F824" s="210"/>
      <c r="G824" s="261"/>
      <c r="H824" s="262"/>
      <c r="I824" s="262"/>
      <c r="J824" s="263"/>
      <c r="K824" s="263"/>
      <c r="L824" s="263"/>
      <c r="M824" s="263"/>
      <c r="N824" s="263"/>
      <c r="O824" s="263"/>
      <c r="P824" s="263"/>
      <c r="Q824" s="263"/>
      <c r="R824" s="210"/>
      <c r="S824" s="210"/>
      <c r="T824" s="210"/>
      <c r="U824" s="212"/>
      <c r="V824" s="212"/>
      <c r="W824" s="212"/>
      <c r="X824" s="212"/>
      <c r="Y824" s="212"/>
      <c r="Z824" s="212"/>
      <c r="AA824" s="212"/>
      <c r="AB824" s="212"/>
      <c r="AC824" s="212"/>
      <c r="AD824" s="212"/>
      <c r="AE824" s="212"/>
      <c r="AF824" s="212"/>
      <c r="AG824" s="212"/>
      <c r="AH824" s="212"/>
      <c r="AI824" s="212"/>
      <c r="AJ824" s="260"/>
      <c r="AK824" s="260"/>
      <c r="AL824" s="260"/>
      <c r="AM824" s="260"/>
      <c r="AN824" s="260"/>
      <c r="AO824" s="260"/>
      <c r="AP824" s="260"/>
      <c r="AQ824" s="260"/>
      <c r="AR824" s="260"/>
      <c r="AS824" s="260"/>
      <c r="AT824" s="260"/>
      <c r="AU824" s="260"/>
      <c r="AV824" s="260"/>
      <c r="AW824" s="260"/>
      <c r="AX824" s="260"/>
      <c r="AY824" s="260"/>
      <c r="AZ824" s="260"/>
      <c r="BA824" s="260"/>
      <c r="BB824" s="260"/>
      <c r="BC824" s="260"/>
      <c r="BD824" s="260"/>
      <c r="BE824" s="260"/>
      <c r="BF824" s="260"/>
      <c r="BG824" s="260"/>
      <c r="BH824" s="260"/>
      <c r="BI824" s="260"/>
      <c r="BJ824" s="260"/>
      <c r="BK824" s="260"/>
      <c r="BL824" s="260"/>
      <c r="BM824" s="260"/>
      <c r="BN824" s="260"/>
      <c r="BO824" s="260"/>
      <c r="BP824" s="260"/>
      <c r="BQ824" s="260"/>
      <c r="BR824" s="260"/>
      <c r="BS824" s="260"/>
      <c r="BT824" s="260"/>
      <c r="BU824" s="260"/>
      <c r="BV824" s="260"/>
      <c r="BW824" s="260"/>
      <c r="BX824" s="260"/>
      <c r="BY824" s="260"/>
      <c r="BZ824" s="260"/>
      <c r="CA824" s="260"/>
      <c r="CB824" s="260"/>
      <c r="CC824" s="260"/>
      <c r="CD824" s="260"/>
      <c r="CE824" s="260"/>
      <c r="CF824" s="260"/>
      <c r="CG824" s="260"/>
      <c r="CH824" s="260"/>
      <c r="CI824" s="260"/>
      <c r="CJ824" s="260"/>
      <c r="CK824" s="260"/>
      <c r="CL824" s="260"/>
      <c r="CM824" s="260"/>
      <c r="CN824" s="260"/>
      <c r="CO824" s="260"/>
      <c r="CP824" s="260"/>
      <c r="CQ824" s="260"/>
      <c r="CR824" s="260"/>
      <c r="CS824" s="260"/>
      <c r="CT824" s="260"/>
      <c r="CU824" s="260"/>
      <c r="CV824" s="260"/>
      <c r="CW824" s="260"/>
      <c r="CX824" s="260"/>
      <c r="CY824" s="260"/>
      <c r="CZ824" s="260"/>
      <c r="DA824" s="260"/>
      <c r="DB824" s="260"/>
      <c r="DC824" s="260"/>
      <c r="DD824" s="260"/>
      <c r="DE824" s="260"/>
    </row>
    <row r="825" spans="1:109" ht="11.25" customHeight="1">
      <c r="A825" s="260"/>
      <c r="B825" s="260"/>
      <c r="C825" s="210"/>
      <c r="D825" s="211"/>
      <c r="E825" s="210"/>
      <c r="F825" s="210"/>
      <c r="G825" s="261"/>
      <c r="H825" s="262"/>
      <c r="I825" s="262"/>
      <c r="J825" s="263"/>
      <c r="K825" s="263"/>
      <c r="L825" s="263"/>
      <c r="M825" s="263"/>
      <c r="N825" s="263"/>
      <c r="O825" s="263"/>
      <c r="P825" s="263"/>
      <c r="Q825" s="263"/>
      <c r="R825" s="210"/>
      <c r="S825" s="210"/>
      <c r="T825" s="210"/>
      <c r="U825" s="212"/>
      <c r="V825" s="212"/>
      <c r="W825" s="212"/>
      <c r="X825" s="212"/>
      <c r="Y825" s="212"/>
      <c r="Z825" s="212"/>
      <c r="AA825" s="212"/>
      <c r="AB825" s="212"/>
      <c r="AC825" s="212"/>
      <c r="AD825" s="212"/>
      <c r="AE825" s="212"/>
      <c r="AF825" s="212"/>
      <c r="AG825" s="212"/>
      <c r="AH825" s="212"/>
      <c r="AI825" s="212"/>
      <c r="AJ825" s="260"/>
      <c r="AK825" s="260"/>
      <c r="AL825" s="260"/>
      <c r="AM825" s="260"/>
      <c r="AN825" s="260"/>
      <c r="AO825" s="260"/>
      <c r="AP825" s="260"/>
      <c r="AQ825" s="260"/>
      <c r="AR825" s="260"/>
      <c r="AS825" s="260"/>
      <c r="AT825" s="260"/>
      <c r="AU825" s="260"/>
      <c r="AV825" s="260"/>
      <c r="AW825" s="260"/>
      <c r="AX825" s="260"/>
      <c r="AY825" s="260"/>
      <c r="AZ825" s="260"/>
      <c r="BA825" s="260"/>
      <c r="BB825" s="260"/>
      <c r="BC825" s="260"/>
      <c r="BD825" s="260"/>
      <c r="BE825" s="260"/>
      <c r="BF825" s="260"/>
      <c r="BG825" s="260"/>
      <c r="BH825" s="260"/>
      <c r="BI825" s="260"/>
      <c r="BJ825" s="260"/>
      <c r="BK825" s="260"/>
      <c r="BL825" s="260"/>
      <c r="BM825" s="260"/>
      <c r="BN825" s="260"/>
      <c r="BO825" s="260"/>
      <c r="BP825" s="260"/>
      <c r="BQ825" s="260"/>
      <c r="BR825" s="260"/>
      <c r="BS825" s="260"/>
      <c r="BT825" s="260"/>
      <c r="BU825" s="260"/>
      <c r="BV825" s="260"/>
      <c r="BW825" s="260"/>
      <c r="BX825" s="260"/>
      <c r="BY825" s="260"/>
      <c r="BZ825" s="260"/>
      <c r="CA825" s="260"/>
      <c r="CB825" s="260"/>
      <c r="CC825" s="260"/>
      <c r="CD825" s="260"/>
      <c r="CE825" s="260"/>
      <c r="CF825" s="260"/>
      <c r="CG825" s="260"/>
      <c r="CH825" s="260"/>
      <c r="CI825" s="260"/>
      <c r="CJ825" s="260"/>
      <c r="CK825" s="260"/>
      <c r="CL825" s="260"/>
      <c r="CM825" s="260"/>
      <c r="CN825" s="260"/>
      <c r="CO825" s="260"/>
      <c r="CP825" s="260"/>
      <c r="CQ825" s="260"/>
      <c r="CR825" s="260"/>
      <c r="CS825" s="260"/>
      <c r="CT825" s="260"/>
      <c r="CU825" s="260"/>
      <c r="CV825" s="260"/>
      <c r="CW825" s="260"/>
      <c r="CX825" s="260"/>
      <c r="CY825" s="260"/>
      <c r="CZ825" s="260"/>
      <c r="DA825" s="260"/>
      <c r="DB825" s="260"/>
      <c r="DC825" s="260"/>
      <c r="DD825" s="260"/>
      <c r="DE825" s="260"/>
    </row>
    <row r="826" spans="1:109" ht="11.25" customHeight="1">
      <c r="A826" s="260"/>
      <c r="B826" s="260"/>
      <c r="C826" s="210"/>
      <c r="D826" s="211"/>
      <c r="E826" s="210"/>
      <c r="F826" s="210"/>
      <c r="G826" s="261"/>
      <c r="H826" s="262"/>
      <c r="I826" s="262"/>
      <c r="J826" s="263"/>
      <c r="K826" s="263"/>
      <c r="L826" s="263"/>
      <c r="M826" s="263"/>
      <c r="N826" s="263"/>
      <c r="O826" s="263"/>
      <c r="P826" s="263"/>
      <c r="Q826" s="263"/>
      <c r="R826" s="210"/>
      <c r="S826" s="210"/>
      <c r="T826" s="210"/>
      <c r="U826" s="212"/>
      <c r="V826" s="212"/>
      <c r="W826" s="212"/>
      <c r="X826" s="212"/>
      <c r="Y826" s="212"/>
      <c r="Z826" s="212"/>
      <c r="AA826" s="212"/>
      <c r="AB826" s="212"/>
      <c r="AC826" s="212"/>
      <c r="AD826" s="212"/>
      <c r="AE826" s="212"/>
      <c r="AF826" s="212"/>
      <c r="AG826" s="212"/>
      <c r="AH826" s="212"/>
      <c r="AI826" s="212"/>
      <c r="AJ826" s="260"/>
      <c r="AK826" s="260"/>
      <c r="AL826" s="260"/>
      <c r="AM826" s="260"/>
      <c r="AN826" s="260"/>
      <c r="AO826" s="260"/>
      <c r="AP826" s="260"/>
      <c r="AQ826" s="260"/>
      <c r="AR826" s="260"/>
      <c r="AS826" s="260"/>
      <c r="AT826" s="260"/>
      <c r="AU826" s="260"/>
      <c r="AV826" s="260"/>
      <c r="AW826" s="260"/>
      <c r="AX826" s="260"/>
      <c r="AY826" s="260"/>
      <c r="AZ826" s="260"/>
      <c r="BA826" s="260"/>
      <c r="BB826" s="260"/>
      <c r="BC826" s="260"/>
      <c r="BD826" s="260"/>
      <c r="BE826" s="260"/>
      <c r="BF826" s="260"/>
      <c r="BG826" s="260"/>
      <c r="BH826" s="260"/>
      <c r="BI826" s="260"/>
      <c r="BJ826" s="260"/>
      <c r="BK826" s="260"/>
      <c r="BL826" s="260"/>
      <c r="BM826" s="260"/>
      <c r="BN826" s="260"/>
      <c r="BO826" s="260"/>
      <c r="BP826" s="260"/>
      <c r="BQ826" s="260"/>
      <c r="BR826" s="260"/>
      <c r="BS826" s="260"/>
      <c r="BT826" s="260"/>
      <c r="BU826" s="260"/>
      <c r="BV826" s="260"/>
      <c r="BW826" s="260"/>
      <c r="BX826" s="260"/>
      <c r="BY826" s="260"/>
      <c r="BZ826" s="260"/>
      <c r="CA826" s="260"/>
      <c r="CB826" s="260"/>
      <c r="CC826" s="260"/>
      <c r="CD826" s="260"/>
      <c r="CE826" s="260"/>
      <c r="CF826" s="260"/>
      <c r="CG826" s="260"/>
      <c r="CH826" s="260"/>
      <c r="CI826" s="260"/>
      <c r="CJ826" s="260"/>
      <c r="CK826" s="260"/>
      <c r="CL826" s="260"/>
      <c r="CM826" s="260"/>
      <c r="CN826" s="260"/>
      <c r="CO826" s="260"/>
      <c r="CP826" s="260"/>
      <c r="CQ826" s="260"/>
      <c r="CR826" s="260"/>
      <c r="CS826" s="260"/>
      <c r="CT826" s="260"/>
      <c r="CU826" s="260"/>
      <c r="CV826" s="260"/>
      <c r="CW826" s="260"/>
      <c r="CX826" s="260"/>
      <c r="CY826" s="260"/>
      <c r="CZ826" s="260"/>
      <c r="DA826" s="260"/>
      <c r="DB826" s="260"/>
      <c r="DC826" s="260"/>
      <c r="DD826" s="260"/>
      <c r="DE826" s="260"/>
    </row>
    <row r="827" spans="1:109" ht="11.25" customHeight="1">
      <c r="A827" s="260"/>
      <c r="B827" s="260"/>
      <c r="C827" s="210"/>
      <c r="D827" s="211"/>
      <c r="E827" s="210"/>
      <c r="F827" s="210"/>
      <c r="G827" s="261"/>
      <c r="H827" s="262"/>
      <c r="I827" s="262"/>
      <c r="J827" s="263"/>
      <c r="K827" s="263"/>
      <c r="L827" s="263"/>
      <c r="M827" s="263"/>
      <c r="N827" s="263"/>
      <c r="O827" s="263"/>
      <c r="P827" s="263"/>
      <c r="Q827" s="263"/>
      <c r="R827" s="210"/>
      <c r="S827" s="210"/>
      <c r="T827" s="210"/>
      <c r="U827" s="212"/>
      <c r="V827" s="212"/>
      <c r="W827" s="212"/>
      <c r="X827" s="212"/>
      <c r="Y827" s="212"/>
      <c r="Z827" s="212"/>
      <c r="AA827" s="212"/>
      <c r="AB827" s="212"/>
      <c r="AC827" s="212"/>
      <c r="AD827" s="212"/>
      <c r="AE827" s="212"/>
      <c r="AF827" s="212"/>
      <c r="AG827" s="212"/>
      <c r="AH827" s="212"/>
      <c r="AI827" s="212"/>
      <c r="AJ827" s="260"/>
      <c r="AK827" s="260"/>
      <c r="AL827" s="260"/>
      <c r="AM827" s="260"/>
      <c r="AN827" s="260"/>
      <c r="AO827" s="260"/>
      <c r="AP827" s="260"/>
      <c r="AQ827" s="260"/>
      <c r="AR827" s="260"/>
      <c r="AS827" s="260"/>
      <c r="AT827" s="260"/>
      <c r="AU827" s="260"/>
      <c r="AV827" s="260"/>
      <c r="AW827" s="260"/>
      <c r="AX827" s="260"/>
      <c r="AY827" s="260"/>
      <c r="AZ827" s="260"/>
      <c r="BA827" s="260"/>
      <c r="BB827" s="260"/>
      <c r="BC827" s="260"/>
      <c r="BD827" s="260"/>
      <c r="BE827" s="260"/>
      <c r="BF827" s="260"/>
      <c r="BG827" s="260"/>
      <c r="BH827" s="260"/>
      <c r="BI827" s="260"/>
      <c r="BJ827" s="260"/>
      <c r="BK827" s="260"/>
      <c r="BL827" s="260"/>
      <c r="BM827" s="260"/>
      <c r="BN827" s="260"/>
      <c r="BO827" s="260"/>
      <c r="BP827" s="260"/>
      <c r="BQ827" s="260"/>
      <c r="BR827" s="260"/>
      <c r="BS827" s="260"/>
      <c r="BT827" s="260"/>
      <c r="BU827" s="260"/>
      <c r="BV827" s="260"/>
      <c r="BW827" s="260"/>
      <c r="BX827" s="260"/>
      <c r="BY827" s="260"/>
      <c r="BZ827" s="260"/>
      <c r="CA827" s="260"/>
      <c r="CB827" s="260"/>
      <c r="CC827" s="260"/>
      <c r="CD827" s="260"/>
      <c r="CE827" s="260"/>
      <c r="CF827" s="260"/>
      <c r="CG827" s="260"/>
      <c r="CH827" s="260"/>
      <c r="CI827" s="260"/>
      <c r="CJ827" s="260"/>
      <c r="CK827" s="260"/>
      <c r="CL827" s="260"/>
      <c r="CM827" s="260"/>
      <c r="CN827" s="260"/>
      <c r="CO827" s="260"/>
      <c r="CP827" s="260"/>
      <c r="CQ827" s="260"/>
      <c r="CR827" s="260"/>
      <c r="CS827" s="260"/>
      <c r="CT827" s="260"/>
      <c r="CU827" s="260"/>
      <c r="CV827" s="260"/>
      <c r="CW827" s="260"/>
      <c r="CX827" s="260"/>
      <c r="CY827" s="260"/>
      <c r="CZ827" s="260"/>
      <c r="DA827" s="260"/>
      <c r="DB827" s="260"/>
      <c r="DC827" s="260"/>
      <c r="DD827" s="260"/>
      <c r="DE827" s="260"/>
    </row>
    <row r="828" spans="1:109" ht="11.25" customHeight="1">
      <c r="A828" s="260"/>
      <c r="B828" s="260"/>
      <c r="C828" s="210"/>
      <c r="D828" s="211"/>
      <c r="E828" s="210"/>
      <c r="F828" s="210"/>
      <c r="G828" s="261"/>
      <c r="H828" s="262"/>
      <c r="I828" s="262"/>
      <c r="J828" s="263"/>
      <c r="K828" s="263"/>
      <c r="L828" s="263"/>
      <c r="M828" s="263"/>
      <c r="N828" s="263"/>
      <c r="O828" s="263"/>
      <c r="P828" s="263"/>
      <c r="Q828" s="263"/>
      <c r="R828" s="210"/>
      <c r="S828" s="210"/>
      <c r="T828" s="210"/>
      <c r="U828" s="212"/>
      <c r="V828" s="212"/>
      <c r="W828" s="212"/>
      <c r="X828" s="212"/>
      <c r="Y828" s="212"/>
      <c r="Z828" s="212"/>
      <c r="AA828" s="212"/>
      <c r="AB828" s="212"/>
      <c r="AC828" s="212"/>
      <c r="AD828" s="212"/>
      <c r="AE828" s="212"/>
      <c r="AF828" s="212"/>
      <c r="AG828" s="212"/>
      <c r="AH828" s="212"/>
      <c r="AI828" s="212"/>
      <c r="AJ828" s="260"/>
      <c r="AK828" s="260"/>
      <c r="AL828" s="260"/>
      <c r="AM828" s="260"/>
      <c r="AN828" s="260"/>
      <c r="AO828" s="260"/>
      <c r="AP828" s="260"/>
      <c r="AQ828" s="260"/>
      <c r="AR828" s="260"/>
      <c r="AS828" s="260"/>
      <c r="AT828" s="260"/>
      <c r="AU828" s="260"/>
      <c r="AV828" s="260"/>
      <c r="AW828" s="260"/>
      <c r="AX828" s="260"/>
      <c r="AY828" s="260"/>
      <c r="AZ828" s="260"/>
      <c r="BA828" s="260"/>
      <c r="BB828" s="260"/>
      <c r="BC828" s="260"/>
      <c r="BD828" s="260"/>
      <c r="BE828" s="260"/>
      <c r="BF828" s="260"/>
      <c r="BG828" s="260"/>
      <c r="BH828" s="260"/>
      <c r="BI828" s="260"/>
      <c r="BJ828" s="260"/>
      <c r="BK828" s="260"/>
      <c r="BL828" s="260"/>
      <c r="BM828" s="260"/>
      <c r="BN828" s="260"/>
      <c r="BO828" s="260"/>
      <c r="BP828" s="260"/>
      <c r="BQ828" s="260"/>
      <c r="BR828" s="260"/>
      <c r="BS828" s="260"/>
      <c r="BT828" s="260"/>
      <c r="BU828" s="260"/>
      <c r="BV828" s="260"/>
      <c r="BW828" s="260"/>
      <c r="BX828" s="260"/>
      <c r="BY828" s="260"/>
      <c r="BZ828" s="260"/>
      <c r="CA828" s="260"/>
      <c r="CB828" s="260"/>
      <c r="CC828" s="260"/>
      <c r="CD828" s="260"/>
      <c r="CE828" s="260"/>
      <c r="CF828" s="260"/>
      <c r="CG828" s="260"/>
      <c r="CH828" s="260"/>
      <c r="CI828" s="260"/>
      <c r="CJ828" s="260"/>
      <c r="CK828" s="260"/>
      <c r="CL828" s="260"/>
      <c r="CM828" s="260"/>
      <c r="CN828" s="260"/>
      <c r="CO828" s="260"/>
      <c r="CP828" s="260"/>
      <c r="CQ828" s="260"/>
      <c r="CR828" s="260"/>
      <c r="CS828" s="260"/>
      <c r="CT828" s="260"/>
      <c r="CU828" s="260"/>
      <c r="CV828" s="260"/>
      <c r="CW828" s="260"/>
      <c r="CX828" s="260"/>
      <c r="CY828" s="260"/>
      <c r="CZ828" s="260"/>
      <c r="DA828" s="260"/>
      <c r="DB828" s="260"/>
      <c r="DC828" s="260"/>
      <c r="DD828" s="260"/>
      <c r="DE828" s="260"/>
    </row>
    <row r="829" spans="1:109" ht="11.25" customHeight="1">
      <c r="A829" s="260"/>
      <c r="B829" s="260"/>
      <c r="C829" s="210"/>
      <c r="D829" s="211"/>
      <c r="E829" s="210"/>
      <c r="F829" s="210"/>
      <c r="G829" s="261"/>
      <c r="H829" s="262"/>
      <c r="I829" s="262"/>
      <c r="J829" s="263"/>
      <c r="K829" s="263"/>
      <c r="L829" s="263"/>
      <c r="M829" s="263"/>
      <c r="N829" s="263"/>
      <c r="O829" s="263"/>
      <c r="P829" s="263"/>
      <c r="Q829" s="263"/>
      <c r="R829" s="210"/>
      <c r="S829" s="210"/>
      <c r="T829" s="210"/>
      <c r="U829" s="212"/>
      <c r="V829" s="212"/>
      <c r="W829" s="212"/>
      <c r="X829" s="212"/>
      <c r="Y829" s="212"/>
      <c r="Z829" s="212"/>
      <c r="AA829" s="212"/>
      <c r="AB829" s="212"/>
      <c r="AC829" s="212"/>
      <c r="AD829" s="212"/>
      <c r="AE829" s="212"/>
      <c r="AF829" s="212"/>
      <c r="AG829" s="212"/>
      <c r="AH829" s="212"/>
      <c r="AI829" s="212"/>
      <c r="AJ829" s="260"/>
      <c r="AK829" s="260"/>
      <c r="AL829" s="260"/>
      <c r="AM829" s="260"/>
      <c r="AN829" s="260"/>
      <c r="AO829" s="260"/>
      <c r="AP829" s="260"/>
      <c r="AQ829" s="260"/>
      <c r="AR829" s="260"/>
      <c r="AS829" s="260"/>
      <c r="AT829" s="260"/>
      <c r="AU829" s="260"/>
      <c r="AV829" s="260"/>
      <c r="AW829" s="260"/>
      <c r="AX829" s="260"/>
      <c r="AY829" s="260"/>
      <c r="AZ829" s="260"/>
      <c r="BA829" s="260"/>
      <c r="BB829" s="260"/>
      <c r="BC829" s="260"/>
      <c r="BD829" s="260"/>
      <c r="BE829" s="260"/>
      <c r="BF829" s="260"/>
      <c r="BG829" s="260"/>
      <c r="BH829" s="260"/>
      <c r="BI829" s="260"/>
      <c r="BJ829" s="260"/>
      <c r="BK829" s="260"/>
      <c r="BL829" s="260"/>
      <c r="BM829" s="260"/>
      <c r="BN829" s="260"/>
      <c r="BO829" s="260"/>
      <c r="BP829" s="260"/>
      <c r="BQ829" s="260"/>
      <c r="BR829" s="260"/>
      <c r="BS829" s="260"/>
      <c r="BT829" s="260"/>
      <c r="BU829" s="260"/>
      <c r="BV829" s="260"/>
      <c r="BW829" s="260"/>
      <c r="BX829" s="260"/>
      <c r="BY829" s="260"/>
      <c r="BZ829" s="260"/>
      <c r="CA829" s="260"/>
      <c r="CB829" s="260"/>
      <c r="CC829" s="260"/>
      <c r="CD829" s="260"/>
      <c r="CE829" s="260"/>
      <c r="CF829" s="260"/>
      <c r="CG829" s="260"/>
      <c r="CH829" s="260"/>
      <c r="CI829" s="260"/>
      <c r="CJ829" s="260"/>
      <c r="CK829" s="260"/>
      <c r="CL829" s="260"/>
      <c r="CM829" s="260"/>
      <c r="CN829" s="260"/>
      <c r="CO829" s="260"/>
      <c r="CP829" s="260"/>
      <c r="CQ829" s="260"/>
      <c r="CR829" s="260"/>
      <c r="CS829" s="260"/>
      <c r="CT829" s="260"/>
      <c r="CU829" s="260"/>
      <c r="CV829" s="260"/>
      <c r="CW829" s="260"/>
      <c r="CX829" s="260"/>
      <c r="CY829" s="260"/>
      <c r="CZ829" s="260"/>
      <c r="DA829" s="260"/>
      <c r="DB829" s="260"/>
      <c r="DC829" s="260"/>
      <c r="DD829" s="260"/>
      <c r="DE829" s="260"/>
    </row>
    <row r="830" spans="1:109" ht="11.25" customHeight="1">
      <c r="A830" s="260"/>
      <c r="B830" s="260"/>
      <c r="C830" s="210"/>
      <c r="D830" s="211"/>
      <c r="E830" s="210"/>
      <c r="F830" s="210"/>
      <c r="G830" s="261"/>
      <c r="H830" s="262"/>
      <c r="I830" s="262"/>
      <c r="J830" s="263"/>
      <c r="K830" s="263"/>
      <c r="L830" s="263"/>
      <c r="M830" s="263"/>
      <c r="N830" s="263"/>
      <c r="O830" s="263"/>
      <c r="P830" s="263"/>
      <c r="Q830" s="263"/>
      <c r="R830" s="210"/>
      <c r="S830" s="210"/>
      <c r="T830" s="210"/>
      <c r="U830" s="212"/>
      <c r="V830" s="212"/>
      <c r="W830" s="212"/>
      <c r="X830" s="212"/>
      <c r="Y830" s="212"/>
      <c r="Z830" s="212"/>
      <c r="AA830" s="212"/>
      <c r="AB830" s="212"/>
      <c r="AC830" s="212"/>
      <c r="AD830" s="212"/>
      <c r="AE830" s="212"/>
      <c r="AF830" s="212"/>
      <c r="AG830" s="212"/>
      <c r="AH830" s="212"/>
      <c r="AI830" s="212"/>
      <c r="AJ830" s="260"/>
      <c r="AK830" s="260"/>
      <c r="AL830" s="260"/>
      <c r="AM830" s="260"/>
      <c r="AN830" s="260"/>
      <c r="AO830" s="260"/>
      <c r="AP830" s="260"/>
      <c r="AQ830" s="260"/>
      <c r="AR830" s="260"/>
      <c r="AS830" s="260"/>
      <c r="AT830" s="260"/>
      <c r="AU830" s="260"/>
      <c r="AV830" s="260"/>
      <c r="AW830" s="260"/>
      <c r="AX830" s="260"/>
      <c r="AY830" s="260"/>
      <c r="AZ830" s="260"/>
      <c r="BA830" s="260"/>
      <c r="BB830" s="260"/>
      <c r="BC830" s="260"/>
      <c r="BD830" s="260"/>
      <c r="BE830" s="260"/>
      <c r="BF830" s="260"/>
      <c r="BG830" s="260"/>
      <c r="BH830" s="260"/>
      <c r="BI830" s="260"/>
      <c r="BJ830" s="260"/>
      <c r="BK830" s="260"/>
      <c r="BL830" s="260"/>
      <c r="BM830" s="260"/>
      <c r="BN830" s="260"/>
      <c r="BO830" s="260"/>
      <c r="BP830" s="260"/>
      <c r="BQ830" s="260"/>
      <c r="BR830" s="260"/>
      <c r="BS830" s="260"/>
      <c r="BT830" s="260"/>
      <c r="BU830" s="260"/>
      <c r="BV830" s="260"/>
      <c r="BW830" s="260"/>
      <c r="BX830" s="260"/>
      <c r="BY830" s="260"/>
      <c r="BZ830" s="260"/>
      <c r="CA830" s="260"/>
      <c r="CB830" s="260"/>
      <c r="CC830" s="260"/>
      <c r="CD830" s="260"/>
      <c r="CE830" s="260"/>
      <c r="CF830" s="260"/>
      <c r="CG830" s="260"/>
      <c r="CH830" s="260"/>
      <c r="CI830" s="260"/>
      <c r="CJ830" s="260"/>
      <c r="CK830" s="260"/>
      <c r="CL830" s="260"/>
      <c r="CM830" s="260"/>
      <c r="CN830" s="260"/>
      <c r="CO830" s="260"/>
      <c r="CP830" s="260"/>
      <c r="CQ830" s="260"/>
      <c r="CR830" s="260"/>
      <c r="CS830" s="260"/>
      <c r="CT830" s="260"/>
      <c r="CU830" s="260"/>
      <c r="CV830" s="260"/>
      <c r="CW830" s="260"/>
      <c r="CX830" s="260"/>
      <c r="CY830" s="260"/>
      <c r="CZ830" s="260"/>
      <c r="DA830" s="260"/>
      <c r="DB830" s="260"/>
      <c r="DC830" s="260"/>
      <c r="DD830" s="260"/>
      <c r="DE830" s="260"/>
    </row>
    <row r="831" spans="1:109" ht="11.25" customHeight="1">
      <c r="A831" s="260"/>
      <c r="B831" s="260"/>
      <c r="C831" s="210"/>
      <c r="D831" s="211"/>
      <c r="E831" s="210"/>
      <c r="F831" s="210"/>
      <c r="G831" s="261"/>
      <c r="H831" s="262"/>
      <c r="I831" s="262"/>
      <c r="J831" s="263"/>
      <c r="K831" s="263"/>
      <c r="L831" s="263"/>
      <c r="M831" s="263"/>
      <c r="N831" s="263"/>
      <c r="O831" s="263"/>
      <c r="P831" s="263"/>
      <c r="Q831" s="263"/>
      <c r="R831" s="210"/>
      <c r="S831" s="210"/>
      <c r="T831" s="210"/>
      <c r="U831" s="212"/>
      <c r="V831" s="212"/>
      <c r="W831" s="212"/>
      <c r="X831" s="212"/>
      <c r="Y831" s="212"/>
      <c r="Z831" s="212"/>
      <c r="AA831" s="212"/>
      <c r="AB831" s="212"/>
      <c r="AC831" s="212"/>
      <c r="AD831" s="212"/>
      <c r="AE831" s="212"/>
      <c r="AF831" s="212"/>
      <c r="AG831" s="212"/>
      <c r="AH831" s="212"/>
      <c r="AI831" s="212"/>
      <c r="AJ831" s="260"/>
      <c r="AK831" s="260"/>
      <c r="AL831" s="260"/>
      <c r="AM831" s="260"/>
      <c r="AN831" s="260"/>
      <c r="AO831" s="260"/>
      <c r="AP831" s="260"/>
      <c r="AQ831" s="260"/>
      <c r="AR831" s="260"/>
      <c r="AS831" s="260"/>
      <c r="AT831" s="260"/>
      <c r="AU831" s="260"/>
      <c r="AV831" s="260"/>
      <c r="AW831" s="260"/>
      <c r="AX831" s="260"/>
      <c r="AY831" s="260"/>
      <c r="AZ831" s="260"/>
      <c r="BA831" s="260"/>
      <c r="BB831" s="260"/>
      <c r="BC831" s="260"/>
      <c r="BD831" s="260"/>
      <c r="BE831" s="260"/>
      <c r="BF831" s="260"/>
      <c r="BG831" s="260"/>
      <c r="BH831" s="260"/>
      <c r="BI831" s="260"/>
      <c r="BJ831" s="260"/>
      <c r="BK831" s="260"/>
      <c r="BL831" s="260"/>
      <c r="BM831" s="260"/>
      <c r="BN831" s="260"/>
      <c r="BO831" s="260"/>
      <c r="BP831" s="260"/>
      <c r="BQ831" s="260"/>
      <c r="BR831" s="260"/>
      <c r="BS831" s="260"/>
      <c r="BT831" s="260"/>
      <c r="BU831" s="260"/>
      <c r="BV831" s="260"/>
      <c r="BW831" s="260"/>
      <c r="BX831" s="260"/>
      <c r="BY831" s="260"/>
      <c r="BZ831" s="260"/>
      <c r="CA831" s="260"/>
      <c r="CB831" s="260"/>
      <c r="CC831" s="260"/>
      <c r="CD831" s="260"/>
      <c r="CE831" s="260"/>
      <c r="CF831" s="260"/>
      <c r="CG831" s="260"/>
      <c r="CH831" s="260"/>
      <c r="CI831" s="260"/>
      <c r="CJ831" s="260"/>
      <c r="CK831" s="260"/>
      <c r="CL831" s="260"/>
      <c r="CM831" s="260"/>
      <c r="CN831" s="260"/>
      <c r="CO831" s="260"/>
      <c r="CP831" s="260"/>
      <c r="CQ831" s="260"/>
      <c r="CR831" s="260"/>
      <c r="CS831" s="260"/>
      <c r="CT831" s="260"/>
      <c r="CU831" s="260"/>
      <c r="CV831" s="260"/>
      <c r="CW831" s="260"/>
      <c r="CX831" s="260"/>
      <c r="CY831" s="260"/>
      <c r="CZ831" s="260"/>
      <c r="DA831" s="260"/>
      <c r="DB831" s="260"/>
      <c r="DC831" s="260"/>
      <c r="DD831" s="260"/>
      <c r="DE831" s="260"/>
    </row>
    <row r="832" spans="1:109" ht="11.25" customHeight="1">
      <c r="A832" s="260"/>
      <c r="B832" s="260"/>
      <c r="C832" s="210"/>
      <c r="D832" s="211"/>
      <c r="E832" s="210"/>
      <c r="F832" s="210"/>
      <c r="G832" s="261"/>
      <c r="H832" s="262"/>
      <c r="I832" s="262"/>
      <c r="J832" s="263"/>
      <c r="K832" s="263"/>
      <c r="L832" s="263"/>
      <c r="M832" s="263"/>
      <c r="N832" s="263"/>
      <c r="O832" s="263"/>
      <c r="P832" s="263"/>
      <c r="Q832" s="263"/>
      <c r="R832" s="210"/>
      <c r="S832" s="210"/>
      <c r="T832" s="210"/>
      <c r="U832" s="212"/>
      <c r="V832" s="212"/>
      <c r="W832" s="212"/>
      <c r="X832" s="212"/>
      <c r="Y832" s="212"/>
      <c r="Z832" s="212"/>
      <c r="AA832" s="212"/>
      <c r="AB832" s="212"/>
      <c r="AC832" s="212"/>
      <c r="AD832" s="212"/>
      <c r="AE832" s="212"/>
      <c r="AF832" s="212"/>
      <c r="AG832" s="212"/>
      <c r="AH832" s="212"/>
      <c r="AI832" s="212"/>
      <c r="AJ832" s="260"/>
      <c r="AK832" s="260"/>
      <c r="AL832" s="260"/>
      <c r="AM832" s="260"/>
      <c r="AN832" s="260"/>
      <c r="AO832" s="260"/>
      <c r="AP832" s="260"/>
      <c r="AQ832" s="260"/>
      <c r="AR832" s="260"/>
      <c r="AS832" s="260"/>
      <c r="AT832" s="260"/>
      <c r="AU832" s="260"/>
      <c r="AV832" s="260"/>
      <c r="AW832" s="260"/>
      <c r="AX832" s="260"/>
      <c r="AY832" s="260"/>
      <c r="AZ832" s="260"/>
      <c r="BA832" s="260"/>
      <c r="BB832" s="260"/>
      <c r="BC832" s="260"/>
      <c r="BD832" s="260"/>
      <c r="BE832" s="260"/>
      <c r="BF832" s="260"/>
      <c r="BG832" s="260"/>
      <c r="BH832" s="260"/>
      <c r="BI832" s="260"/>
      <c r="BJ832" s="260"/>
      <c r="BK832" s="260"/>
      <c r="BL832" s="260"/>
      <c r="BM832" s="260"/>
      <c r="BN832" s="260"/>
      <c r="BO832" s="260"/>
      <c r="BP832" s="260"/>
      <c r="BQ832" s="260"/>
      <c r="BR832" s="260"/>
      <c r="BS832" s="260"/>
      <c r="BT832" s="260"/>
      <c r="BU832" s="260"/>
      <c r="BV832" s="260"/>
      <c r="BW832" s="260"/>
      <c r="BX832" s="260"/>
      <c r="BY832" s="260"/>
      <c r="BZ832" s="260"/>
      <c r="CA832" s="260"/>
      <c r="CB832" s="260"/>
      <c r="CC832" s="260"/>
      <c r="CD832" s="260"/>
      <c r="CE832" s="260"/>
      <c r="CF832" s="260"/>
      <c r="CG832" s="260"/>
      <c r="CH832" s="260"/>
      <c r="CI832" s="260"/>
      <c r="CJ832" s="260"/>
      <c r="CK832" s="260"/>
      <c r="CL832" s="260"/>
      <c r="CM832" s="260"/>
      <c r="CN832" s="260"/>
      <c r="CO832" s="260"/>
      <c r="CP832" s="260"/>
      <c r="CQ832" s="260"/>
      <c r="CR832" s="260"/>
      <c r="CS832" s="260"/>
      <c r="CT832" s="260"/>
      <c r="CU832" s="260"/>
      <c r="CV832" s="260"/>
      <c r="CW832" s="260"/>
      <c r="CX832" s="260"/>
      <c r="CY832" s="260"/>
      <c r="CZ832" s="260"/>
      <c r="DA832" s="260"/>
      <c r="DB832" s="260"/>
      <c r="DC832" s="260"/>
      <c r="DD832" s="260"/>
      <c r="DE832" s="260"/>
    </row>
    <row r="833" spans="1:109" ht="11.25" customHeight="1">
      <c r="A833" s="260"/>
      <c r="B833" s="260"/>
      <c r="C833" s="210"/>
      <c r="D833" s="211"/>
      <c r="E833" s="210"/>
      <c r="F833" s="210"/>
      <c r="G833" s="261"/>
      <c r="H833" s="262"/>
      <c r="I833" s="262"/>
      <c r="J833" s="263"/>
      <c r="K833" s="263"/>
      <c r="L833" s="263"/>
      <c r="M833" s="263"/>
      <c r="N833" s="263"/>
      <c r="O833" s="263"/>
      <c r="P833" s="263"/>
      <c r="Q833" s="263"/>
      <c r="R833" s="210"/>
      <c r="S833" s="210"/>
      <c r="T833" s="210"/>
      <c r="U833" s="212"/>
      <c r="V833" s="212"/>
      <c r="W833" s="212"/>
      <c r="X833" s="212"/>
      <c r="Y833" s="212"/>
      <c r="Z833" s="212"/>
      <c r="AA833" s="212"/>
      <c r="AB833" s="212"/>
      <c r="AC833" s="212"/>
      <c r="AD833" s="212"/>
      <c r="AE833" s="212"/>
      <c r="AF833" s="212"/>
      <c r="AG833" s="212"/>
      <c r="AH833" s="212"/>
      <c r="AI833" s="212"/>
      <c r="AJ833" s="260"/>
      <c r="AK833" s="260"/>
      <c r="AL833" s="260"/>
      <c r="AM833" s="260"/>
      <c r="AN833" s="260"/>
      <c r="AO833" s="260"/>
      <c r="AP833" s="260"/>
      <c r="AQ833" s="260"/>
      <c r="AR833" s="260"/>
      <c r="AS833" s="260"/>
      <c r="AT833" s="260"/>
      <c r="AU833" s="260"/>
      <c r="AV833" s="260"/>
      <c r="AW833" s="260"/>
      <c r="AX833" s="260"/>
      <c r="AY833" s="260"/>
      <c r="AZ833" s="260"/>
      <c r="BA833" s="260"/>
      <c r="BB833" s="260"/>
      <c r="BC833" s="260"/>
      <c r="BD833" s="260"/>
      <c r="BE833" s="260"/>
      <c r="BF833" s="260"/>
      <c r="BG833" s="260"/>
      <c r="BH833" s="260"/>
      <c r="BI833" s="260"/>
      <c r="BJ833" s="260"/>
      <c r="BK833" s="260"/>
      <c r="BL833" s="260"/>
      <c r="BM833" s="260"/>
      <c r="BN833" s="260"/>
      <c r="BO833" s="260"/>
      <c r="BP833" s="260"/>
      <c r="BQ833" s="260"/>
      <c r="BR833" s="260"/>
      <c r="BS833" s="260"/>
      <c r="BT833" s="260"/>
      <c r="BU833" s="260"/>
      <c r="BV833" s="260"/>
      <c r="BW833" s="260"/>
      <c r="BX833" s="260"/>
      <c r="BY833" s="260"/>
      <c r="BZ833" s="260"/>
      <c r="CA833" s="260"/>
      <c r="CB833" s="260"/>
      <c r="CC833" s="260"/>
      <c r="CD833" s="260"/>
      <c r="CE833" s="260"/>
      <c r="CF833" s="260"/>
      <c r="CG833" s="260"/>
      <c r="CH833" s="260"/>
      <c r="CI833" s="260"/>
      <c r="CJ833" s="260"/>
      <c r="CK833" s="260"/>
      <c r="CL833" s="260"/>
      <c r="CM833" s="260"/>
      <c r="CN833" s="260"/>
      <c r="CO833" s="260"/>
      <c r="CP833" s="260"/>
      <c r="CQ833" s="260"/>
      <c r="CR833" s="260"/>
      <c r="CS833" s="260"/>
      <c r="CT833" s="260"/>
      <c r="CU833" s="260"/>
      <c r="CV833" s="260"/>
      <c r="CW833" s="260"/>
      <c r="CX833" s="260"/>
      <c r="CY833" s="260"/>
      <c r="CZ833" s="260"/>
      <c r="DA833" s="260"/>
      <c r="DB833" s="260"/>
      <c r="DC833" s="260"/>
      <c r="DD833" s="260"/>
      <c r="DE833" s="260"/>
    </row>
    <row r="834" spans="1:109" ht="11.25" customHeight="1">
      <c r="A834" s="260"/>
      <c r="B834" s="260"/>
      <c r="C834" s="210"/>
      <c r="D834" s="211"/>
      <c r="E834" s="210"/>
      <c r="F834" s="210"/>
      <c r="G834" s="261"/>
      <c r="H834" s="262"/>
      <c r="I834" s="262"/>
      <c r="J834" s="263"/>
      <c r="K834" s="263"/>
      <c r="L834" s="263"/>
      <c r="M834" s="263"/>
      <c r="N834" s="263"/>
      <c r="O834" s="263"/>
      <c r="P834" s="263"/>
      <c r="Q834" s="263"/>
      <c r="R834" s="210"/>
      <c r="S834" s="210"/>
      <c r="T834" s="210"/>
      <c r="U834" s="212"/>
      <c r="V834" s="212"/>
      <c r="W834" s="212"/>
      <c r="X834" s="212"/>
      <c r="Y834" s="212"/>
      <c r="Z834" s="212"/>
      <c r="AA834" s="212"/>
      <c r="AB834" s="212"/>
      <c r="AC834" s="212"/>
      <c r="AD834" s="212"/>
      <c r="AE834" s="212"/>
      <c r="AF834" s="212"/>
      <c r="AG834" s="212"/>
      <c r="AH834" s="212"/>
      <c r="AI834" s="212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  <c r="AW834" s="260"/>
      <c r="AX834" s="260"/>
      <c r="AY834" s="260"/>
      <c r="AZ834" s="260"/>
      <c r="BA834" s="260"/>
      <c r="BB834" s="260"/>
      <c r="BC834" s="260"/>
      <c r="BD834" s="260"/>
      <c r="BE834" s="260"/>
      <c r="BF834" s="260"/>
      <c r="BG834" s="260"/>
      <c r="BH834" s="260"/>
      <c r="BI834" s="260"/>
      <c r="BJ834" s="260"/>
      <c r="BK834" s="260"/>
      <c r="BL834" s="260"/>
      <c r="BM834" s="260"/>
      <c r="BN834" s="260"/>
      <c r="BO834" s="260"/>
      <c r="BP834" s="260"/>
      <c r="BQ834" s="260"/>
      <c r="BR834" s="260"/>
      <c r="BS834" s="260"/>
      <c r="BT834" s="260"/>
      <c r="BU834" s="260"/>
      <c r="BV834" s="260"/>
      <c r="BW834" s="260"/>
      <c r="BX834" s="260"/>
      <c r="BY834" s="260"/>
      <c r="BZ834" s="260"/>
      <c r="CA834" s="260"/>
      <c r="CB834" s="260"/>
      <c r="CC834" s="260"/>
      <c r="CD834" s="260"/>
      <c r="CE834" s="260"/>
      <c r="CF834" s="260"/>
      <c r="CG834" s="260"/>
      <c r="CH834" s="260"/>
      <c r="CI834" s="260"/>
      <c r="CJ834" s="260"/>
      <c r="CK834" s="260"/>
      <c r="CL834" s="260"/>
      <c r="CM834" s="260"/>
      <c r="CN834" s="260"/>
      <c r="CO834" s="260"/>
      <c r="CP834" s="260"/>
      <c r="CQ834" s="260"/>
      <c r="CR834" s="260"/>
      <c r="CS834" s="260"/>
      <c r="CT834" s="260"/>
      <c r="CU834" s="260"/>
      <c r="CV834" s="260"/>
      <c r="CW834" s="260"/>
      <c r="CX834" s="260"/>
      <c r="CY834" s="260"/>
      <c r="CZ834" s="260"/>
      <c r="DA834" s="260"/>
      <c r="DB834" s="260"/>
      <c r="DC834" s="260"/>
      <c r="DD834" s="260"/>
      <c r="DE834" s="260"/>
    </row>
    <row r="835" spans="1:109" ht="11.25" customHeight="1">
      <c r="A835" s="260"/>
      <c r="B835" s="260"/>
      <c r="C835" s="210"/>
      <c r="D835" s="211"/>
      <c r="E835" s="210"/>
      <c r="F835" s="210"/>
      <c r="G835" s="261"/>
      <c r="H835" s="262"/>
      <c r="I835" s="262"/>
      <c r="J835" s="263"/>
      <c r="K835" s="263"/>
      <c r="L835" s="263"/>
      <c r="M835" s="263"/>
      <c r="N835" s="263"/>
      <c r="O835" s="263"/>
      <c r="P835" s="263"/>
      <c r="Q835" s="263"/>
      <c r="R835" s="210"/>
      <c r="S835" s="210"/>
      <c r="T835" s="210"/>
      <c r="U835" s="212"/>
      <c r="V835" s="212"/>
      <c r="W835" s="212"/>
      <c r="X835" s="212"/>
      <c r="Y835" s="212"/>
      <c r="Z835" s="212"/>
      <c r="AA835" s="212"/>
      <c r="AB835" s="212"/>
      <c r="AC835" s="212"/>
      <c r="AD835" s="212"/>
      <c r="AE835" s="212"/>
      <c r="AF835" s="212"/>
      <c r="AG835" s="212"/>
      <c r="AH835" s="212"/>
      <c r="AI835" s="212"/>
      <c r="AJ835" s="260"/>
      <c r="AK835" s="260"/>
      <c r="AL835" s="260"/>
      <c r="AM835" s="260"/>
      <c r="AN835" s="260"/>
      <c r="AO835" s="260"/>
      <c r="AP835" s="260"/>
      <c r="AQ835" s="260"/>
      <c r="AR835" s="260"/>
      <c r="AS835" s="260"/>
      <c r="AT835" s="260"/>
      <c r="AU835" s="260"/>
      <c r="AV835" s="260"/>
      <c r="AW835" s="260"/>
      <c r="AX835" s="260"/>
      <c r="AY835" s="260"/>
      <c r="AZ835" s="260"/>
      <c r="BA835" s="260"/>
      <c r="BB835" s="260"/>
      <c r="BC835" s="260"/>
      <c r="BD835" s="260"/>
      <c r="BE835" s="260"/>
      <c r="BF835" s="260"/>
      <c r="BG835" s="260"/>
      <c r="BH835" s="260"/>
      <c r="BI835" s="260"/>
      <c r="BJ835" s="260"/>
      <c r="BK835" s="260"/>
      <c r="BL835" s="260"/>
      <c r="BM835" s="260"/>
      <c r="BN835" s="260"/>
      <c r="BO835" s="260"/>
      <c r="BP835" s="260"/>
      <c r="BQ835" s="260"/>
      <c r="BR835" s="260"/>
      <c r="BS835" s="260"/>
      <c r="BT835" s="260"/>
      <c r="BU835" s="260"/>
      <c r="BV835" s="260"/>
      <c r="BW835" s="260"/>
      <c r="BX835" s="260"/>
      <c r="BY835" s="260"/>
      <c r="BZ835" s="260"/>
      <c r="CA835" s="260"/>
      <c r="CB835" s="260"/>
      <c r="CC835" s="260"/>
      <c r="CD835" s="260"/>
      <c r="CE835" s="260"/>
      <c r="CF835" s="260"/>
      <c r="CG835" s="260"/>
      <c r="CH835" s="260"/>
      <c r="CI835" s="260"/>
      <c r="CJ835" s="260"/>
      <c r="CK835" s="260"/>
      <c r="CL835" s="260"/>
      <c r="CM835" s="260"/>
      <c r="CN835" s="260"/>
      <c r="CO835" s="260"/>
      <c r="CP835" s="260"/>
      <c r="CQ835" s="260"/>
      <c r="CR835" s="260"/>
      <c r="CS835" s="260"/>
      <c r="CT835" s="260"/>
      <c r="CU835" s="260"/>
      <c r="CV835" s="260"/>
      <c r="CW835" s="260"/>
      <c r="CX835" s="260"/>
      <c r="CY835" s="260"/>
      <c r="CZ835" s="260"/>
      <c r="DA835" s="260"/>
      <c r="DB835" s="260"/>
      <c r="DC835" s="260"/>
      <c r="DD835" s="260"/>
      <c r="DE835" s="260"/>
    </row>
    <row r="836" spans="1:109" ht="11.25" customHeight="1">
      <c r="A836" s="260"/>
      <c r="B836" s="260"/>
      <c r="C836" s="210"/>
      <c r="D836" s="211"/>
      <c r="E836" s="210"/>
      <c r="F836" s="210"/>
      <c r="G836" s="261"/>
      <c r="H836" s="262"/>
      <c r="I836" s="262"/>
      <c r="J836" s="263"/>
      <c r="K836" s="263"/>
      <c r="L836" s="263"/>
      <c r="M836" s="263"/>
      <c r="N836" s="263"/>
      <c r="O836" s="263"/>
      <c r="P836" s="263"/>
      <c r="Q836" s="263"/>
      <c r="R836" s="210"/>
      <c r="S836" s="210"/>
      <c r="T836" s="210"/>
      <c r="U836" s="212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  <c r="AI836" s="212"/>
      <c r="AJ836" s="260"/>
      <c r="AK836" s="260"/>
      <c r="AL836" s="260"/>
      <c r="AM836" s="260"/>
      <c r="AN836" s="260"/>
      <c r="AO836" s="260"/>
      <c r="AP836" s="260"/>
      <c r="AQ836" s="260"/>
      <c r="AR836" s="260"/>
      <c r="AS836" s="260"/>
      <c r="AT836" s="260"/>
      <c r="AU836" s="260"/>
      <c r="AV836" s="260"/>
      <c r="AW836" s="260"/>
      <c r="AX836" s="260"/>
      <c r="AY836" s="260"/>
      <c r="AZ836" s="260"/>
      <c r="BA836" s="260"/>
      <c r="BB836" s="260"/>
      <c r="BC836" s="260"/>
      <c r="BD836" s="260"/>
      <c r="BE836" s="260"/>
      <c r="BF836" s="260"/>
      <c r="BG836" s="260"/>
      <c r="BH836" s="260"/>
      <c r="BI836" s="260"/>
      <c r="BJ836" s="260"/>
      <c r="BK836" s="260"/>
      <c r="BL836" s="260"/>
      <c r="BM836" s="260"/>
      <c r="BN836" s="260"/>
      <c r="BO836" s="260"/>
      <c r="BP836" s="260"/>
      <c r="BQ836" s="260"/>
      <c r="BR836" s="260"/>
      <c r="BS836" s="260"/>
      <c r="BT836" s="260"/>
      <c r="BU836" s="260"/>
      <c r="BV836" s="260"/>
      <c r="BW836" s="260"/>
      <c r="BX836" s="260"/>
      <c r="BY836" s="260"/>
      <c r="BZ836" s="260"/>
      <c r="CA836" s="260"/>
      <c r="CB836" s="260"/>
      <c r="CC836" s="260"/>
      <c r="CD836" s="260"/>
      <c r="CE836" s="260"/>
      <c r="CF836" s="260"/>
      <c r="CG836" s="260"/>
      <c r="CH836" s="260"/>
      <c r="CI836" s="260"/>
      <c r="CJ836" s="260"/>
      <c r="CK836" s="260"/>
      <c r="CL836" s="260"/>
      <c r="CM836" s="260"/>
      <c r="CN836" s="260"/>
      <c r="CO836" s="260"/>
      <c r="CP836" s="260"/>
      <c r="CQ836" s="260"/>
      <c r="CR836" s="260"/>
      <c r="CS836" s="260"/>
      <c r="CT836" s="260"/>
      <c r="CU836" s="260"/>
      <c r="CV836" s="260"/>
      <c r="CW836" s="260"/>
      <c r="CX836" s="260"/>
      <c r="CY836" s="260"/>
      <c r="CZ836" s="260"/>
      <c r="DA836" s="260"/>
      <c r="DB836" s="260"/>
      <c r="DC836" s="260"/>
      <c r="DD836" s="260"/>
      <c r="DE836" s="260"/>
    </row>
    <row r="837" spans="1:109" ht="11.25" customHeight="1">
      <c r="A837" s="260"/>
      <c r="B837" s="260"/>
      <c r="C837" s="210"/>
      <c r="D837" s="211"/>
      <c r="E837" s="210"/>
      <c r="F837" s="210"/>
      <c r="G837" s="261"/>
      <c r="H837" s="262"/>
      <c r="I837" s="262"/>
      <c r="J837" s="263"/>
      <c r="K837" s="263"/>
      <c r="L837" s="263"/>
      <c r="M837" s="263"/>
      <c r="N837" s="263"/>
      <c r="O837" s="263"/>
      <c r="P837" s="263"/>
      <c r="Q837" s="263"/>
      <c r="R837" s="210"/>
      <c r="S837" s="210"/>
      <c r="T837" s="210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60"/>
      <c r="AK837" s="260"/>
      <c r="AL837" s="260"/>
      <c r="AM837" s="260"/>
      <c r="AN837" s="260"/>
      <c r="AO837" s="260"/>
      <c r="AP837" s="260"/>
      <c r="AQ837" s="260"/>
      <c r="AR837" s="260"/>
      <c r="AS837" s="260"/>
      <c r="AT837" s="260"/>
      <c r="AU837" s="260"/>
      <c r="AV837" s="260"/>
      <c r="AW837" s="260"/>
      <c r="AX837" s="260"/>
      <c r="AY837" s="260"/>
      <c r="AZ837" s="260"/>
      <c r="BA837" s="260"/>
      <c r="BB837" s="260"/>
      <c r="BC837" s="260"/>
      <c r="BD837" s="260"/>
      <c r="BE837" s="260"/>
      <c r="BF837" s="260"/>
      <c r="BG837" s="260"/>
      <c r="BH837" s="260"/>
      <c r="BI837" s="260"/>
      <c r="BJ837" s="260"/>
      <c r="BK837" s="260"/>
      <c r="BL837" s="260"/>
      <c r="BM837" s="260"/>
      <c r="BN837" s="260"/>
      <c r="BO837" s="260"/>
      <c r="BP837" s="260"/>
      <c r="BQ837" s="260"/>
      <c r="BR837" s="260"/>
      <c r="BS837" s="260"/>
      <c r="BT837" s="260"/>
      <c r="BU837" s="260"/>
      <c r="BV837" s="260"/>
      <c r="BW837" s="260"/>
      <c r="BX837" s="260"/>
      <c r="BY837" s="260"/>
      <c r="BZ837" s="260"/>
      <c r="CA837" s="260"/>
      <c r="CB837" s="260"/>
      <c r="CC837" s="260"/>
      <c r="CD837" s="260"/>
      <c r="CE837" s="260"/>
      <c r="CF837" s="260"/>
      <c r="CG837" s="260"/>
      <c r="CH837" s="260"/>
      <c r="CI837" s="260"/>
      <c r="CJ837" s="260"/>
      <c r="CK837" s="260"/>
      <c r="CL837" s="260"/>
      <c r="CM837" s="260"/>
      <c r="CN837" s="260"/>
      <c r="CO837" s="260"/>
      <c r="CP837" s="260"/>
      <c r="CQ837" s="260"/>
      <c r="CR837" s="260"/>
      <c r="CS837" s="260"/>
      <c r="CT837" s="260"/>
      <c r="CU837" s="260"/>
      <c r="CV837" s="260"/>
      <c r="CW837" s="260"/>
      <c r="CX837" s="260"/>
      <c r="CY837" s="260"/>
      <c r="CZ837" s="260"/>
      <c r="DA837" s="260"/>
      <c r="DB837" s="260"/>
      <c r="DC837" s="260"/>
      <c r="DD837" s="260"/>
      <c r="DE837" s="260"/>
    </row>
    <row r="838" spans="1:109" ht="11.25" customHeight="1">
      <c r="A838" s="260"/>
      <c r="B838" s="260"/>
      <c r="C838" s="210"/>
      <c r="D838" s="211"/>
      <c r="E838" s="210"/>
      <c r="F838" s="210"/>
      <c r="G838" s="261"/>
      <c r="H838" s="262"/>
      <c r="I838" s="262"/>
      <c r="J838" s="263"/>
      <c r="K838" s="263"/>
      <c r="L838" s="263"/>
      <c r="M838" s="263"/>
      <c r="N838" s="263"/>
      <c r="O838" s="263"/>
      <c r="P838" s="263"/>
      <c r="Q838" s="263"/>
      <c r="R838" s="210"/>
      <c r="S838" s="210"/>
      <c r="T838" s="210"/>
      <c r="U838" s="212"/>
      <c r="V838" s="212"/>
      <c r="W838" s="212"/>
      <c r="X838" s="212"/>
      <c r="Y838" s="212"/>
      <c r="Z838" s="212"/>
      <c r="AA838" s="212"/>
      <c r="AB838" s="212"/>
      <c r="AC838" s="212"/>
      <c r="AD838" s="212"/>
      <c r="AE838" s="212"/>
      <c r="AF838" s="212"/>
      <c r="AG838" s="212"/>
      <c r="AH838" s="212"/>
      <c r="AI838" s="212"/>
      <c r="AJ838" s="260"/>
      <c r="AK838" s="260"/>
      <c r="AL838" s="260"/>
      <c r="AM838" s="260"/>
      <c r="AN838" s="260"/>
      <c r="AO838" s="260"/>
      <c r="AP838" s="260"/>
      <c r="AQ838" s="260"/>
      <c r="AR838" s="260"/>
      <c r="AS838" s="260"/>
      <c r="AT838" s="260"/>
      <c r="AU838" s="260"/>
      <c r="AV838" s="260"/>
      <c r="AW838" s="260"/>
      <c r="AX838" s="260"/>
      <c r="AY838" s="260"/>
      <c r="AZ838" s="260"/>
      <c r="BA838" s="260"/>
      <c r="BB838" s="260"/>
      <c r="BC838" s="260"/>
      <c r="BD838" s="260"/>
      <c r="BE838" s="260"/>
      <c r="BF838" s="260"/>
      <c r="BG838" s="260"/>
      <c r="BH838" s="260"/>
      <c r="BI838" s="260"/>
      <c r="BJ838" s="260"/>
      <c r="BK838" s="260"/>
      <c r="BL838" s="260"/>
      <c r="BM838" s="260"/>
      <c r="BN838" s="260"/>
      <c r="BO838" s="260"/>
      <c r="BP838" s="260"/>
      <c r="BQ838" s="260"/>
      <c r="BR838" s="260"/>
      <c r="BS838" s="260"/>
      <c r="BT838" s="260"/>
      <c r="BU838" s="260"/>
      <c r="BV838" s="260"/>
      <c r="BW838" s="260"/>
      <c r="BX838" s="260"/>
      <c r="BY838" s="260"/>
      <c r="BZ838" s="260"/>
      <c r="CA838" s="260"/>
      <c r="CB838" s="260"/>
      <c r="CC838" s="260"/>
      <c r="CD838" s="260"/>
      <c r="CE838" s="260"/>
      <c r="CF838" s="260"/>
      <c r="CG838" s="260"/>
      <c r="CH838" s="260"/>
      <c r="CI838" s="260"/>
      <c r="CJ838" s="260"/>
      <c r="CK838" s="260"/>
      <c r="CL838" s="260"/>
      <c r="CM838" s="260"/>
      <c r="CN838" s="260"/>
      <c r="CO838" s="260"/>
      <c r="CP838" s="260"/>
      <c r="CQ838" s="260"/>
      <c r="CR838" s="260"/>
      <c r="CS838" s="260"/>
      <c r="CT838" s="260"/>
      <c r="CU838" s="260"/>
      <c r="CV838" s="260"/>
      <c r="CW838" s="260"/>
      <c r="CX838" s="260"/>
      <c r="CY838" s="260"/>
      <c r="CZ838" s="260"/>
      <c r="DA838" s="260"/>
      <c r="DB838" s="260"/>
      <c r="DC838" s="260"/>
      <c r="DD838" s="260"/>
      <c r="DE838" s="260"/>
    </row>
    <row r="839" spans="1:109" ht="11.25" customHeight="1">
      <c r="A839" s="260"/>
      <c r="B839" s="260"/>
      <c r="C839" s="210"/>
      <c r="D839" s="211"/>
      <c r="E839" s="210"/>
      <c r="F839" s="210"/>
      <c r="G839" s="261"/>
      <c r="H839" s="262"/>
      <c r="I839" s="262"/>
      <c r="J839" s="263"/>
      <c r="K839" s="263"/>
      <c r="L839" s="263"/>
      <c r="M839" s="263"/>
      <c r="N839" s="263"/>
      <c r="O839" s="263"/>
      <c r="P839" s="263"/>
      <c r="Q839" s="263"/>
      <c r="R839" s="210"/>
      <c r="S839" s="210"/>
      <c r="T839" s="210"/>
      <c r="U839" s="212"/>
      <c r="V839" s="212"/>
      <c r="W839" s="212"/>
      <c r="X839" s="212"/>
      <c r="Y839" s="212"/>
      <c r="Z839" s="212"/>
      <c r="AA839" s="212"/>
      <c r="AB839" s="212"/>
      <c r="AC839" s="212"/>
      <c r="AD839" s="212"/>
      <c r="AE839" s="212"/>
      <c r="AF839" s="212"/>
      <c r="AG839" s="212"/>
      <c r="AH839" s="212"/>
      <c r="AI839" s="212"/>
      <c r="AJ839" s="260"/>
      <c r="AK839" s="260"/>
      <c r="AL839" s="260"/>
      <c r="AM839" s="260"/>
      <c r="AN839" s="260"/>
      <c r="AO839" s="260"/>
      <c r="AP839" s="260"/>
      <c r="AQ839" s="260"/>
      <c r="AR839" s="260"/>
      <c r="AS839" s="260"/>
      <c r="AT839" s="260"/>
      <c r="AU839" s="260"/>
      <c r="AV839" s="260"/>
      <c r="AW839" s="260"/>
      <c r="AX839" s="260"/>
      <c r="AY839" s="260"/>
      <c r="AZ839" s="260"/>
      <c r="BA839" s="260"/>
      <c r="BB839" s="260"/>
      <c r="BC839" s="260"/>
      <c r="BD839" s="260"/>
      <c r="BE839" s="260"/>
      <c r="BF839" s="260"/>
      <c r="BG839" s="260"/>
      <c r="BH839" s="260"/>
      <c r="BI839" s="260"/>
      <c r="BJ839" s="260"/>
      <c r="BK839" s="260"/>
      <c r="BL839" s="260"/>
      <c r="BM839" s="260"/>
      <c r="BN839" s="260"/>
      <c r="BO839" s="260"/>
      <c r="BP839" s="260"/>
      <c r="BQ839" s="260"/>
      <c r="BR839" s="260"/>
      <c r="BS839" s="260"/>
      <c r="BT839" s="260"/>
      <c r="BU839" s="260"/>
      <c r="BV839" s="260"/>
      <c r="BW839" s="260"/>
      <c r="BX839" s="260"/>
      <c r="BY839" s="260"/>
      <c r="BZ839" s="260"/>
      <c r="CA839" s="260"/>
      <c r="CB839" s="260"/>
      <c r="CC839" s="260"/>
      <c r="CD839" s="260"/>
      <c r="CE839" s="260"/>
      <c r="CF839" s="260"/>
      <c r="CG839" s="260"/>
      <c r="CH839" s="260"/>
      <c r="CI839" s="260"/>
      <c r="CJ839" s="260"/>
      <c r="CK839" s="260"/>
      <c r="CL839" s="260"/>
      <c r="CM839" s="260"/>
      <c r="CN839" s="260"/>
      <c r="CO839" s="260"/>
      <c r="CP839" s="260"/>
      <c r="CQ839" s="260"/>
      <c r="CR839" s="260"/>
      <c r="CS839" s="260"/>
      <c r="CT839" s="260"/>
      <c r="CU839" s="260"/>
      <c r="CV839" s="260"/>
      <c r="CW839" s="260"/>
      <c r="CX839" s="260"/>
      <c r="CY839" s="260"/>
      <c r="CZ839" s="260"/>
      <c r="DA839" s="260"/>
      <c r="DB839" s="260"/>
      <c r="DC839" s="260"/>
      <c r="DD839" s="260"/>
      <c r="DE839" s="260"/>
    </row>
    <row r="840" spans="1:109" ht="11.25" customHeight="1">
      <c r="A840" s="260"/>
      <c r="B840" s="260"/>
      <c r="C840" s="210"/>
      <c r="D840" s="211"/>
      <c r="E840" s="210"/>
      <c r="F840" s="210"/>
      <c r="G840" s="261"/>
      <c r="H840" s="262"/>
      <c r="I840" s="262"/>
      <c r="J840" s="263"/>
      <c r="K840" s="263"/>
      <c r="L840" s="263"/>
      <c r="M840" s="263"/>
      <c r="N840" s="263"/>
      <c r="O840" s="263"/>
      <c r="P840" s="263"/>
      <c r="Q840" s="263"/>
      <c r="R840" s="210"/>
      <c r="S840" s="210"/>
      <c r="T840" s="210"/>
      <c r="U840" s="212"/>
      <c r="V840" s="212"/>
      <c r="W840" s="212"/>
      <c r="X840" s="212"/>
      <c r="Y840" s="212"/>
      <c r="Z840" s="212"/>
      <c r="AA840" s="212"/>
      <c r="AB840" s="212"/>
      <c r="AC840" s="212"/>
      <c r="AD840" s="212"/>
      <c r="AE840" s="212"/>
      <c r="AF840" s="212"/>
      <c r="AG840" s="212"/>
      <c r="AH840" s="212"/>
      <c r="AI840" s="212"/>
      <c r="AJ840" s="260"/>
      <c r="AK840" s="260"/>
      <c r="AL840" s="260"/>
      <c r="AM840" s="260"/>
      <c r="AN840" s="260"/>
      <c r="AO840" s="260"/>
      <c r="AP840" s="260"/>
      <c r="AQ840" s="260"/>
      <c r="AR840" s="260"/>
      <c r="AS840" s="260"/>
      <c r="AT840" s="260"/>
      <c r="AU840" s="260"/>
      <c r="AV840" s="260"/>
      <c r="AW840" s="260"/>
      <c r="AX840" s="260"/>
      <c r="AY840" s="260"/>
      <c r="AZ840" s="260"/>
      <c r="BA840" s="260"/>
      <c r="BB840" s="260"/>
      <c r="BC840" s="260"/>
      <c r="BD840" s="260"/>
      <c r="BE840" s="260"/>
      <c r="BF840" s="260"/>
      <c r="BG840" s="260"/>
      <c r="BH840" s="260"/>
      <c r="BI840" s="260"/>
      <c r="BJ840" s="260"/>
      <c r="BK840" s="260"/>
      <c r="BL840" s="260"/>
      <c r="BM840" s="260"/>
      <c r="BN840" s="260"/>
      <c r="BO840" s="260"/>
      <c r="BP840" s="260"/>
      <c r="BQ840" s="260"/>
      <c r="BR840" s="260"/>
      <c r="BS840" s="260"/>
      <c r="BT840" s="260"/>
      <c r="BU840" s="260"/>
      <c r="BV840" s="260"/>
      <c r="BW840" s="260"/>
      <c r="BX840" s="260"/>
      <c r="BY840" s="260"/>
      <c r="BZ840" s="260"/>
      <c r="CA840" s="260"/>
      <c r="CB840" s="260"/>
      <c r="CC840" s="260"/>
      <c r="CD840" s="260"/>
      <c r="CE840" s="260"/>
      <c r="CF840" s="260"/>
      <c r="CG840" s="260"/>
      <c r="CH840" s="260"/>
      <c r="CI840" s="260"/>
      <c r="CJ840" s="260"/>
      <c r="CK840" s="260"/>
      <c r="CL840" s="260"/>
      <c r="CM840" s="260"/>
      <c r="CN840" s="260"/>
      <c r="CO840" s="260"/>
      <c r="CP840" s="260"/>
      <c r="CQ840" s="260"/>
      <c r="CR840" s="260"/>
      <c r="CS840" s="260"/>
      <c r="CT840" s="260"/>
      <c r="CU840" s="260"/>
      <c r="CV840" s="260"/>
      <c r="CW840" s="260"/>
      <c r="CX840" s="260"/>
      <c r="CY840" s="260"/>
      <c r="CZ840" s="260"/>
      <c r="DA840" s="260"/>
      <c r="DB840" s="260"/>
      <c r="DC840" s="260"/>
      <c r="DD840" s="260"/>
      <c r="DE840" s="260"/>
    </row>
    <row r="841" spans="1:109" ht="11.25" customHeight="1">
      <c r="A841" s="260"/>
      <c r="B841" s="260"/>
      <c r="C841" s="210"/>
      <c r="D841" s="211"/>
      <c r="E841" s="210"/>
      <c r="F841" s="210"/>
      <c r="G841" s="261"/>
      <c r="H841" s="262"/>
      <c r="I841" s="262"/>
      <c r="J841" s="263"/>
      <c r="K841" s="263"/>
      <c r="L841" s="263"/>
      <c r="M841" s="263"/>
      <c r="N841" s="263"/>
      <c r="O841" s="263"/>
      <c r="P841" s="263"/>
      <c r="Q841" s="263"/>
      <c r="R841" s="210"/>
      <c r="S841" s="210"/>
      <c r="T841" s="210"/>
      <c r="U841" s="212"/>
      <c r="V841" s="212"/>
      <c r="W841" s="212"/>
      <c r="X841" s="212"/>
      <c r="Y841" s="212"/>
      <c r="Z841" s="212"/>
      <c r="AA841" s="212"/>
      <c r="AB841" s="212"/>
      <c r="AC841" s="212"/>
      <c r="AD841" s="212"/>
      <c r="AE841" s="212"/>
      <c r="AF841" s="212"/>
      <c r="AG841" s="212"/>
      <c r="AH841" s="212"/>
      <c r="AI841" s="212"/>
      <c r="AJ841" s="260"/>
      <c r="AK841" s="260"/>
      <c r="AL841" s="260"/>
      <c r="AM841" s="260"/>
      <c r="AN841" s="260"/>
      <c r="AO841" s="260"/>
      <c r="AP841" s="260"/>
      <c r="AQ841" s="260"/>
      <c r="AR841" s="260"/>
      <c r="AS841" s="260"/>
      <c r="AT841" s="260"/>
      <c r="AU841" s="260"/>
      <c r="AV841" s="260"/>
      <c r="AW841" s="260"/>
      <c r="AX841" s="260"/>
      <c r="AY841" s="260"/>
      <c r="AZ841" s="260"/>
      <c r="BA841" s="260"/>
      <c r="BB841" s="260"/>
      <c r="BC841" s="260"/>
      <c r="BD841" s="260"/>
      <c r="BE841" s="260"/>
      <c r="BF841" s="260"/>
      <c r="BG841" s="260"/>
      <c r="BH841" s="260"/>
      <c r="BI841" s="260"/>
      <c r="BJ841" s="260"/>
      <c r="BK841" s="260"/>
      <c r="BL841" s="260"/>
      <c r="BM841" s="260"/>
      <c r="BN841" s="260"/>
      <c r="BO841" s="260"/>
      <c r="BP841" s="260"/>
      <c r="BQ841" s="260"/>
      <c r="BR841" s="260"/>
      <c r="BS841" s="260"/>
      <c r="BT841" s="260"/>
      <c r="BU841" s="260"/>
      <c r="BV841" s="260"/>
      <c r="BW841" s="260"/>
      <c r="BX841" s="260"/>
      <c r="BY841" s="260"/>
      <c r="BZ841" s="260"/>
      <c r="CA841" s="260"/>
      <c r="CB841" s="260"/>
      <c r="CC841" s="260"/>
      <c r="CD841" s="260"/>
      <c r="CE841" s="260"/>
      <c r="CF841" s="260"/>
      <c r="CG841" s="260"/>
      <c r="CH841" s="260"/>
      <c r="CI841" s="260"/>
      <c r="CJ841" s="260"/>
      <c r="CK841" s="260"/>
      <c r="CL841" s="260"/>
      <c r="CM841" s="260"/>
      <c r="CN841" s="260"/>
      <c r="CO841" s="260"/>
      <c r="CP841" s="260"/>
      <c r="CQ841" s="260"/>
      <c r="CR841" s="260"/>
      <c r="CS841" s="260"/>
      <c r="CT841" s="260"/>
      <c r="CU841" s="260"/>
      <c r="CV841" s="260"/>
      <c r="CW841" s="260"/>
      <c r="CX841" s="260"/>
      <c r="CY841" s="260"/>
      <c r="CZ841" s="260"/>
      <c r="DA841" s="260"/>
      <c r="DB841" s="260"/>
      <c r="DC841" s="260"/>
      <c r="DD841" s="260"/>
      <c r="DE841" s="260"/>
    </row>
    <row r="842" spans="1:109" ht="11.25" customHeight="1">
      <c r="A842" s="260"/>
      <c r="B842" s="260"/>
      <c r="C842" s="210"/>
      <c r="D842" s="211"/>
      <c r="E842" s="210"/>
      <c r="F842" s="210"/>
      <c r="G842" s="261"/>
      <c r="H842" s="262"/>
      <c r="I842" s="262"/>
      <c r="J842" s="263"/>
      <c r="K842" s="263"/>
      <c r="L842" s="263"/>
      <c r="M842" s="263"/>
      <c r="N842" s="263"/>
      <c r="O842" s="263"/>
      <c r="P842" s="263"/>
      <c r="Q842" s="263"/>
      <c r="R842" s="210"/>
      <c r="S842" s="210"/>
      <c r="T842" s="210"/>
      <c r="U842" s="212"/>
      <c r="V842" s="212"/>
      <c r="W842" s="212"/>
      <c r="X842" s="212"/>
      <c r="Y842" s="212"/>
      <c r="Z842" s="212"/>
      <c r="AA842" s="212"/>
      <c r="AB842" s="212"/>
      <c r="AC842" s="212"/>
      <c r="AD842" s="212"/>
      <c r="AE842" s="212"/>
      <c r="AF842" s="212"/>
      <c r="AG842" s="212"/>
      <c r="AH842" s="212"/>
      <c r="AI842" s="212"/>
      <c r="AJ842" s="260"/>
      <c r="AK842" s="260"/>
      <c r="AL842" s="260"/>
      <c r="AM842" s="260"/>
      <c r="AN842" s="260"/>
      <c r="AO842" s="260"/>
      <c r="AP842" s="260"/>
      <c r="AQ842" s="260"/>
      <c r="AR842" s="260"/>
      <c r="AS842" s="260"/>
      <c r="AT842" s="260"/>
      <c r="AU842" s="260"/>
      <c r="AV842" s="260"/>
      <c r="AW842" s="260"/>
      <c r="AX842" s="260"/>
      <c r="AY842" s="260"/>
      <c r="AZ842" s="260"/>
      <c r="BA842" s="260"/>
      <c r="BB842" s="260"/>
      <c r="BC842" s="260"/>
      <c r="BD842" s="260"/>
      <c r="BE842" s="260"/>
      <c r="BF842" s="260"/>
      <c r="BG842" s="260"/>
      <c r="BH842" s="260"/>
      <c r="BI842" s="260"/>
      <c r="BJ842" s="260"/>
      <c r="BK842" s="260"/>
      <c r="BL842" s="260"/>
      <c r="BM842" s="260"/>
      <c r="BN842" s="260"/>
      <c r="BO842" s="260"/>
      <c r="BP842" s="260"/>
      <c r="BQ842" s="260"/>
      <c r="BR842" s="260"/>
      <c r="BS842" s="260"/>
      <c r="BT842" s="260"/>
      <c r="BU842" s="260"/>
      <c r="BV842" s="260"/>
      <c r="BW842" s="260"/>
      <c r="BX842" s="260"/>
      <c r="BY842" s="260"/>
      <c r="BZ842" s="260"/>
      <c r="CA842" s="260"/>
      <c r="CB842" s="260"/>
      <c r="CC842" s="260"/>
      <c r="CD842" s="260"/>
      <c r="CE842" s="260"/>
      <c r="CF842" s="260"/>
      <c r="CG842" s="260"/>
      <c r="CH842" s="260"/>
      <c r="CI842" s="260"/>
      <c r="CJ842" s="260"/>
      <c r="CK842" s="260"/>
      <c r="CL842" s="260"/>
      <c r="CM842" s="260"/>
      <c r="CN842" s="260"/>
      <c r="CO842" s="260"/>
      <c r="CP842" s="260"/>
      <c r="CQ842" s="260"/>
      <c r="CR842" s="260"/>
      <c r="CS842" s="260"/>
      <c r="CT842" s="260"/>
      <c r="CU842" s="260"/>
      <c r="CV842" s="260"/>
      <c r="CW842" s="260"/>
      <c r="CX842" s="260"/>
      <c r="CY842" s="260"/>
      <c r="CZ842" s="260"/>
      <c r="DA842" s="260"/>
      <c r="DB842" s="260"/>
      <c r="DC842" s="260"/>
      <c r="DD842" s="260"/>
      <c r="DE842" s="260"/>
    </row>
    <row r="843" spans="1:109" ht="11.25" customHeight="1">
      <c r="A843" s="260"/>
      <c r="B843" s="260"/>
      <c r="C843" s="210"/>
      <c r="D843" s="211"/>
      <c r="E843" s="210"/>
      <c r="F843" s="210"/>
      <c r="G843" s="261"/>
      <c r="H843" s="262"/>
      <c r="I843" s="262"/>
      <c r="J843" s="263"/>
      <c r="K843" s="263"/>
      <c r="L843" s="263"/>
      <c r="M843" s="263"/>
      <c r="N843" s="263"/>
      <c r="O843" s="263"/>
      <c r="P843" s="263"/>
      <c r="Q843" s="263"/>
      <c r="R843" s="210"/>
      <c r="S843" s="210"/>
      <c r="T843" s="210"/>
      <c r="U843" s="212"/>
      <c r="V843" s="212"/>
      <c r="W843" s="212"/>
      <c r="X843" s="212"/>
      <c r="Y843" s="212"/>
      <c r="Z843" s="212"/>
      <c r="AA843" s="212"/>
      <c r="AB843" s="212"/>
      <c r="AC843" s="212"/>
      <c r="AD843" s="212"/>
      <c r="AE843" s="212"/>
      <c r="AF843" s="212"/>
      <c r="AG843" s="212"/>
      <c r="AH843" s="212"/>
      <c r="AI843" s="212"/>
      <c r="AJ843" s="260"/>
      <c r="AK843" s="260"/>
      <c r="AL843" s="260"/>
      <c r="AM843" s="260"/>
      <c r="AN843" s="260"/>
      <c r="AO843" s="260"/>
      <c r="AP843" s="260"/>
      <c r="AQ843" s="260"/>
      <c r="AR843" s="260"/>
      <c r="AS843" s="260"/>
      <c r="AT843" s="260"/>
      <c r="AU843" s="260"/>
      <c r="AV843" s="260"/>
      <c r="AW843" s="260"/>
      <c r="AX843" s="260"/>
      <c r="AY843" s="260"/>
      <c r="AZ843" s="260"/>
      <c r="BA843" s="260"/>
      <c r="BB843" s="260"/>
      <c r="BC843" s="260"/>
      <c r="BD843" s="260"/>
      <c r="BE843" s="260"/>
      <c r="BF843" s="260"/>
      <c r="BG843" s="260"/>
      <c r="BH843" s="260"/>
      <c r="BI843" s="260"/>
      <c r="BJ843" s="260"/>
      <c r="BK843" s="260"/>
      <c r="BL843" s="260"/>
      <c r="BM843" s="260"/>
      <c r="BN843" s="260"/>
      <c r="BO843" s="260"/>
      <c r="BP843" s="260"/>
      <c r="BQ843" s="260"/>
      <c r="BR843" s="260"/>
      <c r="BS843" s="260"/>
      <c r="BT843" s="260"/>
      <c r="BU843" s="260"/>
      <c r="BV843" s="260"/>
      <c r="BW843" s="260"/>
      <c r="BX843" s="260"/>
      <c r="BY843" s="260"/>
      <c r="BZ843" s="260"/>
      <c r="CA843" s="260"/>
      <c r="CB843" s="260"/>
      <c r="CC843" s="260"/>
      <c r="CD843" s="260"/>
      <c r="CE843" s="260"/>
      <c r="CF843" s="260"/>
      <c r="CG843" s="260"/>
      <c r="CH843" s="260"/>
      <c r="CI843" s="260"/>
      <c r="CJ843" s="260"/>
      <c r="CK843" s="260"/>
      <c r="CL843" s="260"/>
      <c r="CM843" s="260"/>
      <c r="CN843" s="260"/>
      <c r="CO843" s="260"/>
      <c r="CP843" s="260"/>
      <c r="CQ843" s="260"/>
      <c r="CR843" s="260"/>
      <c r="CS843" s="260"/>
      <c r="CT843" s="260"/>
      <c r="CU843" s="260"/>
      <c r="CV843" s="260"/>
      <c r="CW843" s="260"/>
      <c r="CX843" s="260"/>
      <c r="CY843" s="260"/>
      <c r="CZ843" s="260"/>
      <c r="DA843" s="260"/>
      <c r="DB843" s="260"/>
      <c r="DC843" s="260"/>
      <c r="DD843" s="260"/>
      <c r="DE843" s="260"/>
    </row>
    <row r="844" spans="1:109" ht="11.25" customHeight="1">
      <c r="A844" s="260"/>
      <c r="B844" s="260"/>
      <c r="C844" s="210"/>
      <c r="D844" s="211"/>
      <c r="E844" s="210"/>
      <c r="F844" s="210"/>
      <c r="G844" s="261"/>
      <c r="H844" s="262"/>
      <c r="I844" s="262"/>
      <c r="J844" s="263"/>
      <c r="K844" s="263"/>
      <c r="L844" s="263"/>
      <c r="M844" s="263"/>
      <c r="N844" s="263"/>
      <c r="O844" s="263"/>
      <c r="P844" s="263"/>
      <c r="Q844" s="263"/>
      <c r="R844" s="210"/>
      <c r="S844" s="210"/>
      <c r="T844" s="210"/>
      <c r="U844" s="212"/>
      <c r="V844" s="212"/>
      <c r="W844" s="212"/>
      <c r="X844" s="212"/>
      <c r="Y844" s="212"/>
      <c r="Z844" s="212"/>
      <c r="AA844" s="212"/>
      <c r="AB844" s="212"/>
      <c r="AC844" s="212"/>
      <c r="AD844" s="212"/>
      <c r="AE844" s="212"/>
      <c r="AF844" s="212"/>
      <c r="AG844" s="212"/>
      <c r="AH844" s="212"/>
      <c r="AI844" s="212"/>
      <c r="AJ844" s="260"/>
      <c r="AK844" s="260"/>
      <c r="AL844" s="260"/>
      <c r="AM844" s="260"/>
      <c r="AN844" s="260"/>
      <c r="AO844" s="260"/>
      <c r="AP844" s="260"/>
      <c r="AQ844" s="260"/>
      <c r="AR844" s="260"/>
      <c r="AS844" s="260"/>
      <c r="AT844" s="260"/>
      <c r="AU844" s="260"/>
      <c r="AV844" s="260"/>
      <c r="AW844" s="260"/>
      <c r="AX844" s="260"/>
      <c r="AY844" s="260"/>
      <c r="AZ844" s="260"/>
      <c r="BA844" s="260"/>
      <c r="BB844" s="260"/>
      <c r="BC844" s="260"/>
      <c r="BD844" s="260"/>
      <c r="BE844" s="260"/>
      <c r="BF844" s="260"/>
      <c r="BG844" s="260"/>
      <c r="BH844" s="260"/>
      <c r="BI844" s="260"/>
      <c r="BJ844" s="260"/>
      <c r="BK844" s="260"/>
      <c r="BL844" s="260"/>
      <c r="BM844" s="260"/>
      <c r="BN844" s="260"/>
      <c r="BO844" s="260"/>
      <c r="BP844" s="260"/>
      <c r="BQ844" s="260"/>
      <c r="BR844" s="260"/>
      <c r="BS844" s="260"/>
      <c r="BT844" s="260"/>
      <c r="BU844" s="260"/>
      <c r="BV844" s="260"/>
      <c r="BW844" s="260"/>
      <c r="BX844" s="260"/>
      <c r="BY844" s="260"/>
      <c r="BZ844" s="260"/>
      <c r="CA844" s="260"/>
      <c r="CB844" s="260"/>
      <c r="CC844" s="260"/>
      <c r="CD844" s="260"/>
      <c r="CE844" s="260"/>
      <c r="CF844" s="260"/>
      <c r="CG844" s="260"/>
      <c r="CH844" s="260"/>
      <c r="CI844" s="260"/>
      <c r="CJ844" s="260"/>
      <c r="CK844" s="260"/>
      <c r="CL844" s="260"/>
      <c r="CM844" s="260"/>
      <c r="CN844" s="260"/>
      <c r="CO844" s="260"/>
      <c r="CP844" s="260"/>
      <c r="CQ844" s="260"/>
      <c r="CR844" s="260"/>
      <c r="CS844" s="260"/>
      <c r="CT844" s="260"/>
      <c r="CU844" s="260"/>
      <c r="CV844" s="260"/>
      <c r="CW844" s="260"/>
      <c r="CX844" s="260"/>
      <c r="CY844" s="260"/>
      <c r="CZ844" s="260"/>
      <c r="DA844" s="260"/>
      <c r="DB844" s="260"/>
      <c r="DC844" s="260"/>
      <c r="DD844" s="260"/>
      <c r="DE844" s="260"/>
    </row>
    <row r="845" spans="1:109" ht="11.25" customHeight="1">
      <c r="A845" s="260"/>
      <c r="B845" s="260"/>
      <c r="C845" s="210"/>
      <c r="D845" s="211"/>
      <c r="E845" s="210"/>
      <c r="F845" s="210"/>
      <c r="G845" s="261"/>
      <c r="H845" s="262"/>
      <c r="I845" s="262"/>
      <c r="J845" s="263"/>
      <c r="K845" s="263"/>
      <c r="L845" s="263"/>
      <c r="M845" s="263"/>
      <c r="N845" s="263"/>
      <c r="O845" s="263"/>
      <c r="P845" s="263"/>
      <c r="Q845" s="263"/>
      <c r="R845" s="210"/>
      <c r="S845" s="210"/>
      <c r="T845" s="210"/>
      <c r="U845" s="212"/>
      <c r="V845" s="212"/>
      <c r="W845" s="212"/>
      <c r="X845" s="212"/>
      <c r="Y845" s="212"/>
      <c r="Z845" s="212"/>
      <c r="AA845" s="212"/>
      <c r="AB845" s="212"/>
      <c r="AC845" s="212"/>
      <c r="AD845" s="212"/>
      <c r="AE845" s="212"/>
      <c r="AF845" s="212"/>
      <c r="AG845" s="212"/>
      <c r="AH845" s="212"/>
      <c r="AI845" s="212"/>
      <c r="AJ845" s="260"/>
      <c r="AK845" s="260"/>
      <c r="AL845" s="260"/>
      <c r="AM845" s="260"/>
      <c r="AN845" s="260"/>
      <c r="AO845" s="260"/>
      <c r="AP845" s="260"/>
      <c r="AQ845" s="260"/>
      <c r="AR845" s="260"/>
      <c r="AS845" s="260"/>
      <c r="AT845" s="260"/>
      <c r="AU845" s="260"/>
      <c r="AV845" s="260"/>
      <c r="AW845" s="260"/>
      <c r="AX845" s="260"/>
      <c r="AY845" s="260"/>
      <c r="AZ845" s="260"/>
      <c r="BA845" s="260"/>
      <c r="BB845" s="260"/>
      <c r="BC845" s="260"/>
      <c r="BD845" s="260"/>
      <c r="BE845" s="260"/>
      <c r="BF845" s="260"/>
      <c r="BG845" s="260"/>
      <c r="BH845" s="260"/>
      <c r="BI845" s="260"/>
      <c r="BJ845" s="260"/>
      <c r="BK845" s="260"/>
      <c r="BL845" s="260"/>
      <c r="BM845" s="260"/>
      <c r="BN845" s="260"/>
      <c r="BO845" s="260"/>
      <c r="BP845" s="260"/>
      <c r="BQ845" s="260"/>
      <c r="BR845" s="260"/>
      <c r="BS845" s="260"/>
      <c r="BT845" s="260"/>
      <c r="BU845" s="260"/>
      <c r="BV845" s="260"/>
      <c r="BW845" s="260"/>
      <c r="BX845" s="260"/>
      <c r="BY845" s="260"/>
      <c r="BZ845" s="260"/>
      <c r="CA845" s="260"/>
      <c r="CB845" s="260"/>
      <c r="CC845" s="260"/>
      <c r="CD845" s="260"/>
      <c r="CE845" s="260"/>
      <c r="CF845" s="260"/>
      <c r="CG845" s="260"/>
      <c r="CH845" s="260"/>
      <c r="CI845" s="260"/>
      <c r="CJ845" s="260"/>
      <c r="CK845" s="260"/>
      <c r="CL845" s="260"/>
      <c r="CM845" s="260"/>
      <c r="CN845" s="260"/>
      <c r="CO845" s="260"/>
      <c r="CP845" s="260"/>
      <c r="CQ845" s="260"/>
      <c r="CR845" s="260"/>
      <c r="CS845" s="260"/>
      <c r="CT845" s="260"/>
      <c r="CU845" s="260"/>
      <c r="CV845" s="260"/>
      <c r="CW845" s="260"/>
      <c r="CX845" s="260"/>
      <c r="CY845" s="260"/>
      <c r="CZ845" s="260"/>
      <c r="DA845" s="260"/>
      <c r="DB845" s="260"/>
      <c r="DC845" s="260"/>
      <c r="DD845" s="260"/>
      <c r="DE845" s="260"/>
    </row>
    <row r="846" spans="1:109" ht="11.25" customHeight="1">
      <c r="A846" s="260"/>
      <c r="B846" s="260"/>
      <c r="C846" s="210"/>
      <c r="D846" s="211"/>
      <c r="E846" s="210"/>
      <c r="F846" s="210"/>
      <c r="G846" s="261"/>
      <c r="H846" s="262"/>
      <c r="I846" s="262"/>
      <c r="J846" s="263"/>
      <c r="K846" s="263"/>
      <c r="L846" s="263"/>
      <c r="M846" s="263"/>
      <c r="N846" s="263"/>
      <c r="O846" s="263"/>
      <c r="P846" s="263"/>
      <c r="Q846" s="263"/>
      <c r="R846" s="210"/>
      <c r="S846" s="210"/>
      <c r="T846" s="210"/>
      <c r="U846" s="212"/>
      <c r="V846" s="212"/>
      <c r="W846" s="212"/>
      <c r="X846" s="212"/>
      <c r="Y846" s="212"/>
      <c r="Z846" s="212"/>
      <c r="AA846" s="212"/>
      <c r="AB846" s="212"/>
      <c r="AC846" s="212"/>
      <c r="AD846" s="212"/>
      <c r="AE846" s="212"/>
      <c r="AF846" s="212"/>
      <c r="AG846" s="212"/>
      <c r="AH846" s="212"/>
      <c r="AI846" s="212"/>
      <c r="AJ846" s="260"/>
      <c r="AK846" s="260"/>
      <c r="AL846" s="260"/>
      <c r="AM846" s="260"/>
      <c r="AN846" s="260"/>
      <c r="AO846" s="260"/>
      <c r="AP846" s="260"/>
      <c r="AQ846" s="260"/>
      <c r="AR846" s="260"/>
      <c r="AS846" s="260"/>
      <c r="AT846" s="260"/>
      <c r="AU846" s="260"/>
      <c r="AV846" s="260"/>
      <c r="AW846" s="260"/>
      <c r="AX846" s="260"/>
      <c r="AY846" s="260"/>
      <c r="AZ846" s="260"/>
      <c r="BA846" s="260"/>
      <c r="BB846" s="260"/>
      <c r="BC846" s="260"/>
      <c r="BD846" s="260"/>
      <c r="BE846" s="260"/>
      <c r="BF846" s="260"/>
      <c r="BG846" s="260"/>
      <c r="BH846" s="260"/>
      <c r="BI846" s="260"/>
      <c r="BJ846" s="260"/>
      <c r="BK846" s="260"/>
      <c r="BL846" s="260"/>
      <c r="BM846" s="260"/>
      <c r="BN846" s="260"/>
      <c r="BO846" s="260"/>
      <c r="BP846" s="260"/>
      <c r="BQ846" s="260"/>
      <c r="BR846" s="260"/>
      <c r="BS846" s="260"/>
      <c r="BT846" s="260"/>
      <c r="BU846" s="260"/>
      <c r="BV846" s="260"/>
      <c r="BW846" s="260"/>
      <c r="BX846" s="260"/>
      <c r="BY846" s="260"/>
      <c r="BZ846" s="260"/>
      <c r="CA846" s="260"/>
      <c r="CB846" s="260"/>
      <c r="CC846" s="260"/>
      <c r="CD846" s="260"/>
      <c r="CE846" s="260"/>
      <c r="CF846" s="260"/>
      <c r="CG846" s="260"/>
      <c r="CH846" s="260"/>
      <c r="CI846" s="260"/>
      <c r="CJ846" s="260"/>
      <c r="CK846" s="260"/>
      <c r="CL846" s="260"/>
      <c r="CM846" s="260"/>
      <c r="CN846" s="260"/>
      <c r="CO846" s="260"/>
      <c r="CP846" s="260"/>
      <c r="CQ846" s="260"/>
      <c r="CR846" s="260"/>
      <c r="CS846" s="260"/>
      <c r="CT846" s="260"/>
      <c r="CU846" s="260"/>
      <c r="CV846" s="260"/>
      <c r="CW846" s="260"/>
      <c r="CX846" s="260"/>
      <c r="CY846" s="260"/>
      <c r="CZ846" s="260"/>
      <c r="DA846" s="260"/>
      <c r="DB846" s="260"/>
      <c r="DC846" s="260"/>
      <c r="DD846" s="260"/>
      <c r="DE846" s="260"/>
    </row>
    <row r="847" spans="1:109" ht="11.25" customHeight="1">
      <c r="A847" s="260"/>
      <c r="B847" s="260"/>
      <c r="C847" s="210"/>
      <c r="D847" s="211"/>
      <c r="E847" s="210"/>
      <c r="F847" s="210"/>
      <c r="G847" s="261"/>
      <c r="H847" s="262"/>
      <c r="I847" s="262"/>
      <c r="J847" s="263"/>
      <c r="K847" s="263"/>
      <c r="L847" s="263"/>
      <c r="M847" s="263"/>
      <c r="N847" s="263"/>
      <c r="O847" s="263"/>
      <c r="P847" s="263"/>
      <c r="Q847" s="263"/>
      <c r="R847" s="210"/>
      <c r="S847" s="210"/>
      <c r="T847" s="210"/>
      <c r="U847" s="212"/>
      <c r="V847" s="212"/>
      <c r="W847" s="212"/>
      <c r="X847" s="212"/>
      <c r="Y847" s="212"/>
      <c r="Z847" s="212"/>
      <c r="AA847" s="212"/>
      <c r="AB847" s="212"/>
      <c r="AC847" s="212"/>
      <c r="AD847" s="212"/>
      <c r="AE847" s="212"/>
      <c r="AF847" s="212"/>
      <c r="AG847" s="212"/>
      <c r="AH847" s="212"/>
      <c r="AI847" s="212"/>
      <c r="AJ847" s="260"/>
      <c r="AK847" s="260"/>
      <c r="AL847" s="260"/>
      <c r="AM847" s="260"/>
      <c r="AN847" s="260"/>
      <c r="AO847" s="260"/>
      <c r="AP847" s="260"/>
      <c r="AQ847" s="260"/>
      <c r="AR847" s="260"/>
      <c r="AS847" s="260"/>
      <c r="AT847" s="260"/>
      <c r="AU847" s="260"/>
      <c r="AV847" s="260"/>
      <c r="AW847" s="260"/>
      <c r="AX847" s="260"/>
      <c r="AY847" s="260"/>
      <c r="AZ847" s="260"/>
      <c r="BA847" s="260"/>
      <c r="BB847" s="260"/>
      <c r="BC847" s="260"/>
      <c r="BD847" s="260"/>
      <c r="BE847" s="260"/>
      <c r="BF847" s="260"/>
      <c r="BG847" s="260"/>
      <c r="BH847" s="260"/>
      <c r="BI847" s="260"/>
      <c r="BJ847" s="260"/>
      <c r="BK847" s="260"/>
      <c r="BL847" s="260"/>
      <c r="BM847" s="260"/>
      <c r="BN847" s="260"/>
      <c r="BO847" s="260"/>
      <c r="BP847" s="260"/>
      <c r="BQ847" s="260"/>
      <c r="BR847" s="260"/>
      <c r="BS847" s="260"/>
      <c r="BT847" s="260"/>
      <c r="BU847" s="260"/>
      <c r="BV847" s="260"/>
      <c r="BW847" s="260"/>
      <c r="BX847" s="260"/>
      <c r="BY847" s="260"/>
      <c r="BZ847" s="260"/>
      <c r="CA847" s="260"/>
      <c r="CB847" s="260"/>
      <c r="CC847" s="260"/>
      <c r="CD847" s="260"/>
      <c r="CE847" s="260"/>
      <c r="CF847" s="260"/>
      <c r="CG847" s="260"/>
      <c r="CH847" s="260"/>
      <c r="CI847" s="260"/>
      <c r="CJ847" s="260"/>
      <c r="CK847" s="260"/>
      <c r="CL847" s="260"/>
      <c r="CM847" s="260"/>
      <c r="CN847" s="260"/>
      <c r="CO847" s="260"/>
      <c r="CP847" s="260"/>
      <c r="CQ847" s="260"/>
      <c r="CR847" s="260"/>
      <c r="CS847" s="260"/>
      <c r="CT847" s="260"/>
      <c r="CU847" s="260"/>
      <c r="CV847" s="260"/>
      <c r="CW847" s="260"/>
      <c r="CX847" s="260"/>
      <c r="CY847" s="260"/>
      <c r="CZ847" s="260"/>
      <c r="DA847" s="260"/>
      <c r="DB847" s="260"/>
      <c r="DC847" s="260"/>
      <c r="DD847" s="260"/>
      <c r="DE847" s="260"/>
    </row>
    <row r="848" spans="1:109" ht="11.25" customHeight="1">
      <c r="A848" s="260"/>
      <c r="B848" s="260"/>
      <c r="C848" s="210"/>
      <c r="D848" s="211"/>
      <c r="E848" s="210"/>
      <c r="F848" s="210"/>
      <c r="G848" s="261"/>
      <c r="H848" s="262"/>
      <c r="I848" s="262"/>
      <c r="J848" s="263"/>
      <c r="K848" s="263"/>
      <c r="L848" s="263"/>
      <c r="M848" s="263"/>
      <c r="N848" s="263"/>
      <c r="O848" s="263"/>
      <c r="P848" s="263"/>
      <c r="Q848" s="263"/>
      <c r="R848" s="210"/>
      <c r="S848" s="210"/>
      <c r="T848" s="210"/>
      <c r="U848" s="212"/>
      <c r="V848" s="212"/>
      <c r="W848" s="212"/>
      <c r="X848" s="212"/>
      <c r="Y848" s="212"/>
      <c r="Z848" s="212"/>
      <c r="AA848" s="212"/>
      <c r="AB848" s="212"/>
      <c r="AC848" s="212"/>
      <c r="AD848" s="212"/>
      <c r="AE848" s="212"/>
      <c r="AF848" s="212"/>
      <c r="AG848" s="212"/>
      <c r="AH848" s="212"/>
      <c r="AI848" s="212"/>
      <c r="AJ848" s="260"/>
      <c r="AK848" s="260"/>
      <c r="AL848" s="260"/>
      <c r="AM848" s="260"/>
      <c r="AN848" s="260"/>
      <c r="AO848" s="260"/>
      <c r="AP848" s="260"/>
      <c r="AQ848" s="260"/>
      <c r="AR848" s="260"/>
      <c r="AS848" s="260"/>
      <c r="AT848" s="260"/>
      <c r="AU848" s="260"/>
      <c r="AV848" s="260"/>
      <c r="AW848" s="260"/>
      <c r="AX848" s="260"/>
      <c r="AY848" s="260"/>
      <c r="AZ848" s="260"/>
      <c r="BA848" s="260"/>
      <c r="BB848" s="260"/>
      <c r="BC848" s="260"/>
      <c r="BD848" s="260"/>
      <c r="BE848" s="260"/>
      <c r="BF848" s="260"/>
      <c r="BG848" s="260"/>
      <c r="BH848" s="260"/>
      <c r="BI848" s="260"/>
      <c r="BJ848" s="260"/>
      <c r="BK848" s="260"/>
      <c r="BL848" s="260"/>
      <c r="BM848" s="260"/>
      <c r="BN848" s="260"/>
      <c r="BO848" s="260"/>
      <c r="BP848" s="260"/>
      <c r="BQ848" s="260"/>
      <c r="BR848" s="260"/>
      <c r="BS848" s="260"/>
      <c r="BT848" s="260"/>
      <c r="BU848" s="260"/>
      <c r="BV848" s="260"/>
      <c r="BW848" s="260"/>
      <c r="BX848" s="260"/>
      <c r="BY848" s="260"/>
      <c r="BZ848" s="260"/>
      <c r="CA848" s="260"/>
      <c r="CB848" s="260"/>
      <c r="CC848" s="260"/>
      <c r="CD848" s="260"/>
      <c r="CE848" s="260"/>
      <c r="CF848" s="260"/>
      <c r="CG848" s="260"/>
      <c r="CH848" s="260"/>
      <c r="CI848" s="260"/>
      <c r="CJ848" s="260"/>
      <c r="CK848" s="260"/>
      <c r="CL848" s="260"/>
      <c r="CM848" s="260"/>
      <c r="CN848" s="260"/>
      <c r="CO848" s="260"/>
      <c r="CP848" s="260"/>
      <c r="CQ848" s="260"/>
      <c r="CR848" s="260"/>
      <c r="CS848" s="260"/>
      <c r="CT848" s="260"/>
      <c r="CU848" s="260"/>
      <c r="CV848" s="260"/>
      <c r="CW848" s="260"/>
      <c r="CX848" s="260"/>
      <c r="CY848" s="260"/>
      <c r="CZ848" s="260"/>
      <c r="DA848" s="260"/>
      <c r="DB848" s="260"/>
      <c r="DC848" s="260"/>
      <c r="DD848" s="260"/>
      <c r="DE848" s="260"/>
    </row>
    <row r="849" spans="1:109" ht="11.25" customHeight="1">
      <c r="A849" s="260"/>
      <c r="B849" s="260"/>
      <c r="C849" s="210"/>
      <c r="D849" s="211"/>
      <c r="E849" s="210"/>
      <c r="F849" s="210"/>
      <c r="G849" s="261"/>
      <c r="H849" s="262"/>
      <c r="I849" s="262"/>
      <c r="J849" s="263"/>
      <c r="K849" s="263"/>
      <c r="L849" s="263"/>
      <c r="M849" s="263"/>
      <c r="N849" s="263"/>
      <c r="O849" s="263"/>
      <c r="P849" s="263"/>
      <c r="Q849" s="263"/>
      <c r="R849" s="210"/>
      <c r="S849" s="210"/>
      <c r="T849" s="210"/>
      <c r="U849" s="212"/>
      <c r="V849" s="212"/>
      <c r="W849" s="212"/>
      <c r="X849" s="212"/>
      <c r="Y849" s="212"/>
      <c r="Z849" s="212"/>
      <c r="AA849" s="212"/>
      <c r="AB849" s="212"/>
      <c r="AC849" s="212"/>
      <c r="AD849" s="212"/>
      <c r="AE849" s="212"/>
      <c r="AF849" s="212"/>
      <c r="AG849" s="212"/>
      <c r="AH849" s="212"/>
      <c r="AI849" s="212"/>
      <c r="AJ849" s="260"/>
      <c r="AK849" s="260"/>
      <c r="AL849" s="260"/>
      <c r="AM849" s="260"/>
      <c r="AN849" s="260"/>
      <c r="AO849" s="260"/>
      <c r="AP849" s="260"/>
      <c r="AQ849" s="260"/>
      <c r="AR849" s="260"/>
      <c r="AS849" s="260"/>
      <c r="AT849" s="260"/>
      <c r="AU849" s="260"/>
      <c r="AV849" s="260"/>
      <c r="AW849" s="260"/>
      <c r="AX849" s="260"/>
      <c r="AY849" s="260"/>
      <c r="AZ849" s="260"/>
      <c r="BA849" s="260"/>
      <c r="BB849" s="260"/>
      <c r="BC849" s="260"/>
      <c r="BD849" s="260"/>
      <c r="BE849" s="260"/>
      <c r="BF849" s="260"/>
      <c r="BG849" s="260"/>
      <c r="BH849" s="260"/>
      <c r="BI849" s="260"/>
      <c r="BJ849" s="260"/>
      <c r="BK849" s="260"/>
      <c r="BL849" s="260"/>
      <c r="BM849" s="260"/>
      <c r="BN849" s="260"/>
      <c r="BO849" s="260"/>
      <c r="BP849" s="260"/>
      <c r="BQ849" s="260"/>
      <c r="BR849" s="260"/>
      <c r="BS849" s="260"/>
      <c r="BT849" s="260"/>
      <c r="BU849" s="260"/>
      <c r="BV849" s="260"/>
      <c r="BW849" s="260"/>
      <c r="BX849" s="260"/>
      <c r="BY849" s="260"/>
      <c r="BZ849" s="260"/>
      <c r="CA849" s="260"/>
      <c r="CB849" s="260"/>
      <c r="CC849" s="260"/>
      <c r="CD849" s="260"/>
      <c r="CE849" s="260"/>
      <c r="CF849" s="260"/>
      <c r="CG849" s="260"/>
      <c r="CH849" s="260"/>
      <c r="CI849" s="260"/>
      <c r="CJ849" s="260"/>
      <c r="CK849" s="260"/>
      <c r="CL849" s="260"/>
      <c r="CM849" s="260"/>
      <c r="CN849" s="260"/>
      <c r="CO849" s="260"/>
      <c r="CP849" s="260"/>
      <c r="CQ849" s="260"/>
      <c r="CR849" s="260"/>
      <c r="CS849" s="260"/>
      <c r="CT849" s="260"/>
      <c r="CU849" s="260"/>
      <c r="CV849" s="260"/>
      <c r="CW849" s="260"/>
      <c r="CX849" s="260"/>
      <c r="CY849" s="260"/>
      <c r="CZ849" s="260"/>
      <c r="DA849" s="260"/>
      <c r="DB849" s="260"/>
      <c r="DC849" s="260"/>
      <c r="DD849" s="260"/>
      <c r="DE849" s="260"/>
    </row>
    <row r="850" spans="1:109" ht="11.25" customHeight="1">
      <c r="A850" s="260"/>
      <c r="B850" s="260"/>
      <c r="C850" s="210"/>
      <c r="D850" s="211"/>
      <c r="E850" s="210"/>
      <c r="F850" s="210"/>
      <c r="G850" s="261"/>
      <c r="H850" s="262"/>
      <c r="I850" s="262"/>
      <c r="J850" s="263"/>
      <c r="K850" s="263"/>
      <c r="L850" s="263"/>
      <c r="M850" s="263"/>
      <c r="N850" s="263"/>
      <c r="O850" s="263"/>
      <c r="P850" s="263"/>
      <c r="Q850" s="263"/>
      <c r="R850" s="210"/>
      <c r="S850" s="210"/>
      <c r="T850" s="210"/>
      <c r="U850" s="212"/>
      <c r="V850" s="212"/>
      <c r="W850" s="212"/>
      <c r="X850" s="212"/>
      <c r="Y850" s="212"/>
      <c r="Z850" s="212"/>
      <c r="AA850" s="212"/>
      <c r="AB850" s="212"/>
      <c r="AC850" s="212"/>
      <c r="AD850" s="212"/>
      <c r="AE850" s="212"/>
      <c r="AF850" s="212"/>
      <c r="AG850" s="212"/>
      <c r="AH850" s="212"/>
      <c r="AI850" s="212"/>
      <c r="AJ850" s="260"/>
      <c r="AK850" s="260"/>
      <c r="AL850" s="260"/>
      <c r="AM850" s="260"/>
      <c r="AN850" s="260"/>
      <c r="AO850" s="260"/>
      <c r="AP850" s="260"/>
      <c r="AQ850" s="260"/>
      <c r="AR850" s="260"/>
      <c r="AS850" s="260"/>
      <c r="AT850" s="260"/>
      <c r="AU850" s="260"/>
      <c r="AV850" s="260"/>
      <c r="AW850" s="260"/>
      <c r="AX850" s="260"/>
      <c r="AY850" s="260"/>
      <c r="AZ850" s="260"/>
      <c r="BA850" s="260"/>
      <c r="BB850" s="260"/>
      <c r="BC850" s="260"/>
      <c r="BD850" s="260"/>
      <c r="BE850" s="260"/>
      <c r="BF850" s="260"/>
      <c r="BG850" s="260"/>
      <c r="BH850" s="260"/>
      <c r="BI850" s="260"/>
      <c r="BJ850" s="260"/>
      <c r="BK850" s="260"/>
      <c r="BL850" s="260"/>
      <c r="BM850" s="260"/>
      <c r="BN850" s="260"/>
      <c r="BO850" s="260"/>
      <c r="BP850" s="260"/>
      <c r="BQ850" s="260"/>
      <c r="BR850" s="260"/>
      <c r="BS850" s="260"/>
      <c r="BT850" s="260"/>
      <c r="BU850" s="260"/>
      <c r="BV850" s="260"/>
      <c r="BW850" s="260"/>
      <c r="BX850" s="260"/>
      <c r="BY850" s="260"/>
      <c r="BZ850" s="260"/>
      <c r="CA850" s="260"/>
      <c r="CB850" s="260"/>
      <c r="CC850" s="260"/>
      <c r="CD850" s="260"/>
      <c r="CE850" s="260"/>
      <c r="CF850" s="260"/>
      <c r="CG850" s="260"/>
      <c r="CH850" s="260"/>
      <c r="CI850" s="260"/>
      <c r="CJ850" s="260"/>
      <c r="CK850" s="260"/>
      <c r="CL850" s="260"/>
      <c r="CM850" s="260"/>
      <c r="CN850" s="260"/>
      <c r="CO850" s="260"/>
      <c r="CP850" s="260"/>
      <c r="CQ850" s="260"/>
      <c r="CR850" s="260"/>
      <c r="CS850" s="260"/>
      <c r="CT850" s="260"/>
      <c r="CU850" s="260"/>
      <c r="CV850" s="260"/>
      <c r="CW850" s="260"/>
      <c r="CX850" s="260"/>
      <c r="CY850" s="260"/>
      <c r="CZ850" s="260"/>
      <c r="DA850" s="260"/>
      <c r="DB850" s="260"/>
      <c r="DC850" s="260"/>
      <c r="DD850" s="260"/>
      <c r="DE850" s="260"/>
    </row>
    <row r="851" spans="1:109" ht="11.25" customHeight="1">
      <c r="A851" s="260"/>
      <c r="B851" s="260"/>
      <c r="C851" s="210"/>
      <c r="D851" s="211"/>
      <c r="E851" s="210"/>
      <c r="F851" s="210"/>
      <c r="G851" s="261"/>
      <c r="H851" s="262"/>
      <c r="I851" s="262"/>
      <c r="J851" s="263"/>
      <c r="K851" s="263"/>
      <c r="L851" s="263"/>
      <c r="M851" s="263"/>
      <c r="N851" s="263"/>
      <c r="O851" s="263"/>
      <c r="P851" s="263"/>
      <c r="Q851" s="263"/>
      <c r="R851" s="210"/>
      <c r="S851" s="210"/>
      <c r="T851" s="210"/>
      <c r="U851" s="212"/>
      <c r="V851" s="212"/>
      <c r="W851" s="212"/>
      <c r="X851" s="212"/>
      <c r="Y851" s="212"/>
      <c r="Z851" s="212"/>
      <c r="AA851" s="212"/>
      <c r="AB851" s="212"/>
      <c r="AC851" s="212"/>
      <c r="AD851" s="212"/>
      <c r="AE851" s="212"/>
      <c r="AF851" s="212"/>
      <c r="AG851" s="212"/>
      <c r="AH851" s="212"/>
      <c r="AI851" s="212"/>
      <c r="AJ851" s="260"/>
      <c r="AK851" s="260"/>
      <c r="AL851" s="260"/>
      <c r="AM851" s="260"/>
      <c r="AN851" s="260"/>
      <c r="AO851" s="260"/>
      <c r="AP851" s="260"/>
      <c r="AQ851" s="260"/>
      <c r="AR851" s="260"/>
      <c r="AS851" s="260"/>
      <c r="AT851" s="260"/>
      <c r="AU851" s="260"/>
      <c r="AV851" s="260"/>
      <c r="AW851" s="260"/>
      <c r="AX851" s="260"/>
      <c r="AY851" s="260"/>
      <c r="AZ851" s="260"/>
      <c r="BA851" s="260"/>
      <c r="BB851" s="260"/>
      <c r="BC851" s="260"/>
      <c r="BD851" s="260"/>
      <c r="BE851" s="260"/>
      <c r="BF851" s="260"/>
      <c r="BG851" s="260"/>
      <c r="BH851" s="260"/>
      <c r="BI851" s="260"/>
      <c r="BJ851" s="260"/>
      <c r="BK851" s="260"/>
      <c r="BL851" s="260"/>
      <c r="BM851" s="260"/>
      <c r="BN851" s="260"/>
      <c r="BO851" s="260"/>
      <c r="BP851" s="260"/>
      <c r="BQ851" s="260"/>
      <c r="BR851" s="260"/>
      <c r="BS851" s="260"/>
      <c r="BT851" s="260"/>
      <c r="BU851" s="260"/>
      <c r="BV851" s="260"/>
      <c r="BW851" s="260"/>
      <c r="BX851" s="260"/>
      <c r="BY851" s="260"/>
      <c r="BZ851" s="260"/>
      <c r="CA851" s="260"/>
      <c r="CB851" s="260"/>
      <c r="CC851" s="260"/>
      <c r="CD851" s="260"/>
      <c r="CE851" s="260"/>
      <c r="CF851" s="260"/>
      <c r="CG851" s="260"/>
      <c r="CH851" s="260"/>
      <c r="CI851" s="260"/>
      <c r="CJ851" s="260"/>
      <c r="CK851" s="260"/>
      <c r="CL851" s="260"/>
      <c r="CM851" s="260"/>
      <c r="CN851" s="260"/>
      <c r="CO851" s="260"/>
      <c r="CP851" s="260"/>
      <c r="CQ851" s="260"/>
      <c r="CR851" s="260"/>
      <c r="CS851" s="260"/>
      <c r="CT851" s="260"/>
      <c r="CU851" s="260"/>
      <c r="CV851" s="260"/>
      <c r="CW851" s="260"/>
      <c r="CX851" s="260"/>
      <c r="CY851" s="260"/>
      <c r="CZ851" s="260"/>
      <c r="DA851" s="260"/>
      <c r="DB851" s="260"/>
      <c r="DC851" s="260"/>
      <c r="DD851" s="260"/>
      <c r="DE851" s="260"/>
    </row>
    <row r="852" spans="1:109" ht="11.25" customHeight="1">
      <c r="A852" s="260"/>
      <c r="B852" s="260"/>
      <c r="C852" s="210"/>
      <c r="D852" s="211"/>
      <c r="E852" s="210"/>
      <c r="F852" s="210"/>
      <c r="G852" s="261"/>
      <c r="H852" s="262"/>
      <c r="I852" s="262"/>
      <c r="J852" s="263"/>
      <c r="K852" s="263"/>
      <c r="L852" s="263"/>
      <c r="M852" s="263"/>
      <c r="N852" s="263"/>
      <c r="O852" s="263"/>
      <c r="P852" s="263"/>
      <c r="Q852" s="263"/>
      <c r="R852" s="210"/>
      <c r="S852" s="210"/>
      <c r="T852" s="210"/>
      <c r="U852" s="212"/>
      <c r="V852" s="212"/>
      <c r="W852" s="212"/>
      <c r="X852" s="212"/>
      <c r="Y852" s="212"/>
      <c r="Z852" s="212"/>
      <c r="AA852" s="212"/>
      <c r="AB852" s="212"/>
      <c r="AC852" s="212"/>
      <c r="AD852" s="212"/>
      <c r="AE852" s="212"/>
      <c r="AF852" s="212"/>
      <c r="AG852" s="212"/>
      <c r="AH852" s="212"/>
      <c r="AI852" s="212"/>
      <c r="AJ852" s="260"/>
      <c r="AK852" s="260"/>
      <c r="AL852" s="260"/>
      <c r="AM852" s="260"/>
      <c r="AN852" s="260"/>
      <c r="AO852" s="260"/>
      <c r="AP852" s="260"/>
      <c r="AQ852" s="260"/>
      <c r="AR852" s="260"/>
      <c r="AS852" s="260"/>
      <c r="AT852" s="260"/>
      <c r="AU852" s="260"/>
      <c r="AV852" s="260"/>
      <c r="AW852" s="260"/>
      <c r="AX852" s="260"/>
      <c r="AY852" s="260"/>
      <c r="AZ852" s="260"/>
      <c r="BA852" s="260"/>
      <c r="BB852" s="260"/>
      <c r="BC852" s="260"/>
      <c r="BD852" s="260"/>
      <c r="BE852" s="260"/>
      <c r="BF852" s="260"/>
      <c r="BG852" s="260"/>
      <c r="BH852" s="260"/>
      <c r="BI852" s="260"/>
      <c r="BJ852" s="260"/>
      <c r="BK852" s="260"/>
      <c r="BL852" s="260"/>
      <c r="BM852" s="260"/>
      <c r="BN852" s="260"/>
      <c r="BO852" s="260"/>
      <c r="BP852" s="260"/>
      <c r="BQ852" s="260"/>
      <c r="BR852" s="260"/>
      <c r="BS852" s="260"/>
      <c r="BT852" s="260"/>
      <c r="BU852" s="260"/>
      <c r="BV852" s="260"/>
      <c r="BW852" s="260"/>
      <c r="BX852" s="260"/>
      <c r="BY852" s="260"/>
      <c r="BZ852" s="260"/>
      <c r="CA852" s="260"/>
      <c r="CB852" s="260"/>
      <c r="CC852" s="260"/>
      <c r="CD852" s="260"/>
      <c r="CE852" s="260"/>
      <c r="CF852" s="260"/>
      <c r="CG852" s="260"/>
      <c r="CH852" s="260"/>
      <c r="CI852" s="260"/>
      <c r="CJ852" s="260"/>
      <c r="CK852" s="260"/>
      <c r="CL852" s="260"/>
      <c r="CM852" s="260"/>
      <c r="CN852" s="260"/>
      <c r="CO852" s="260"/>
      <c r="CP852" s="260"/>
      <c r="CQ852" s="260"/>
      <c r="CR852" s="260"/>
      <c r="CS852" s="260"/>
      <c r="CT852" s="260"/>
      <c r="CU852" s="260"/>
      <c r="CV852" s="260"/>
      <c r="CW852" s="260"/>
      <c r="CX852" s="260"/>
      <c r="CY852" s="260"/>
      <c r="CZ852" s="260"/>
      <c r="DA852" s="260"/>
      <c r="DB852" s="260"/>
      <c r="DC852" s="260"/>
      <c r="DD852" s="260"/>
      <c r="DE852" s="260"/>
    </row>
    <row r="853" spans="1:109" ht="11.25" customHeight="1">
      <c r="A853" s="260"/>
      <c r="B853" s="260"/>
      <c r="C853" s="210"/>
      <c r="D853" s="211"/>
      <c r="E853" s="210"/>
      <c r="F853" s="210"/>
      <c r="G853" s="261"/>
      <c r="H853" s="262"/>
      <c r="I853" s="262"/>
      <c r="J853" s="263"/>
      <c r="K853" s="263"/>
      <c r="L853" s="263"/>
      <c r="M853" s="263"/>
      <c r="N853" s="263"/>
      <c r="O853" s="263"/>
      <c r="P853" s="263"/>
      <c r="Q853" s="263"/>
      <c r="R853" s="210"/>
      <c r="S853" s="210"/>
      <c r="T853" s="210"/>
      <c r="U853" s="212"/>
      <c r="V853" s="212"/>
      <c r="W853" s="212"/>
      <c r="X853" s="212"/>
      <c r="Y853" s="212"/>
      <c r="Z853" s="212"/>
      <c r="AA853" s="212"/>
      <c r="AB853" s="212"/>
      <c r="AC853" s="212"/>
      <c r="AD853" s="212"/>
      <c r="AE853" s="212"/>
      <c r="AF853" s="212"/>
      <c r="AG853" s="212"/>
      <c r="AH853" s="212"/>
      <c r="AI853" s="212"/>
      <c r="AJ853" s="260"/>
      <c r="AK853" s="260"/>
      <c r="AL853" s="260"/>
      <c r="AM853" s="260"/>
      <c r="AN853" s="260"/>
      <c r="AO853" s="260"/>
      <c r="AP853" s="260"/>
      <c r="AQ853" s="260"/>
      <c r="AR853" s="260"/>
      <c r="AS853" s="260"/>
      <c r="AT853" s="260"/>
      <c r="AU853" s="260"/>
      <c r="AV853" s="260"/>
      <c r="AW853" s="260"/>
      <c r="AX853" s="260"/>
      <c r="AY853" s="260"/>
      <c r="AZ853" s="260"/>
      <c r="BA853" s="260"/>
      <c r="BB853" s="260"/>
      <c r="BC853" s="260"/>
      <c r="BD853" s="260"/>
      <c r="BE853" s="260"/>
      <c r="BF853" s="260"/>
      <c r="BG853" s="260"/>
      <c r="BH853" s="260"/>
      <c r="BI853" s="260"/>
      <c r="BJ853" s="260"/>
      <c r="BK853" s="260"/>
      <c r="BL853" s="260"/>
      <c r="BM853" s="260"/>
      <c r="BN853" s="260"/>
      <c r="BO853" s="260"/>
      <c r="BP853" s="260"/>
      <c r="BQ853" s="260"/>
      <c r="BR853" s="260"/>
      <c r="BS853" s="260"/>
      <c r="BT853" s="260"/>
      <c r="BU853" s="260"/>
      <c r="BV853" s="260"/>
      <c r="BW853" s="260"/>
      <c r="BX853" s="260"/>
      <c r="BY853" s="260"/>
      <c r="BZ853" s="260"/>
      <c r="CA853" s="260"/>
      <c r="CB853" s="260"/>
      <c r="CC853" s="260"/>
      <c r="CD853" s="260"/>
      <c r="CE853" s="260"/>
      <c r="CF853" s="260"/>
      <c r="CG853" s="260"/>
      <c r="CH853" s="260"/>
      <c r="CI853" s="260"/>
      <c r="CJ853" s="260"/>
      <c r="CK853" s="260"/>
      <c r="CL853" s="260"/>
      <c r="CM853" s="260"/>
      <c r="CN853" s="260"/>
      <c r="CO853" s="260"/>
      <c r="CP853" s="260"/>
      <c r="CQ853" s="260"/>
      <c r="CR853" s="260"/>
      <c r="CS853" s="260"/>
      <c r="CT853" s="260"/>
      <c r="CU853" s="260"/>
      <c r="CV853" s="260"/>
      <c r="CW853" s="260"/>
      <c r="CX853" s="260"/>
      <c r="CY853" s="260"/>
      <c r="CZ853" s="260"/>
      <c r="DA853" s="260"/>
      <c r="DB853" s="260"/>
      <c r="DC853" s="260"/>
      <c r="DD853" s="260"/>
      <c r="DE853" s="260"/>
    </row>
    <row r="854" spans="1:109" ht="11.25" customHeight="1">
      <c r="A854" s="260"/>
      <c r="B854" s="260"/>
      <c r="C854" s="210"/>
      <c r="D854" s="211"/>
      <c r="E854" s="210"/>
      <c r="F854" s="210"/>
      <c r="G854" s="261"/>
      <c r="H854" s="262"/>
      <c r="I854" s="262"/>
      <c r="J854" s="263"/>
      <c r="K854" s="263"/>
      <c r="L854" s="263"/>
      <c r="M854" s="263"/>
      <c r="N854" s="263"/>
      <c r="O854" s="263"/>
      <c r="P854" s="263"/>
      <c r="Q854" s="263"/>
      <c r="R854" s="210"/>
      <c r="S854" s="210"/>
      <c r="T854" s="210"/>
      <c r="U854" s="212"/>
      <c r="V854" s="212"/>
      <c r="W854" s="212"/>
      <c r="X854" s="212"/>
      <c r="Y854" s="212"/>
      <c r="Z854" s="212"/>
      <c r="AA854" s="212"/>
      <c r="AB854" s="212"/>
      <c r="AC854" s="212"/>
      <c r="AD854" s="212"/>
      <c r="AE854" s="212"/>
      <c r="AF854" s="212"/>
      <c r="AG854" s="212"/>
      <c r="AH854" s="212"/>
      <c r="AI854" s="212"/>
      <c r="AJ854" s="260"/>
      <c r="AK854" s="260"/>
      <c r="AL854" s="260"/>
      <c r="AM854" s="260"/>
      <c r="AN854" s="260"/>
      <c r="AO854" s="260"/>
      <c r="AP854" s="260"/>
      <c r="AQ854" s="260"/>
      <c r="AR854" s="260"/>
      <c r="AS854" s="260"/>
      <c r="AT854" s="260"/>
      <c r="AU854" s="260"/>
      <c r="AV854" s="260"/>
      <c r="AW854" s="260"/>
      <c r="AX854" s="260"/>
      <c r="AY854" s="260"/>
      <c r="AZ854" s="260"/>
      <c r="BA854" s="260"/>
      <c r="BB854" s="260"/>
      <c r="BC854" s="260"/>
      <c r="BD854" s="260"/>
      <c r="BE854" s="260"/>
      <c r="BF854" s="260"/>
      <c r="BG854" s="260"/>
      <c r="BH854" s="260"/>
      <c r="BI854" s="260"/>
      <c r="BJ854" s="260"/>
      <c r="BK854" s="260"/>
      <c r="BL854" s="260"/>
      <c r="BM854" s="260"/>
      <c r="BN854" s="260"/>
      <c r="BO854" s="260"/>
      <c r="BP854" s="260"/>
      <c r="BQ854" s="260"/>
      <c r="BR854" s="260"/>
      <c r="BS854" s="260"/>
      <c r="BT854" s="260"/>
      <c r="BU854" s="260"/>
      <c r="BV854" s="260"/>
      <c r="BW854" s="260"/>
      <c r="BX854" s="260"/>
      <c r="BY854" s="260"/>
      <c r="BZ854" s="260"/>
      <c r="CA854" s="260"/>
      <c r="CB854" s="260"/>
      <c r="CC854" s="260"/>
      <c r="CD854" s="260"/>
      <c r="CE854" s="260"/>
      <c r="CF854" s="260"/>
      <c r="CG854" s="260"/>
      <c r="CH854" s="260"/>
      <c r="CI854" s="260"/>
      <c r="CJ854" s="260"/>
      <c r="CK854" s="260"/>
      <c r="CL854" s="260"/>
      <c r="CM854" s="260"/>
      <c r="CN854" s="260"/>
      <c r="CO854" s="260"/>
      <c r="CP854" s="260"/>
      <c r="CQ854" s="260"/>
      <c r="CR854" s="260"/>
      <c r="CS854" s="260"/>
      <c r="CT854" s="260"/>
      <c r="CU854" s="260"/>
      <c r="CV854" s="260"/>
      <c r="CW854" s="260"/>
      <c r="CX854" s="260"/>
      <c r="CY854" s="260"/>
      <c r="CZ854" s="260"/>
      <c r="DA854" s="260"/>
      <c r="DB854" s="260"/>
      <c r="DC854" s="260"/>
      <c r="DD854" s="260"/>
      <c r="DE854" s="260"/>
    </row>
    <row r="855" spans="1:109" ht="11.25" customHeight="1">
      <c r="A855" s="260"/>
      <c r="B855" s="260"/>
      <c r="C855" s="210"/>
      <c r="D855" s="211"/>
      <c r="E855" s="210"/>
      <c r="F855" s="210"/>
      <c r="G855" s="261"/>
      <c r="H855" s="262"/>
      <c r="I855" s="262"/>
      <c r="J855" s="263"/>
      <c r="K855" s="263"/>
      <c r="L855" s="263"/>
      <c r="M855" s="263"/>
      <c r="N855" s="263"/>
      <c r="O855" s="263"/>
      <c r="P855" s="263"/>
      <c r="Q855" s="263"/>
      <c r="R855" s="210"/>
      <c r="S855" s="210"/>
      <c r="T855" s="210"/>
      <c r="U855" s="212"/>
      <c r="V855" s="212"/>
      <c r="W855" s="212"/>
      <c r="X855" s="212"/>
      <c r="Y855" s="212"/>
      <c r="Z855" s="212"/>
      <c r="AA855" s="212"/>
      <c r="AB855" s="212"/>
      <c r="AC855" s="212"/>
      <c r="AD855" s="212"/>
      <c r="AE855" s="212"/>
      <c r="AF855" s="212"/>
      <c r="AG855" s="212"/>
      <c r="AH855" s="212"/>
      <c r="AI855" s="212"/>
      <c r="AJ855" s="260"/>
      <c r="AK855" s="260"/>
      <c r="AL855" s="260"/>
      <c r="AM855" s="260"/>
      <c r="AN855" s="260"/>
      <c r="AO855" s="260"/>
      <c r="AP855" s="260"/>
      <c r="AQ855" s="260"/>
      <c r="AR855" s="260"/>
      <c r="AS855" s="260"/>
      <c r="AT855" s="260"/>
      <c r="AU855" s="260"/>
      <c r="AV855" s="260"/>
      <c r="AW855" s="260"/>
      <c r="AX855" s="260"/>
      <c r="AY855" s="260"/>
      <c r="AZ855" s="260"/>
      <c r="BA855" s="260"/>
      <c r="BB855" s="260"/>
      <c r="BC855" s="260"/>
      <c r="BD855" s="260"/>
      <c r="BE855" s="260"/>
      <c r="BF855" s="260"/>
      <c r="BG855" s="260"/>
      <c r="BH855" s="260"/>
      <c r="BI855" s="260"/>
      <c r="BJ855" s="260"/>
      <c r="BK855" s="260"/>
      <c r="BL855" s="260"/>
      <c r="BM855" s="260"/>
      <c r="BN855" s="260"/>
      <c r="BO855" s="260"/>
      <c r="BP855" s="260"/>
      <c r="BQ855" s="260"/>
      <c r="BR855" s="260"/>
      <c r="BS855" s="260"/>
      <c r="BT855" s="260"/>
      <c r="BU855" s="260"/>
      <c r="BV855" s="260"/>
      <c r="BW855" s="260"/>
      <c r="BX855" s="260"/>
      <c r="BY855" s="260"/>
      <c r="BZ855" s="260"/>
      <c r="CA855" s="260"/>
      <c r="CB855" s="260"/>
      <c r="CC855" s="260"/>
      <c r="CD855" s="260"/>
      <c r="CE855" s="260"/>
      <c r="CF855" s="260"/>
      <c r="CG855" s="260"/>
      <c r="CH855" s="260"/>
      <c r="CI855" s="260"/>
      <c r="CJ855" s="260"/>
      <c r="CK855" s="260"/>
      <c r="CL855" s="260"/>
      <c r="CM855" s="260"/>
      <c r="CN855" s="260"/>
      <c r="CO855" s="260"/>
      <c r="CP855" s="260"/>
      <c r="CQ855" s="260"/>
      <c r="CR855" s="260"/>
      <c r="CS855" s="260"/>
      <c r="CT855" s="260"/>
      <c r="CU855" s="260"/>
      <c r="CV855" s="260"/>
      <c r="CW855" s="260"/>
      <c r="CX855" s="260"/>
      <c r="CY855" s="260"/>
      <c r="CZ855" s="260"/>
      <c r="DA855" s="260"/>
      <c r="DB855" s="260"/>
      <c r="DC855" s="260"/>
      <c r="DD855" s="260"/>
      <c r="DE855" s="260"/>
    </row>
    <row r="856" spans="1:109" ht="11.25" customHeight="1">
      <c r="A856" s="260"/>
      <c r="B856" s="260"/>
      <c r="C856" s="210"/>
      <c r="D856" s="211"/>
      <c r="E856" s="210"/>
      <c r="F856" s="210"/>
      <c r="G856" s="261"/>
      <c r="H856" s="262"/>
      <c r="I856" s="262"/>
      <c r="J856" s="263"/>
      <c r="K856" s="263"/>
      <c r="L856" s="263"/>
      <c r="M856" s="263"/>
      <c r="N856" s="263"/>
      <c r="O856" s="263"/>
      <c r="P856" s="263"/>
      <c r="Q856" s="263"/>
      <c r="R856" s="210"/>
      <c r="S856" s="210"/>
      <c r="T856" s="210"/>
      <c r="U856" s="212"/>
      <c r="V856" s="212"/>
      <c r="W856" s="212"/>
      <c r="X856" s="212"/>
      <c r="Y856" s="212"/>
      <c r="Z856" s="212"/>
      <c r="AA856" s="212"/>
      <c r="AB856" s="212"/>
      <c r="AC856" s="212"/>
      <c r="AD856" s="212"/>
      <c r="AE856" s="212"/>
      <c r="AF856" s="212"/>
      <c r="AG856" s="212"/>
      <c r="AH856" s="212"/>
      <c r="AI856" s="212"/>
      <c r="AJ856" s="260"/>
      <c r="AK856" s="260"/>
      <c r="AL856" s="260"/>
      <c r="AM856" s="260"/>
      <c r="AN856" s="260"/>
      <c r="AO856" s="260"/>
      <c r="AP856" s="260"/>
      <c r="AQ856" s="260"/>
      <c r="AR856" s="260"/>
      <c r="AS856" s="260"/>
      <c r="AT856" s="260"/>
      <c r="AU856" s="260"/>
      <c r="AV856" s="260"/>
      <c r="AW856" s="260"/>
      <c r="AX856" s="260"/>
      <c r="AY856" s="260"/>
      <c r="AZ856" s="260"/>
      <c r="BA856" s="260"/>
      <c r="BB856" s="260"/>
      <c r="BC856" s="260"/>
      <c r="BD856" s="260"/>
      <c r="BE856" s="260"/>
      <c r="BF856" s="260"/>
      <c r="BG856" s="260"/>
      <c r="BH856" s="260"/>
      <c r="BI856" s="260"/>
      <c r="BJ856" s="260"/>
      <c r="BK856" s="260"/>
      <c r="BL856" s="260"/>
      <c r="BM856" s="260"/>
      <c r="BN856" s="260"/>
      <c r="BO856" s="260"/>
      <c r="BP856" s="260"/>
      <c r="BQ856" s="260"/>
      <c r="BR856" s="260"/>
      <c r="BS856" s="260"/>
      <c r="BT856" s="260"/>
      <c r="BU856" s="260"/>
      <c r="BV856" s="260"/>
      <c r="BW856" s="260"/>
      <c r="BX856" s="260"/>
      <c r="BY856" s="260"/>
      <c r="BZ856" s="260"/>
      <c r="CA856" s="260"/>
      <c r="CB856" s="260"/>
      <c r="CC856" s="260"/>
      <c r="CD856" s="260"/>
      <c r="CE856" s="260"/>
      <c r="CF856" s="260"/>
      <c r="CG856" s="260"/>
      <c r="CH856" s="260"/>
      <c r="CI856" s="260"/>
      <c r="CJ856" s="260"/>
      <c r="CK856" s="260"/>
      <c r="CL856" s="260"/>
      <c r="CM856" s="260"/>
      <c r="CN856" s="260"/>
      <c r="CO856" s="260"/>
      <c r="CP856" s="260"/>
      <c r="CQ856" s="260"/>
      <c r="CR856" s="260"/>
      <c r="CS856" s="260"/>
      <c r="CT856" s="260"/>
      <c r="CU856" s="260"/>
      <c r="CV856" s="260"/>
      <c r="CW856" s="260"/>
      <c r="CX856" s="260"/>
      <c r="CY856" s="260"/>
      <c r="CZ856" s="260"/>
      <c r="DA856" s="260"/>
      <c r="DB856" s="260"/>
      <c r="DC856" s="260"/>
      <c r="DD856" s="260"/>
      <c r="DE856" s="260"/>
    </row>
    <row r="857" spans="1:109" ht="11.25" customHeight="1">
      <c r="A857" s="260"/>
      <c r="B857" s="260"/>
      <c r="C857" s="210"/>
      <c r="D857" s="211"/>
      <c r="E857" s="210"/>
      <c r="F857" s="210"/>
      <c r="G857" s="261"/>
      <c r="H857" s="262"/>
      <c r="I857" s="262"/>
      <c r="J857" s="263"/>
      <c r="K857" s="263"/>
      <c r="L857" s="263"/>
      <c r="M857" s="263"/>
      <c r="N857" s="263"/>
      <c r="O857" s="263"/>
      <c r="P857" s="263"/>
      <c r="Q857" s="263"/>
      <c r="R857" s="210"/>
      <c r="S857" s="210"/>
      <c r="T857" s="210"/>
      <c r="U857" s="212"/>
      <c r="V857" s="212"/>
      <c r="W857" s="212"/>
      <c r="X857" s="212"/>
      <c r="Y857" s="212"/>
      <c r="Z857" s="212"/>
      <c r="AA857" s="212"/>
      <c r="AB857" s="212"/>
      <c r="AC857" s="212"/>
      <c r="AD857" s="212"/>
      <c r="AE857" s="212"/>
      <c r="AF857" s="212"/>
      <c r="AG857" s="212"/>
      <c r="AH857" s="212"/>
      <c r="AI857" s="212"/>
      <c r="AJ857" s="260"/>
      <c r="AK857" s="260"/>
      <c r="AL857" s="260"/>
      <c r="AM857" s="260"/>
      <c r="AN857" s="260"/>
      <c r="AO857" s="260"/>
      <c r="AP857" s="260"/>
      <c r="AQ857" s="260"/>
      <c r="AR857" s="260"/>
      <c r="AS857" s="260"/>
      <c r="AT857" s="260"/>
      <c r="AU857" s="260"/>
      <c r="AV857" s="260"/>
      <c r="AW857" s="260"/>
      <c r="AX857" s="260"/>
      <c r="AY857" s="260"/>
      <c r="AZ857" s="260"/>
      <c r="BA857" s="260"/>
      <c r="BB857" s="260"/>
      <c r="BC857" s="260"/>
      <c r="BD857" s="260"/>
      <c r="BE857" s="260"/>
      <c r="BF857" s="260"/>
      <c r="BG857" s="260"/>
      <c r="BH857" s="260"/>
      <c r="BI857" s="260"/>
      <c r="BJ857" s="260"/>
      <c r="BK857" s="260"/>
      <c r="BL857" s="260"/>
      <c r="BM857" s="260"/>
      <c r="BN857" s="260"/>
      <c r="BO857" s="260"/>
      <c r="BP857" s="260"/>
      <c r="BQ857" s="260"/>
      <c r="BR857" s="260"/>
      <c r="BS857" s="260"/>
      <c r="BT857" s="260"/>
      <c r="BU857" s="260"/>
      <c r="BV857" s="260"/>
      <c r="BW857" s="260"/>
      <c r="BX857" s="260"/>
      <c r="BY857" s="260"/>
      <c r="BZ857" s="260"/>
      <c r="CA857" s="260"/>
      <c r="CB857" s="260"/>
      <c r="CC857" s="260"/>
      <c r="CD857" s="260"/>
      <c r="CE857" s="260"/>
      <c r="CF857" s="260"/>
      <c r="CG857" s="260"/>
      <c r="CH857" s="260"/>
      <c r="CI857" s="260"/>
      <c r="CJ857" s="260"/>
      <c r="CK857" s="260"/>
      <c r="CL857" s="260"/>
      <c r="CM857" s="260"/>
      <c r="CN857" s="260"/>
      <c r="CO857" s="260"/>
      <c r="CP857" s="260"/>
      <c r="CQ857" s="260"/>
      <c r="CR857" s="260"/>
      <c r="CS857" s="260"/>
      <c r="CT857" s="260"/>
      <c r="CU857" s="260"/>
      <c r="CV857" s="260"/>
      <c r="CW857" s="260"/>
      <c r="CX857" s="260"/>
      <c r="CY857" s="260"/>
      <c r="CZ857" s="260"/>
      <c r="DA857" s="260"/>
      <c r="DB857" s="260"/>
      <c r="DC857" s="260"/>
      <c r="DD857" s="260"/>
      <c r="DE857" s="260"/>
    </row>
    <row r="858" spans="1:109" ht="11.25" customHeight="1">
      <c r="A858" s="260"/>
      <c r="B858" s="260"/>
      <c r="C858" s="210"/>
      <c r="D858" s="211"/>
      <c r="E858" s="210"/>
      <c r="F858" s="210"/>
      <c r="G858" s="261"/>
      <c r="H858" s="262"/>
      <c r="I858" s="262"/>
      <c r="J858" s="263"/>
      <c r="K858" s="263"/>
      <c r="L858" s="263"/>
      <c r="M858" s="263"/>
      <c r="N858" s="263"/>
      <c r="O858" s="263"/>
      <c r="P858" s="263"/>
      <c r="Q858" s="263"/>
      <c r="R858" s="210"/>
      <c r="S858" s="210"/>
      <c r="T858" s="210"/>
      <c r="U858" s="212"/>
      <c r="V858" s="212"/>
      <c r="W858" s="212"/>
      <c r="X858" s="212"/>
      <c r="Y858" s="212"/>
      <c r="Z858" s="212"/>
      <c r="AA858" s="212"/>
      <c r="AB858" s="212"/>
      <c r="AC858" s="212"/>
      <c r="AD858" s="212"/>
      <c r="AE858" s="212"/>
      <c r="AF858" s="212"/>
      <c r="AG858" s="212"/>
      <c r="AH858" s="212"/>
      <c r="AI858" s="212"/>
      <c r="AJ858" s="260"/>
      <c r="AK858" s="260"/>
      <c r="AL858" s="260"/>
      <c r="AM858" s="260"/>
      <c r="AN858" s="260"/>
      <c r="AO858" s="260"/>
      <c r="AP858" s="260"/>
      <c r="AQ858" s="260"/>
      <c r="AR858" s="260"/>
      <c r="AS858" s="260"/>
      <c r="AT858" s="260"/>
      <c r="AU858" s="260"/>
      <c r="AV858" s="260"/>
      <c r="AW858" s="260"/>
      <c r="AX858" s="260"/>
      <c r="AY858" s="260"/>
      <c r="AZ858" s="260"/>
      <c r="BA858" s="260"/>
      <c r="BB858" s="260"/>
      <c r="BC858" s="260"/>
      <c r="BD858" s="260"/>
      <c r="BE858" s="260"/>
      <c r="BF858" s="260"/>
      <c r="BG858" s="260"/>
      <c r="BH858" s="260"/>
      <c r="BI858" s="260"/>
      <c r="BJ858" s="260"/>
      <c r="BK858" s="260"/>
      <c r="BL858" s="260"/>
      <c r="BM858" s="260"/>
      <c r="BN858" s="260"/>
      <c r="BO858" s="260"/>
      <c r="BP858" s="260"/>
      <c r="BQ858" s="260"/>
      <c r="BR858" s="260"/>
      <c r="BS858" s="260"/>
      <c r="BT858" s="260"/>
      <c r="BU858" s="260"/>
      <c r="BV858" s="260"/>
      <c r="BW858" s="260"/>
      <c r="BX858" s="260"/>
      <c r="BY858" s="260"/>
      <c r="BZ858" s="260"/>
      <c r="CA858" s="260"/>
      <c r="CB858" s="260"/>
      <c r="CC858" s="260"/>
      <c r="CD858" s="260"/>
      <c r="CE858" s="260"/>
      <c r="CF858" s="260"/>
      <c r="CG858" s="260"/>
      <c r="CH858" s="260"/>
      <c r="CI858" s="260"/>
      <c r="CJ858" s="260"/>
      <c r="CK858" s="260"/>
      <c r="CL858" s="260"/>
      <c r="CM858" s="260"/>
      <c r="CN858" s="260"/>
      <c r="CO858" s="260"/>
      <c r="CP858" s="260"/>
      <c r="CQ858" s="260"/>
      <c r="CR858" s="260"/>
      <c r="CS858" s="260"/>
      <c r="CT858" s="260"/>
      <c r="CU858" s="260"/>
      <c r="CV858" s="260"/>
      <c r="CW858" s="260"/>
      <c r="CX858" s="260"/>
      <c r="CY858" s="260"/>
      <c r="CZ858" s="260"/>
      <c r="DA858" s="260"/>
      <c r="DB858" s="260"/>
      <c r="DC858" s="260"/>
      <c r="DD858" s="260"/>
      <c r="DE858" s="260"/>
    </row>
    <row r="859" spans="1:109" ht="11.25" customHeight="1">
      <c r="A859" s="260"/>
      <c r="B859" s="260"/>
      <c r="C859" s="210"/>
      <c r="D859" s="211"/>
      <c r="E859" s="210"/>
      <c r="F859" s="210"/>
      <c r="G859" s="261"/>
      <c r="H859" s="262"/>
      <c r="I859" s="262"/>
      <c r="J859" s="263"/>
      <c r="K859" s="263"/>
      <c r="L859" s="263"/>
      <c r="M859" s="263"/>
      <c r="N859" s="263"/>
      <c r="O859" s="263"/>
      <c r="P859" s="263"/>
      <c r="Q859" s="263"/>
      <c r="R859" s="210"/>
      <c r="S859" s="210"/>
      <c r="T859" s="210"/>
      <c r="U859" s="212"/>
      <c r="V859" s="212"/>
      <c r="W859" s="212"/>
      <c r="X859" s="212"/>
      <c r="Y859" s="212"/>
      <c r="Z859" s="212"/>
      <c r="AA859" s="212"/>
      <c r="AB859" s="212"/>
      <c r="AC859" s="212"/>
      <c r="AD859" s="212"/>
      <c r="AE859" s="212"/>
      <c r="AF859" s="212"/>
      <c r="AG859" s="212"/>
      <c r="AH859" s="212"/>
      <c r="AI859" s="212"/>
      <c r="AJ859" s="260"/>
      <c r="AK859" s="260"/>
      <c r="AL859" s="260"/>
      <c r="AM859" s="260"/>
      <c r="AN859" s="260"/>
      <c r="AO859" s="260"/>
      <c r="AP859" s="260"/>
      <c r="AQ859" s="260"/>
      <c r="AR859" s="260"/>
      <c r="AS859" s="260"/>
      <c r="AT859" s="260"/>
      <c r="AU859" s="260"/>
      <c r="AV859" s="260"/>
      <c r="AW859" s="260"/>
      <c r="AX859" s="260"/>
      <c r="AY859" s="260"/>
      <c r="AZ859" s="260"/>
      <c r="BA859" s="260"/>
      <c r="BB859" s="260"/>
      <c r="BC859" s="260"/>
      <c r="BD859" s="260"/>
      <c r="BE859" s="260"/>
      <c r="BF859" s="260"/>
      <c r="BG859" s="260"/>
      <c r="BH859" s="260"/>
      <c r="BI859" s="260"/>
      <c r="BJ859" s="260"/>
      <c r="BK859" s="260"/>
      <c r="BL859" s="260"/>
      <c r="BM859" s="260"/>
      <c r="BN859" s="260"/>
      <c r="BO859" s="260"/>
      <c r="BP859" s="260"/>
      <c r="BQ859" s="260"/>
      <c r="BR859" s="260"/>
      <c r="BS859" s="260"/>
      <c r="BT859" s="260"/>
      <c r="BU859" s="260"/>
      <c r="BV859" s="260"/>
      <c r="BW859" s="260"/>
      <c r="BX859" s="260"/>
      <c r="BY859" s="260"/>
      <c r="BZ859" s="260"/>
      <c r="CA859" s="260"/>
      <c r="CB859" s="260"/>
      <c r="CC859" s="260"/>
      <c r="CD859" s="260"/>
      <c r="CE859" s="260"/>
      <c r="CF859" s="260"/>
      <c r="CG859" s="260"/>
      <c r="CH859" s="260"/>
      <c r="CI859" s="260"/>
      <c r="CJ859" s="260"/>
      <c r="CK859" s="260"/>
      <c r="CL859" s="260"/>
      <c r="CM859" s="260"/>
      <c r="CN859" s="260"/>
      <c r="CO859" s="260"/>
      <c r="CP859" s="260"/>
      <c r="CQ859" s="260"/>
      <c r="CR859" s="260"/>
      <c r="CS859" s="260"/>
      <c r="CT859" s="260"/>
      <c r="CU859" s="260"/>
      <c r="CV859" s="260"/>
      <c r="CW859" s="260"/>
      <c r="CX859" s="260"/>
      <c r="CY859" s="260"/>
      <c r="CZ859" s="260"/>
      <c r="DA859" s="260"/>
      <c r="DB859" s="260"/>
      <c r="DC859" s="260"/>
      <c r="DD859" s="260"/>
      <c r="DE859" s="260"/>
    </row>
    <row r="860" spans="1:109" ht="11.25" customHeight="1">
      <c r="A860" s="260"/>
      <c r="B860" s="260"/>
      <c r="C860" s="210"/>
      <c r="D860" s="211"/>
      <c r="E860" s="210"/>
      <c r="F860" s="210"/>
      <c r="G860" s="261"/>
      <c r="H860" s="262"/>
      <c r="I860" s="262"/>
      <c r="J860" s="263"/>
      <c r="K860" s="263"/>
      <c r="L860" s="263"/>
      <c r="M860" s="263"/>
      <c r="N860" s="263"/>
      <c r="O860" s="263"/>
      <c r="P860" s="263"/>
      <c r="Q860" s="263"/>
      <c r="R860" s="210"/>
      <c r="S860" s="210"/>
      <c r="T860" s="210"/>
      <c r="U860" s="212"/>
      <c r="V860" s="212"/>
      <c r="W860" s="212"/>
      <c r="X860" s="212"/>
      <c r="Y860" s="212"/>
      <c r="Z860" s="212"/>
      <c r="AA860" s="212"/>
      <c r="AB860" s="212"/>
      <c r="AC860" s="212"/>
      <c r="AD860" s="212"/>
      <c r="AE860" s="212"/>
      <c r="AF860" s="212"/>
      <c r="AG860" s="212"/>
      <c r="AH860" s="212"/>
      <c r="AI860" s="212"/>
      <c r="AJ860" s="260"/>
      <c r="AK860" s="260"/>
      <c r="AL860" s="260"/>
      <c r="AM860" s="260"/>
      <c r="AN860" s="260"/>
      <c r="AO860" s="260"/>
      <c r="AP860" s="260"/>
      <c r="AQ860" s="260"/>
      <c r="AR860" s="260"/>
      <c r="AS860" s="260"/>
      <c r="AT860" s="260"/>
      <c r="AU860" s="260"/>
      <c r="AV860" s="260"/>
      <c r="AW860" s="260"/>
      <c r="AX860" s="260"/>
      <c r="AY860" s="260"/>
      <c r="AZ860" s="260"/>
      <c r="BA860" s="260"/>
      <c r="BB860" s="260"/>
      <c r="BC860" s="260"/>
      <c r="BD860" s="260"/>
      <c r="BE860" s="260"/>
      <c r="BF860" s="260"/>
      <c r="BG860" s="260"/>
      <c r="BH860" s="260"/>
      <c r="BI860" s="260"/>
      <c r="BJ860" s="260"/>
      <c r="BK860" s="260"/>
      <c r="BL860" s="260"/>
      <c r="BM860" s="260"/>
      <c r="BN860" s="260"/>
      <c r="BO860" s="260"/>
      <c r="BP860" s="260"/>
      <c r="BQ860" s="260"/>
      <c r="BR860" s="260"/>
      <c r="BS860" s="260"/>
      <c r="BT860" s="260"/>
      <c r="BU860" s="260"/>
      <c r="BV860" s="260"/>
      <c r="BW860" s="260"/>
      <c r="BX860" s="260"/>
      <c r="BY860" s="260"/>
      <c r="BZ860" s="260"/>
      <c r="CA860" s="260"/>
      <c r="CB860" s="260"/>
      <c r="CC860" s="260"/>
      <c r="CD860" s="260"/>
      <c r="CE860" s="260"/>
      <c r="CF860" s="260"/>
      <c r="CG860" s="260"/>
      <c r="CH860" s="260"/>
      <c r="CI860" s="260"/>
      <c r="CJ860" s="260"/>
      <c r="CK860" s="260"/>
      <c r="CL860" s="260"/>
      <c r="CM860" s="260"/>
      <c r="CN860" s="260"/>
      <c r="CO860" s="260"/>
      <c r="CP860" s="260"/>
      <c r="CQ860" s="260"/>
      <c r="CR860" s="260"/>
      <c r="CS860" s="260"/>
      <c r="CT860" s="260"/>
      <c r="CU860" s="260"/>
      <c r="CV860" s="260"/>
      <c r="CW860" s="260"/>
      <c r="CX860" s="260"/>
      <c r="CY860" s="260"/>
      <c r="CZ860" s="260"/>
      <c r="DA860" s="260"/>
      <c r="DB860" s="260"/>
      <c r="DC860" s="260"/>
      <c r="DD860" s="260"/>
      <c r="DE860" s="260"/>
    </row>
    <row r="861" spans="1:109" ht="11.25" customHeight="1">
      <c r="A861" s="260"/>
      <c r="B861" s="260"/>
      <c r="C861" s="210"/>
      <c r="D861" s="211"/>
      <c r="E861" s="210"/>
      <c r="F861" s="210"/>
      <c r="G861" s="261"/>
      <c r="H861" s="262"/>
      <c r="I861" s="262"/>
      <c r="J861" s="263"/>
      <c r="K861" s="263"/>
      <c r="L861" s="263"/>
      <c r="M861" s="263"/>
      <c r="N861" s="263"/>
      <c r="O861" s="263"/>
      <c r="P861" s="263"/>
      <c r="Q861" s="263"/>
      <c r="R861" s="210"/>
      <c r="S861" s="210"/>
      <c r="T861" s="210"/>
      <c r="U861" s="212"/>
      <c r="V861" s="212"/>
      <c r="W861" s="212"/>
      <c r="X861" s="212"/>
      <c r="Y861" s="212"/>
      <c r="Z861" s="212"/>
      <c r="AA861" s="212"/>
      <c r="AB861" s="212"/>
      <c r="AC861" s="212"/>
      <c r="AD861" s="212"/>
      <c r="AE861" s="212"/>
      <c r="AF861" s="212"/>
      <c r="AG861" s="212"/>
      <c r="AH861" s="212"/>
      <c r="AI861" s="212"/>
      <c r="AJ861" s="260"/>
      <c r="AK861" s="260"/>
      <c r="AL861" s="260"/>
      <c r="AM861" s="260"/>
      <c r="AN861" s="260"/>
      <c r="AO861" s="260"/>
      <c r="AP861" s="260"/>
      <c r="AQ861" s="260"/>
      <c r="AR861" s="260"/>
      <c r="AS861" s="260"/>
      <c r="AT861" s="260"/>
      <c r="AU861" s="260"/>
      <c r="AV861" s="260"/>
      <c r="AW861" s="260"/>
      <c r="AX861" s="260"/>
      <c r="AY861" s="260"/>
      <c r="AZ861" s="260"/>
      <c r="BA861" s="260"/>
      <c r="BB861" s="260"/>
      <c r="BC861" s="260"/>
      <c r="BD861" s="260"/>
      <c r="BE861" s="260"/>
      <c r="BF861" s="260"/>
      <c r="BG861" s="260"/>
      <c r="BH861" s="260"/>
      <c r="BI861" s="260"/>
      <c r="BJ861" s="260"/>
      <c r="BK861" s="260"/>
      <c r="BL861" s="260"/>
      <c r="BM861" s="260"/>
      <c r="BN861" s="260"/>
      <c r="BO861" s="260"/>
      <c r="BP861" s="260"/>
      <c r="BQ861" s="260"/>
      <c r="BR861" s="260"/>
      <c r="BS861" s="260"/>
      <c r="BT861" s="260"/>
      <c r="BU861" s="260"/>
      <c r="BV861" s="260"/>
      <c r="BW861" s="260"/>
      <c r="BX861" s="260"/>
      <c r="BY861" s="260"/>
      <c r="BZ861" s="260"/>
      <c r="CA861" s="260"/>
      <c r="CB861" s="260"/>
      <c r="CC861" s="260"/>
      <c r="CD861" s="260"/>
      <c r="CE861" s="260"/>
      <c r="CF861" s="260"/>
      <c r="CG861" s="260"/>
      <c r="CH861" s="260"/>
      <c r="CI861" s="260"/>
      <c r="CJ861" s="260"/>
      <c r="CK861" s="260"/>
      <c r="CL861" s="260"/>
      <c r="CM861" s="260"/>
      <c r="CN861" s="260"/>
      <c r="CO861" s="260"/>
      <c r="CP861" s="260"/>
      <c r="CQ861" s="260"/>
      <c r="CR861" s="260"/>
      <c r="CS861" s="260"/>
      <c r="CT861" s="260"/>
      <c r="CU861" s="260"/>
      <c r="CV861" s="260"/>
      <c r="CW861" s="260"/>
      <c r="CX861" s="260"/>
      <c r="CY861" s="260"/>
      <c r="CZ861" s="260"/>
      <c r="DA861" s="260"/>
      <c r="DB861" s="260"/>
      <c r="DC861" s="260"/>
      <c r="DD861" s="260"/>
      <c r="DE861" s="260"/>
    </row>
    <row r="862" spans="1:109" ht="11.25" customHeight="1">
      <c r="A862" s="260"/>
      <c r="B862" s="260"/>
      <c r="C862" s="210"/>
      <c r="D862" s="211"/>
      <c r="E862" s="210"/>
      <c r="F862" s="210"/>
      <c r="G862" s="261"/>
      <c r="H862" s="262"/>
      <c r="I862" s="262"/>
      <c r="J862" s="263"/>
      <c r="K862" s="263"/>
      <c r="L862" s="263"/>
      <c r="M862" s="263"/>
      <c r="N862" s="263"/>
      <c r="O862" s="263"/>
      <c r="P862" s="263"/>
      <c r="Q862" s="263"/>
      <c r="R862" s="210"/>
      <c r="S862" s="210"/>
      <c r="T862" s="210"/>
      <c r="U862" s="212"/>
      <c r="V862" s="212"/>
      <c r="W862" s="212"/>
      <c r="X862" s="212"/>
      <c r="Y862" s="212"/>
      <c r="Z862" s="212"/>
      <c r="AA862" s="212"/>
      <c r="AB862" s="212"/>
      <c r="AC862" s="212"/>
      <c r="AD862" s="212"/>
      <c r="AE862" s="212"/>
      <c r="AF862" s="212"/>
      <c r="AG862" s="212"/>
      <c r="AH862" s="212"/>
      <c r="AI862" s="212"/>
      <c r="AJ862" s="260"/>
      <c r="AK862" s="260"/>
      <c r="AL862" s="260"/>
      <c r="AM862" s="260"/>
      <c r="AN862" s="260"/>
      <c r="AO862" s="260"/>
      <c r="AP862" s="260"/>
      <c r="AQ862" s="260"/>
      <c r="AR862" s="260"/>
      <c r="AS862" s="260"/>
      <c r="AT862" s="260"/>
      <c r="AU862" s="260"/>
      <c r="AV862" s="260"/>
      <c r="AW862" s="260"/>
      <c r="AX862" s="260"/>
      <c r="AY862" s="260"/>
      <c r="AZ862" s="260"/>
      <c r="BA862" s="260"/>
      <c r="BB862" s="260"/>
      <c r="BC862" s="260"/>
      <c r="BD862" s="260"/>
      <c r="BE862" s="260"/>
      <c r="BF862" s="260"/>
      <c r="BG862" s="260"/>
      <c r="BH862" s="260"/>
      <c r="BI862" s="260"/>
      <c r="BJ862" s="260"/>
      <c r="BK862" s="260"/>
      <c r="BL862" s="260"/>
      <c r="BM862" s="260"/>
      <c r="BN862" s="260"/>
      <c r="BO862" s="260"/>
      <c r="BP862" s="260"/>
      <c r="BQ862" s="260"/>
      <c r="BR862" s="260"/>
      <c r="BS862" s="260"/>
      <c r="BT862" s="260"/>
      <c r="BU862" s="260"/>
      <c r="BV862" s="260"/>
      <c r="BW862" s="260"/>
      <c r="BX862" s="260"/>
      <c r="BY862" s="260"/>
      <c r="BZ862" s="260"/>
      <c r="CA862" s="260"/>
      <c r="CB862" s="260"/>
      <c r="CC862" s="260"/>
      <c r="CD862" s="260"/>
      <c r="CE862" s="260"/>
      <c r="CF862" s="260"/>
      <c r="CG862" s="260"/>
      <c r="CH862" s="260"/>
      <c r="CI862" s="260"/>
      <c r="CJ862" s="260"/>
      <c r="CK862" s="260"/>
      <c r="CL862" s="260"/>
      <c r="CM862" s="260"/>
      <c r="CN862" s="260"/>
      <c r="CO862" s="260"/>
      <c r="CP862" s="260"/>
      <c r="CQ862" s="260"/>
      <c r="CR862" s="260"/>
      <c r="CS862" s="260"/>
      <c r="CT862" s="260"/>
      <c r="CU862" s="260"/>
      <c r="CV862" s="260"/>
      <c r="CW862" s="260"/>
      <c r="CX862" s="260"/>
      <c r="CY862" s="260"/>
      <c r="CZ862" s="260"/>
      <c r="DA862" s="260"/>
      <c r="DB862" s="260"/>
      <c r="DC862" s="260"/>
      <c r="DD862" s="260"/>
      <c r="DE862" s="260"/>
    </row>
    <row r="863" spans="1:109" ht="11.25" customHeight="1">
      <c r="A863" s="260"/>
      <c r="B863" s="260"/>
      <c r="C863" s="210"/>
      <c r="D863" s="211"/>
      <c r="E863" s="210"/>
      <c r="F863" s="210"/>
      <c r="G863" s="261"/>
      <c r="H863" s="262"/>
      <c r="I863" s="262"/>
      <c r="J863" s="263"/>
      <c r="K863" s="263"/>
      <c r="L863" s="263"/>
      <c r="M863" s="263"/>
      <c r="N863" s="263"/>
      <c r="O863" s="263"/>
      <c r="P863" s="263"/>
      <c r="Q863" s="263"/>
      <c r="R863" s="210"/>
      <c r="S863" s="210"/>
      <c r="T863" s="210"/>
      <c r="U863" s="212"/>
      <c r="V863" s="212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60"/>
      <c r="AK863" s="260"/>
      <c r="AL863" s="260"/>
      <c r="AM863" s="260"/>
      <c r="AN863" s="260"/>
      <c r="AO863" s="260"/>
      <c r="AP863" s="260"/>
      <c r="AQ863" s="260"/>
      <c r="AR863" s="260"/>
      <c r="AS863" s="260"/>
      <c r="AT863" s="260"/>
      <c r="AU863" s="260"/>
      <c r="AV863" s="260"/>
      <c r="AW863" s="260"/>
      <c r="AX863" s="260"/>
      <c r="AY863" s="260"/>
      <c r="AZ863" s="260"/>
      <c r="BA863" s="260"/>
      <c r="BB863" s="260"/>
      <c r="BC863" s="260"/>
      <c r="BD863" s="260"/>
      <c r="BE863" s="260"/>
      <c r="BF863" s="260"/>
      <c r="BG863" s="260"/>
      <c r="BH863" s="260"/>
      <c r="BI863" s="260"/>
      <c r="BJ863" s="260"/>
      <c r="BK863" s="260"/>
      <c r="BL863" s="260"/>
      <c r="BM863" s="260"/>
      <c r="BN863" s="260"/>
      <c r="BO863" s="260"/>
      <c r="BP863" s="260"/>
      <c r="BQ863" s="260"/>
      <c r="BR863" s="260"/>
      <c r="BS863" s="260"/>
      <c r="BT863" s="260"/>
      <c r="BU863" s="260"/>
      <c r="BV863" s="260"/>
      <c r="BW863" s="260"/>
      <c r="BX863" s="260"/>
      <c r="BY863" s="260"/>
      <c r="BZ863" s="260"/>
      <c r="CA863" s="260"/>
      <c r="CB863" s="260"/>
      <c r="CC863" s="260"/>
      <c r="CD863" s="260"/>
      <c r="CE863" s="260"/>
      <c r="CF863" s="260"/>
      <c r="CG863" s="260"/>
      <c r="CH863" s="260"/>
      <c r="CI863" s="260"/>
      <c r="CJ863" s="260"/>
      <c r="CK863" s="260"/>
      <c r="CL863" s="260"/>
      <c r="CM863" s="260"/>
      <c r="CN863" s="260"/>
      <c r="CO863" s="260"/>
      <c r="CP863" s="260"/>
      <c r="CQ863" s="260"/>
      <c r="CR863" s="260"/>
      <c r="CS863" s="260"/>
      <c r="CT863" s="260"/>
      <c r="CU863" s="260"/>
      <c r="CV863" s="260"/>
      <c r="CW863" s="260"/>
      <c r="CX863" s="260"/>
      <c r="CY863" s="260"/>
      <c r="CZ863" s="260"/>
      <c r="DA863" s="260"/>
      <c r="DB863" s="260"/>
      <c r="DC863" s="260"/>
      <c r="DD863" s="260"/>
      <c r="DE863" s="260"/>
    </row>
    <row r="864" spans="1:109" ht="11.25" customHeight="1">
      <c r="A864" s="260"/>
      <c r="B864" s="260"/>
      <c r="C864" s="210"/>
      <c r="D864" s="211"/>
      <c r="E864" s="210"/>
      <c r="F864" s="210"/>
      <c r="G864" s="261"/>
      <c r="H864" s="262"/>
      <c r="I864" s="262"/>
      <c r="J864" s="263"/>
      <c r="K864" s="263"/>
      <c r="L864" s="263"/>
      <c r="M864" s="263"/>
      <c r="N864" s="263"/>
      <c r="O864" s="263"/>
      <c r="P864" s="263"/>
      <c r="Q864" s="263"/>
      <c r="R864" s="210"/>
      <c r="S864" s="210"/>
      <c r="T864" s="210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60"/>
      <c r="AK864" s="260"/>
      <c r="AL864" s="260"/>
      <c r="AM864" s="260"/>
      <c r="AN864" s="260"/>
      <c r="AO864" s="260"/>
      <c r="AP864" s="260"/>
      <c r="AQ864" s="260"/>
      <c r="AR864" s="260"/>
      <c r="AS864" s="260"/>
      <c r="AT864" s="260"/>
      <c r="AU864" s="260"/>
      <c r="AV864" s="260"/>
      <c r="AW864" s="260"/>
      <c r="AX864" s="260"/>
      <c r="AY864" s="260"/>
      <c r="AZ864" s="260"/>
      <c r="BA864" s="260"/>
      <c r="BB864" s="260"/>
      <c r="BC864" s="260"/>
      <c r="BD864" s="260"/>
      <c r="BE864" s="260"/>
      <c r="BF864" s="260"/>
      <c r="BG864" s="260"/>
      <c r="BH864" s="260"/>
      <c r="BI864" s="260"/>
      <c r="BJ864" s="260"/>
      <c r="BK864" s="260"/>
      <c r="BL864" s="260"/>
      <c r="BM864" s="260"/>
      <c r="BN864" s="260"/>
      <c r="BO864" s="260"/>
      <c r="BP864" s="260"/>
      <c r="BQ864" s="260"/>
      <c r="BR864" s="260"/>
      <c r="BS864" s="260"/>
      <c r="BT864" s="260"/>
      <c r="BU864" s="260"/>
      <c r="BV864" s="260"/>
      <c r="BW864" s="260"/>
      <c r="BX864" s="260"/>
      <c r="BY864" s="260"/>
      <c r="BZ864" s="260"/>
      <c r="CA864" s="260"/>
      <c r="CB864" s="260"/>
      <c r="CC864" s="260"/>
      <c r="CD864" s="260"/>
      <c r="CE864" s="260"/>
      <c r="CF864" s="260"/>
      <c r="CG864" s="260"/>
      <c r="CH864" s="260"/>
      <c r="CI864" s="260"/>
      <c r="CJ864" s="260"/>
      <c r="CK864" s="260"/>
      <c r="CL864" s="260"/>
      <c r="CM864" s="260"/>
      <c r="CN864" s="260"/>
      <c r="CO864" s="260"/>
      <c r="CP864" s="260"/>
      <c r="CQ864" s="260"/>
      <c r="CR864" s="260"/>
      <c r="CS864" s="260"/>
      <c r="CT864" s="260"/>
      <c r="CU864" s="260"/>
      <c r="CV864" s="260"/>
      <c r="CW864" s="260"/>
      <c r="CX864" s="260"/>
      <c r="CY864" s="260"/>
      <c r="CZ864" s="260"/>
      <c r="DA864" s="260"/>
      <c r="DB864" s="260"/>
      <c r="DC864" s="260"/>
      <c r="DD864" s="260"/>
      <c r="DE864" s="260"/>
    </row>
    <row r="865" spans="1:109" ht="11.25" customHeight="1">
      <c r="A865" s="260"/>
      <c r="B865" s="260"/>
      <c r="C865" s="210"/>
      <c r="D865" s="211"/>
      <c r="E865" s="210"/>
      <c r="F865" s="210"/>
      <c r="G865" s="261"/>
      <c r="H865" s="262"/>
      <c r="I865" s="262"/>
      <c r="J865" s="263"/>
      <c r="K865" s="263"/>
      <c r="L865" s="263"/>
      <c r="M865" s="263"/>
      <c r="N865" s="263"/>
      <c r="O865" s="263"/>
      <c r="P865" s="263"/>
      <c r="Q865" s="263"/>
      <c r="R865" s="210"/>
      <c r="S865" s="210"/>
      <c r="T865" s="210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60"/>
      <c r="AK865" s="260"/>
      <c r="AL865" s="260"/>
      <c r="AM865" s="260"/>
      <c r="AN865" s="260"/>
      <c r="AO865" s="260"/>
      <c r="AP865" s="260"/>
      <c r="AQ865" s="260"/>
      <c r="AR865" s="260"/>
      <c r="AS865" s="260"/>
      <c r="AT865" s="260"/>
      <c r="AU865" s="260"/>
      <c r="AV865" s="260"/>
      <c r="AW865" s="260"/>
      <c r="AX865" s="260"/>
      <c r="AY865" s="260"/>
      <c r="AZ865" s="260"/>
      <c r="BA865" s="260"/>
      <c r="BB865" s="260"/>
      <c r="BC865" s="260"/>
      <c r="BD865" s="260"/>
      <c r="BE865" s="260"/>
      <c r="BF865" s="260"/>
      <c r="BG865" s="260"/>
      <c r="BH865" s="260"/>
      <c r="BI865" s="260"/>
      <c r="BJ865" s="260"/>
      <c r="BK865" s="260"/>
      <c r="BL865" s="260"/>
      <c r="BM865" s="260"/>
      <c r="BN865" s="260"/>
      <c r="BO865" s="260"/>
      <c r="BP865" s="260"/>
      <c r="BQ865" s="260"/>
      <c r="BR865" s="260"/>
      <c r="BS865" s="260"/>
      <c r="BT865" s="260"/>
      <c r="BU865" s="260"/>
      <c r="BV865" s="260"/>
      <c r="BW865" s="260"/>
      <c r="BX865" s="260"/>
      <c r="BY865" s="260"/>
      <c r="BZ865" s="260"/>
      <c r="CA865" s="260"/>
      <c r="CB865" s="260"/>
      <c r="CC865" s="260"/>
      <c r="CD865" s="260"/>
      <c r="CE865" s="260"/>
      <c r="CF865" s="260"/>
      <c r="CG865" s="260"/>
      <c r="CH865" s="260"/>
      <c r="CI865" s="260"/>
      <c r="CJ865" s="260"/>
      <c r="CK865" s="260"/>
      <c r="CL865" s="260"/>
      <c r="CM865" s="260"/>
      <c r="CN865" s="260"/>
      <c r="CO865" s="260"/>
      <c r="CP865" s="260"/>
      <c r="CQ865" s="260"/>
      <c r="CR865" s="260"/>
      <c r="CS865" s="260"/>
      <c r="CT865" s="260"/>
      <c r="CU865" s="260"/>
      <c r="CV865" s="260"/>
      <c r="CW865" s="260"/>
      <c r="CX865" s="260"/>
      <c r="CY865" s="260"/>
      <c r="CZ865" s="260"/>
      <c r="DA865" s="260"/>
      <c r="DB865" s="260"/>
      <c r="DC865" s="260"/>
      <c r="DD865" s="260"/>
      <c r="DE865" s="260"/>
    </row>
    <row r="866" spans="1:109" ht="11.25" customHeight="1">
      <c r="A866" s="260"/>
      <c r="B866" s="260"/>
      <c r="C866" s="210"/>
      <c r="D866" s="211"/>
      <c r="E866" s="210"/>
      <c r="F866" s="210"/>
      <c r="G866" s="261"/>
      <c r="H866" s="262"/>
      <c r="I866" s="262"/>
      <c r="J866" s="263"/>
      <c r="K866" s="263"/>
      <c r="L866" s="263"/>
      <c r="M866" s="263"/>
      <c r="N866" s="263"/>
      <c r="O866" s="263"/>
      <c r="P866" s="263"/>
      <c r="Q866" s="263"/>
      <c r="R866" s="210"/>
      <c r="S866" s="210"/>
      <c r="T866" s="210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60"/>
      <c r="AK866" s="260"/>
      <c r="AL866" s="260"/>
      <c r="AM866" s="260"/>
      <c r="AN866" s="260"/>
      <c r="AO866" s="260"/>
      <c r="AP866" s="260"/>
      <c r="AQ866" s="260"/>
      <c r="AR866" s="260"/>
      <c r="AS866" s="260"/>
      <c r="AT866" s="260"/>
      <c r="AU866" s="260"/>
      <c r="AV866" s="260"/>
      <c r="AW866" s="260"/>
      <c r="AX866" s="260"/>
      <c r="AY866" s="260"/>
      <c r="AZ866" s="260"/>
      <c r="BA866" s="260"/>
      <c r="BB866" s="260"/>
      <c r="BC866" s="260"/>
      <c r="BD866" s="260"/>
      <c r="BE866" s="260"/>
      <c r="BF866" s="260"/>
      <c r="BG866" s="260"/>
      <c r="BH866" s="260"/>
      <c r="BI866" s="260"/>
      <c r="BJ866" s="260"/>
      <c r="BK866" s="260"/>
      <c r="BL866" s="260"/>
      <c r="BM866" s="260"/>
      <c r="BN866" s="260"/>
      <c r="BO866" s="260"/>
      <c r="BP866" s="260"/>
      <c r="BQ866" s="260"/>
      <c r="BR866" s="260"/>
      <c r="BS866" s="260"/>
      <c r="BT866" s="260"/>
      <c r="BU866" s="260"/>
      <c r="BV866" s="260"/>
      <c r="BW866" s="260"/>
      <c r="BX866" s="260"/>
      <c r="BY866" s="260"/>
      <c r="BZ866" s="260"/>
      <c r="CA866" s="260"/>
      <c r="CB866" s="260"/>
      <c r="CC866" s="260"/>
      <c r="CD866" s="260"/>
      <c r="CE866" s="260"/>
      <c r="CF866" s="260"/>
      <c r="CG866" s="260"/>
      <c r="CH866" s="260"/>
      <c r="CI866" s="260"/>
      <c r="CJ866" s="260"/>
      <c r="CK866" s="260"/>
      <c r="CL866" s="260"/>
      <c r="CM866" s="260"/>
      <c r="CN866" s="260"/>
      <c r="CO866" s="260"/>
      <c r="CP866" s="260"/>
      <c r="CQ866" s="260"/>
      <c r="CR866" s="260"/>
      <c r="CS866" s="260"/>
      <c r="CT866" s="260"/>
      <c r="CU866" s="260"/>
      <c r="CV866" s="260"/>
      <c r="CW866" s="260"/>
      <c r="CX866" s="260"/>
      <c r="CY866" s="260"/>
      <c r="CZ866" s="260"/>
      <c r="DA866" s="260"/>
      <c r="DB866" s="260"/>
      <c r="DC866" s="260"/>
      <c r="DD866" s="260"/>
      <c r="DE866" s="260"/>
    </row>
    <row r="867" spans="1:109" ht="11.25" customHeight="1">
      <c r="A867" s="260"/>
      <c r="B867" s="260"/>
      <c r="C867" s="210"/>
      <c r="D867" s="211"/>
      <c r="E867" s="210"/>
      <c r="F867" s="210"/>
      <c r="G867" s="261"/>
      <c r="H867" s="262"/>
      <c r="I867" s="262"/>
      <c r="J867" s="263"/>
      <c r="K867" s="263"/>
      <c r="L867" s="263"/>
      <c r="M867" s="263"/>
      <c r="N867" s="263"/>
      <c r="O867" s="263"/>
      <c r="P867" s="263"/>
      <c r="Q867" s="263"/>
      <c r="R867" s="210"/>
      <c r="S867" s="210"/>
      <c r="T867" s="210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60"/>
      <c r="AK867" s="260"/>
      <c r="AL867" s="260"/>
      <c r="AM867" s="260"/>
      <c r="AN867" s="260"/>
      <c r="AO867" s="260"/>
      <c r="AP867" s="260"/>
      <c r="AQ867" s="260"/>
      <c r="AR867" s="260"/>
      <c r="AS867" s="260"/>
      <c r="AT867" s="260"/>
      <c r="AU867" s="260"/>
      <c r="AV867" s="260"/>
      <c r="AW867" s="260"/>
      <c r="AX867" s="260"/>
      <c r="AY867" s="260"/>
      <c r="AZ867" s="260"/>
      <c r="BA867" s="260"/>
      <c r="BB867" s="260"/>
      <c r="BC867" s="260"/>
      <c r="BD867" s="260"/>
      <c r="BE867" s="260"/>
      <c r="BF867" s="260"/>
      <c r="BG867" s="260"/>
      <c r="BH867" s="260"/>
      <c r="BI867" s="260"/>
      <c r="BJ867" s="260"/>
      <c r="BK867" s="260"/>
      <c r="BL867" s="260"/>
      <c r="BM867" s="260"/>
      <c r="BN867" s="260"/>
      <c r="BO867" s="260"/>
      <c r="BP867" s="260"/>
      <c r="BQ867" s="260"/>
      <c r="BR867" s="260"/>
      <c r="BS867" s="260"/>
      <c r="BT867" s="260"/>
      <c r="BU867" s="260"/>
      <c r="BV867" s="260"/>
      <c r="BW867" s="260"/>
      <c r="BX867" s="260"/>
      <c r="BY867" s="260"/>
      <c r="BZ867" s="260"/>
      <c r="CA867" s="260"/>
      <c r="CB867" s="260"/>
      <c r="CC867" s="260"/>
      <c r="CD867" s="260"/>
      <c r="CE867" s="260"/>
      <c r="CF867" s="260"/>
      <c r="CG867" s="260"/>
      <c r="CH867" s="260"/>
      <c r="CI867" s="260"/>
      <c r="CJ867" s="260"/>
      <c r="CK867" s="260"/>
      <c r="CL867" s="260"/>
      <c r="CM867" s="260"/>
      <c r="CN867" s="260"/>
      <c r="CO867" s="260"/>
      <c r="CP867" s="260"/>
      <c r="CQ867" s="260"/>
      <c r="CR867" s="260"/>
      <c r="CS867" s="260"/>
      <c r="CT867" s="260"/>
      <c r="CU867" s="260"/>
      <c r="CV867" s="260"/>
      <c r="CW867" s="260"/>
      <c r="CX867" s="260"/>
      <c r="CY867" s="260"/>
      <c r="CZ867" s="260"/>
      <c r="DA867" s="260"/>
      <c r="DB867" s="260"/>
      <c r="DC867" s="260"/>
      <c r="DD867" s="260"/>
      <c r="DE867" s="260"/>
    </row>
    <row r="868" spans="1:109" ht="11.25" customHeight="1">
      <c r="A868" s="260"/>
      <c r="B868" s="260"/>
      <c r="C868" s="210"/>
      <c r="D868" s="211"/>
      <c r="E868" s="210"/>
      <c r="F868" s="210"/>
      <c r="G868" s="261"/>
      <c r="H868" s="262"/>
      <c r="I868" s="262"/>
      <c r="J868" s="263"/>
      <c r="K868" s="263"/>
      <c r="L868" s="263"/>
      <c r="M868" s="263"/>
      <c r="N868" s="263"/>
      <c r="O868" s="263"/>
      <c r="P868" s="263"/>
      <c r="Q868" s="263"/>
      <c r="R868" s="210"/>
      <c r="S868" s="210"/>
      <c r="T868" s="210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60"/>
      <c r="AK868" s="260"/>
      <c r="AL868" s="260"/>
      <c r="AM868" s="260"/>
      <c r="AN868" s="260"/>
      <c r="AO868" s="260"/>
      <c r="AP868" s="260"/>
      <c r="AQ868" s="260"/>
      <c r="AR868" s="260"/>
      <c r="AS868" s="260"/>
      <c r="AT868" s="260"/>
      <c r="AU868" s="260"/>
      <c r="AV868" s="260"/>
      <c r="AW868" s="260"/>
      <c r="AX868" s="260"/>
      <c r="AY868" s="260"/>
      <c r="AZ868" s="260"/>
      <c r="BA868" s="260"/>
      <c r="BB868" s="260"/>
      <c r="BC868" s="260"/>
      <c r="BD868" s="260"/>
      <c r="BE868" s="260"/>
      <c r="BF868" s="260"/>
      <c r="BG868" s="260"/>
      <c r="BH868" s="260"/>
      <c r="BI868" s="260"/>
      <c r="BJ868" s="260"/>
      <c r="BK868" s="260"/>
      <c r="BL868" s="260"/>
      <c r="BM868" s="260"/>
      <c r="BN868" s="260"/>
      <c r="BO868" s="260"/>
      <c r="BP868" s="260"/>
      <c r="BQ868" s="260"/>
      <c r="BR868" s="260"/>
      <c r="BS868" s="260"/>
      <c r="BT868" s="260"/>
      <c r="BU868" s="260"/>
      <c r="BV868" s="260"/>
      <c r="BW868" s="260"/>
      <c r="BX868" s="260"/>
      <c r="BY868" s="260"/>
      <c r="BZ868" s="260"/>
      <c r="CA868" s="260"/>
      <c r="CB868" s="260"/>
      <c r="CC868" s="260"/>
      <c r="CD868" s="260"/>
      <c r="CE868" s="260"/>
      <c r="CF868" s="260"/>
      <c r="CG868" s="260"/>
      <c r="CH868" s="260"/>
      <c r="CI868" s="260"/>
      <c r="CJ868" s="260"/>
      <c r="CK868" s="260"/>
      <c r="CL868" s="260"/>
      <c r="CM868" s="260"/>
      <c r="CN868" s="260"/>
      <c r="CO868" s="260"/>
      <c r="CP868" s="260"/>
      <c r="CQ868" s="260"/>
      <c r="CR868" s="260"/>
      <c r="CS868" s="260"/>
      <c r="CT868" s="260"/>
      <c r="CU868" s="260"/>
      <c r="CV868" s="260"/>
      <c r="CW868" s="260"/>
      <c r="CX868" s="260"/>
      <c r="CY868" s="260"/>
      <c r="CZ868" s="260"/>
      <c r="DA868" s="260"/>
      <c r="DB868" s="260"/>
      <c r="DC868" s="260"/>
      <c r="DD868" s="260"/>
      <c r="DE868" s="260"/>
    </row>
    <row r="869" spans="1:109" ht="11.25" customHeight="1">
      <c r="A869" s="260"/>
      <c r="B869" s="260"/>
      <c r="C869" s="210"/>
      <c r="D869" s="211"/>
      <c r="E869" s="210"/>
      <c r="F869" s="210"/>
      <c r="G869" s="261"/>
      <c r="H869" s="262"/>
      <c r="I869" s="262"/>
      <c r="J869" s="263"/>
      <c r="K869" s="263"/>
      <c r="L869" s="263"/>
      <c r="M869" s="263"/>
      <c r="N869" s="263"/>
      <c r="O869" s="263"/>
      <c r="P869" s="263"/>
      <c r="Q869" s="263"/>
      <c r="R869" s="210"/>
      <c r="S869" s="210"/>
      <c r="T869" s="210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60"/>
      <c r="AK869" s="260"/>
      <c r="AL869" s="260"/>
      <c r="AM869" s="260"/>
      <c r="AN869" s="260"/>
      <c r="AO869" s="260"/>
      <c r="AP869" s="260"/>
      <c r="AQ869" s="260"/>
      <c r="AR869" s="260"/>
      <c r="AS869" s="260"/>
      <c r="AT869" s="260"/>
      <c r="AU869" s="260"/>
      <c r="AV869" s="260"/>
      <c r="AW869" s="260"/>
      <c r="AX869" s="260"/>
      <c r="AY869" s="260"/>
      <c r="AZ869" s="260"/>
      <c r="BA869" s="260"/>
      <c r="BB869" s="260"/>
      <c r="BC869" s="260"/>
      <c r="BD869" s="260"/>
      <c r="BE869" s="260"/>
      <c r="BF869" s="260"/>
      <c r="BG869" s="260"/>
      <c r="BH869" s="260"/>
      <c r="BI869" s="260"/>
      <c r="BJ869" s="260"/>
      <c r="BK869" s="260"/>
      <c r="BL869" s="260"/>
      <c r="BM869" s="260"/>
      <c r="BN869" s="260"/>
      <c r="BO869" s="260"/>
      <c r="BP869" s="260"/>
      <c r="BQ869" s="260"/>
      <c r="BR869" s="260"/>
      <c r="BS869" s="260"/>
      <c r="BT869" s="260"/>
      <c r="BU869" s="260"/>
      <c r="BV869" s="260"/>
      <c r="BW869" s="260"/>
      <c r="BX869" s="260"/>
      <c r="BY869" s="260"/>
      <c r="BZ869" s="260"/>
      <c r="CA869" s="260"/>
      <c r="CB869" s="260"/>
      <c r="CC869" s="260"/>
      <c r="CD869" s="260"/>
      <c r="CE869" s="260"/>
      <c r="CF869" s="260"/>
      <c r="CG869" s="260"/>
      <c r="CH869" s="260"/>
      <c r="CI869" s="260"/>
      <c r="CJ869" s="260"/>
      <c r="CK869" s="260"/>
      <c r="CL869" s="260"/>
      <c r="CM869" s="260"/>
      <c r="CN869" s="260"/>
      <c r="CO869" s="260"/>
      <c r="CP869" s="260"/>
      <c r="CQ869" s="260"/>
      <c r="CR869" s="260"/>
      <c r="CS869" s="260"/>
      <c r="CT869" s="260"/>
      <c r="CU869" s="260"/>
      <c r="CV869" s="260"/>
      <c r="CW869" s="260"/>
      <c r="CX869" s="260"/>
      <c r="CY869" s="260"/>
      <c r="CZ869" s="260"/>
      <c r="DA869" s="260"/>
      <c r="DB869" s="260"/>
      <c r="DC869" s="260"/>
      <c r="DD869" s="260"/>
      <c r="DE869" s="260"/>
    </row>
    <row r="870" spans="1:109" ht="11.25" customHeight="1">
      <c r="A870" s="260"/>
      <c r="B870" s="260"/>
      <c r="C870" s="210"/>
      <c r="D870" s="211"/>
      <c r="E870" s="210"/>
      <c r="F870" s="210"/>
      <c r="G870" s="261"/>
      <c r="H870" s="262"/>
      <c r="I870" s="262"/>
      <c r="J870" s="263"/>
      <c r="K870" s="263"/>
      <c r="L870" s="263"/>
      <c r="M870" s="263"/>
      <c r="N870" s="263"/>
      <c r="O870" s="263"/>
      <c r="P870" s="263"/>
      <c r="Q870" s="263"/>
      <c r="R870" s="210"/>
      <c r="S870" s="210"/>
      <c r="T870" s="210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60"/>
      <c r="AK870" s="260"/>
      <c r="AL870" s="260"/>
      <c r="AM870" s="260"/>
      <c r="AN870" s="260"/>
      <c r="AO870" s="260"/>
      <c r="AP870" s="260"/>
      <c r="AQ870" s="260"/>
      <c r="AR870" s="260"/>
      <c r="AS870" s="260"/>
      <c r="AT870" s="260"/>
      <c r="AU870" s="260"/>
      <c r="AV870" s="260"/>
      <c r="AW870" s="260"/>
      <c r="AX870" s="260"/>
      <c r="AY870" s="260"/>
      <c r="AZ870" s="260"/>
      <c r="BA870" s="260"/>
      <c r="BB870" s="260"/>
      <c r="BC870" s="260"/>
      <c r="BD870" s="260"/>
      <c r="BE870" s="260"/>
      <c r="BF870" s="260"/>
      <c r="BG870" s="260"/>
      <c r="BH870" s="260"/>
      <c r="BI870" s="260"/>
      <c r="BJ870" s="260"/>
      <c r="BK870" s="260"/>
      <c r="BL870" s="260"/>
      <c r="BM870" s="260"/>
      <c r="BN870" s="260"/>
      <c r="BO870" s="260"/>
      <c r="BP870" s="260"/>
      <c r="BQ870" s="260"/>
      <c r="BR870" s="260"/>
      <c r="BS870" s="260"/>
      <c r="BT870" s="260"/>
      <c r="BU870" s="260"/>
      <c r="BV870" s="260"/>
      <c r="BW870" s="260"/>
      <c r="BX870" s="260"/>
      <c r="BY870" s="260"/>
      <c r="BZ870" s="260"/>
      <c r="CA870" s="260"/>
      <c r="CB870" s="260"/>
      <c r="CC870" s="260"/>
      <c r="CD870" s="260"/>
      <c r="CE870" s="260"/>
      <c r="CF870" s="260"/>
      <c r="CG870" s="260"/>
      <c r="CH870" s="260"/>
      <c r="CI870" s="260"/>
      <c r="CJ870" s="260"/>
      <c r="CK870" s="260"/>
      <c r="CL870" s="260"/>
      <c r="CM870" s="260"/>
      <c r="CN870" s="260"/>
      <c r="CO870" s="260"/>
      <c r="CP870" s="260"/>
      <c r="CQ870" s="260"/>
      <c r="CR870" s="260"/>
      <c r="CS870" s="260"/>
      <c r="CT870" s="260"/>
      <c r="CU870" s="260"/>
      <c r="CV870" s="260"/>
      <c r="CW870" s="260"/>
      <c r="CX870" s="260"/>
      <c r="CY870" s="260"/>
      <c r="CZ870" s="260"/>
      <c r="DA870" s="260"/>
      <c r="DB870" s="260"/>
      <c r="DC870" s="260"/>
      <c r="DD870" s="260"/>
      <c r="DE870" s="260"/>
    </row>
    <row r="871" spans="1:109" ht="11.25" customHeight="1">
      <c r="A871" s="260"/>
      <c r="B871" s="260"/>
      <c r="C871" s="210"/>
      <c r="D871" s="211"/>
      <c r="E871" s="210"/>
      <c r="F871" s="210"/>
      <c r="G871" s="261"/>
      <c r="H871" s="262"/>
      <c r="I871" s="262"/>
      <c r="J871" s="263"/>
      <c r="K871" s="263"/>
      <c r="L871" s="263"/>
      <c r="M871" s="263"/>
      <c r="N871" s="263"/>
      <c r="O871" s="263"/>
      <c r="P871" s="263"/>
      <c r="Q871" s="263"/>
      <c r="R871" s="210"/>
      <c r="S871" s="210"/>
      <c r="T871" s="210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60"/>
      <c r="AK871" s="260"/>
      <c r="AL871" s="260"/>
      <c r="AM871" s="260"/>
      <c r="AN871" s="260"/>
      <c r="AO871" s="260"/>
      <c r="AP871" s="260"/>
      <c r="AQ871" s="260"/>
      <c r="AR871" s="260"/>
      <c r="AS871" s="260"/>
      <c r="AT871" s="260"/>
      <c r="AU871" s="260"/>
      <c r="AV871" s="260"/>
      <c r="AW871" s="260"/>
      <c r="AX871" s="260"/>
      <c r="AY871" s="260"/>
      <c r="AZ871" s="260"/>
      <c r="BA871" s="260"/>
      <c r="BB871" s="260"/>
      <c r="BC871" s="260"/>
      <c r="BD871" s="260"/>
      <c r="BE871" s="260"/>
      <c r="BF871" s="260"/>
      <c r="BG871" s="260"/>
      <c r="BH871" s="260"/>
      <c r="BI871" s="260"/>
      <c r="BJ871" s="260"/>
      <c r="BK871" s="260"/>
      <c r="BL871" s="260"/>
      <c r="BM871" s="260"/>
      <c r="BN871" s="260"/>
      <c r="BO871" s="260"/>
      <c r="BP871" s="260"/>
      <c r="BQ871" s="260"/>
      <c r="BR871" s="260"/>
      <c r="BS871" s="260"/>
      <c r="BT871" s="260"/>
      <c r="BU871" s="260"/>
      <c r="BV871" s="260"/>
      <c r="BW871" s="260"/>
      <c r="BX871" s="260"/>
      <c r="BY871" s="260"/>
      <c r="BZ871" s="260"/>
      <c r="CA871" s="260"/>
      <c r="CB871" s="260"/>
      <c r="CC871" s="260"/>
      <c r="CD871" s="260"/>
      <c r="CE871" s="260"/>
      <c r="CF871" s="260"/>
      <c r="CG871" s="260"/>
      <c r="CH871" s="260"/>
      <c r="CI871" s="260"/>
      <c r="CJ871" s="260"/>
      <c r="CK871" s="260"/>
      <c r="CL871" s="260"/>
      <c r="CM871" s="260"/>
      <c r="CN871" s="260"/>
      <c r="CO871" s="260"/>
      <c r="CP871" s="260"/>
      <c r="CQ871" s="260"/>
      <c r="CR871" s="260"/>
      <c r="CS871" s="260"/>
      <c r="CT871" s="260"/>
      <c r="CU871" s="260"/>
      <c r="CV871" s="260"/>
      <c r="CW871" s="260"/>
      <c r="CX871" s="260"/>
      <c r="CY871" s="260"/>
      <c r="CZ871" s="260"/>
      <c r="DA871" s="260"/>
      <c r="DB871" s="260"/>
      <c r="DC871" s="260"/>
      <c r="DD871" s="260"/>
      <c r="DE871" s="260"/>
    </row>
    <row r="872" spans="1:109" ht="11.25" customHeight="1">
      <c r="A872" s="260"/>
      <c r="B872" s="260"/>
      <c r="C872" s="210"/>
      <c r="D872" s="211"/>
      <c r="E872" s="210"/>
      <c r="F872" s="210"/>
      <c r="G872" s="261"/>
      <c r="H872" s="262"/>
      <c r="I872" s="262"/>
      <c r="J872" s="263"/>
      <c r="K872" s="263"/>
      <c r="L872" s="263"/>
      <c r="M872" s="263"/>
      <c r="N872" s="263"/>
      <c r="O872" s="263"/>
      <c r="P872" s="263"/>
      <c r="Q872" s="263"/>
      <c r="R872" s="210"/>
      <c r="S872" s="210"/>
      <c r="T872" s="210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60"/>
      <c r="AK872" s="260"/>
      <c r="AL872" s="260"/>
      <c r="AM872" s="260"/>
      <c r="AN872" s="260"/>
      <c r="AO872" s="260"/>
      <c r="AP872" s="260"/>
      <c r="AQ872" s="260"/>
      <c r="AR872" s="260"/>
      <c r="AS872" s="260"/>
      <c r="AT872" s="260"/>
      <c r="AU872" s="260"/>
      <c r="AV872" s="260"/>
      <c r="AW872" s="260"/>
      <c r="AX872" s="260"/>
      <c r="AY872" s="260"/>
      <c r="AZ872" s="260"/>
      <c r="BA872" s="260"/>
      <c r="BB872" s="260"/>
      <c r="BC872" s="260"/>
      <c r="BD872" s="260"/>
      <c r="BE872" s="260"/>
      <c r="BF872" s="260"/>
      <c r="BG872" s="260"/>
      <c r="BH872" s="260"/>
      <c r="BI872" s="260"/>
      <c r="BJ872" s="260"/>
      <c r="BK872" s="260"/>
      <c r="BL872" s="260"/>
      <c r="BM872" s="260"/>
      <c r="BN872" s="260"/>
      <c r="BO872" s="260"/>
      <c r="BP872" s="260"/>
      <c r="BQ872" s="260"/>
      <c r="BR872" s="260"/>
      <c r="BS872" s="260"/>
      <c r="BT872" s="260"/>
      <c r="BU872" s="260"/>
      <c r="BV872" s="260"/>
      <c r="BW872" s="260"/>
      <c r="BX872" s="260"/>
      <c r="BY872" s="260"/>
      <c r="BZ872" s="260"/>
      <c r="CA872" s="260"/>
      <c r="CB872" s="260"/>
      <c r="CC872" s="260"/>
      <c r="CD872" s="260"/>
      <c r="CE872" s="260"/>
      <c r="CF872" s="260"/>
      <c r="CG872" s="260"/>
      <c r="CH872" s="260"/>
      <c r="CI872" s="260"/>
      <c r="CJ872" s="260"/>
      <c r="CK872" s="260"/>
      <c r="CL872" s="260"/>
      <c r="CM872" s="260"/>
      <c r="CN872" s="260"/>
      <c r="CO872" s="260"/>
      <c r="CP872" s="260"/>
      <c r="CQ872" s="260"/>
      <c r="CR872" s="260"/>
      <c r="CS872" s="260"/>
      <c r="CT872" s="260"/>
      <c r="CU872" s="260"/>
      <c r="CV872" s="260"/>
      <c r="CW872" s="260"/>
      <c r="CX872" s="260"/>
      <c r="CY872" s="260"/>
      <c r="CZ872" s="260"/>
      <c r="DA872" s="260"/>
      <c r="DB872" s="260"/>
      <c r="DC872" s="260"/>
      <c r="DD872" s="260"/>
      <c r="DE872" s="260"/>
    </row>
    <row r="873" spans="1:109" ht="11.25" customHeight="1">
      <c r="A873" s="260"/>
      <c r="B873" s="260"/>
      <c r="C873" s="210"/>
      <c r="D873" s="211"/>
      <c r="E873" s="210"/>
      <c r="F873" s="210"/>
      <c r="G873" s="261"/>
      <c r="H873" s="262"/>
      <c r="I873" s="262"/>
      <c r="J873" s="263"/>
      <c r="K873" s="263"/>
      <c r="L873" s="263"/>
      <c r="M873" s="263"/>
      <c r="N873" s="263"/>
      <c r="O873" s="263"/>
      <c r="P873" s="263"/>
      <c r="Q873" s="263"/>
      <c r="R873" s="210"/>
      <c r="S873" s="210"/>
      <c r="T873" s="210"/>
      <c r="U873" s="212"/>
      <c r="V873" s="212"/>
      <c r="W873" s="212"/>
      <c r="X873" s="212"/>
      <c r="Y873" s="212"/>
      <c r="Z873" s="212"/>
      <c r="AA873" s="212"/>
      <c r="AB873" s="212"/>
      <c r="AC873" s="212"/>
      <c r="AD873" s="212"/>
      <c r="AE873" s="212"/>
      <c r="AF873" s="212"/>
      <c r="AG873" s="212"/>
      <c r="AH873" s="212"/>
      <c r="AI873" s="212"/>
      <c r="AJ873" s="260"/>
      <c r="AK873" s="260"/>
      <c r="AL873" s="260"/>
      <c r="AM873" s="260"/>
      <c r="AN873" s="260"/>
      <c r="AO873" s="260"/>
      <c r="AP873" s="260"/>
      <c r="AQ873" s="260"/>
      <c r="AR873" s="260"/>
      <c r="AS873" s="260"/>
      <c r="AT873" s="260"/>
      <c r="AU873" s="260"/>
      <c r="AV873" s="260"/>
      <c r="AW873" s="260"/>
      <c r="AX873" s="260"/>
      <c r="AY873" s="260"/>
      <c r="AZ873" s="260"/>
      <c r="BA873" s="260"/>
      <c r="BB873" s="260"/>
      <c r="BC873" s="260"/>
      <c r="BD873" s="260"/>
      <c r="BE873" s="260"/>
      <c r="BF873" s="260"/>
      <c r="BG873" s="260"/>
      <c r="BH873" s="260"/>
      <c r="BI873" s="260"/>
      <c r="BJ873" s="260"/>
      <c r="BK873" s="260"/>
      <c r="BL873" s="260"/>
      <c r="BM873" s="260"/>
      <c r="BN873" s="260"/>
      <c r="BO873" s="260"/>
      <c r="BP873" s="260"/>
      <c r="BQ873" s="260"/>
      <c r="BR873" s="260"/>
      <c r="BS873" s="260"/>
      <c r="BT873" s="260"/>
      <c r="BU873" s="260"/>
      <c r="BV873" s="260"/>
      <c r="BW873" s="260"/>
      <c r="BX873" s="260"/>
      <c r="BY873" s="260"/>
      <c r="BZ873" s="260"/>
      <c r="CA873" s="260"/>
      <c r="CB873" s="260"/>
      <c r="CC873" s="260"/>
      <c r="CD873" s="260"/>
      <c r="CE873" s="260"/>
      <c r="CF873" s="260"/>
      <c r="CG873" s="260"/>
      <c r="CH873" s="260"/>
      <c r="CI873" s="260"/>
      <c r="CJ873" s="260"/>
      <c r="CK873" s="260"/>
      <c r="CL873" s="260"/>
      <c r="CM873" s="260"/>
      <c r="CN873" s="260"/>
      <c r="CO873" s="260"/>
      <c r="CP873" s="260"/>
      <c r="CQ873" s="260"/>
      <c r="CR873" s="260"/>
      <c r="CS873" s="260"/>
      <c r="CT873" s="260"/>
      <c r="CU873" s="260"/>
      <c r="CV873" s="260"/>
      <c r="CW873" s="260"/>
      <c r="CX873" s="260"/>
      <c r="CY873" s="260"/>
      <c r="CZ873" s="260"/>
      <c r="DA873" s="260"/>
      <c r="DB873" s="260"/>
      <c r="DC873" s="260"/>
      <c r="DD873" s="260"/>
      <c r="DE873" s="260"/>
    </row>
    <row r="874" spans="1:109" ht="11.25" customHeight="1">
      <c r="A874" s="260"/>
      <c r="B874" s="260"/>
      <c r="C874" s="210"/>
      <c r="D874" s="211"/>
      <c r="E874" s="210"/>
      <c r="F874" s="210"/>
      <c r="G874" s="261"/>
      <c r="H874" s="262"/>
      <c r="I874" s="262"/>
      <c r="J874" s="263"/>
      <c r="K874" s="263"/>
      <c r="L874" s="263"/>
      <c r="M874" s="263"/>
      <c r="N874" s="263"/>
      <c r="O874" s="263"/>
      <c r="P874" s="263"/>
      <c r="Q874" s="263"/>
      <c r="R874" s="210"/>
      <c r="S874" s="210"/>
      <c r="T874" s="210"/>
      <c r="U874" s="212"/>
      <c r="V874" s="212"/>
      <c r="W874" s="212"/>
      <c r="X874" s="212"/>
      <c r="Y874" s="212"/>
      <c r="Z874" s="212"/>
      <c r="AA874" s="212"/>
      <c r="AB874" s="212"/>
      <c r="AC874" s="212"/>
      <c r="AD874" s="212"/>
      <c r="AE874" s="212"/>
      <c r="AF874" s="212"/>
      <c r="AG874" s="212"/>
      <c r="AH874" s="212"/>
      <c r="AI874" s="212"/>
      <c r="AJ874" s="260"/>
      <c r="AK874" s="260"/>
      <c r="AL874" s="260"/>
      <c r="AM874" s="260"/>
      <c r="AN874" s="260"/>
      <c r="AO874" s="260"/>
      <c r="AP874" s="260"/>
      <c r="AQ874" s="260"/>
      <c r="AR874" s="260"/>
      <c r="AS874" s="260"/>
      <c r="AT874" s="260"/>
      <c r="AU874" s="260"/>
      <c r="AV874" s="260"/>
      <c r="AW874" s="260"/>
      <c r="AX874" s="260"/>
      <c r="AY874" s="260"/>
      <c r="AZ874" s="260"/>
      <c r="BA874" s="260"/>
      <c r="BB874" s="260"/>
      <c r="BC874" s="260"/>
      <c r="BD874" s="260"/>
      <c r="BE874" s="260"/>
      <c r="BF874" s="260"/>
      <c r="BG874" s="260"/>
      <c r="BH874" s="260"/>
      <c r="BI874" s="260"/>
      <c r="BJ874" s="260"/>
      <c r="BK874" s="260"/>
      <c r="BL874" s="260"/>
      <c r="BM874" s="260"/>
      <c r="BN874" s="260"/>
      <c r="BO874" s="260"/>
      <c r="BP874" s="260"/>
      <c r="BQ874" s="260"/>
      <c r="BR874" s="260"/>
      <c r="BS874" s="260"/>
      <c r="BT874" s="260"/>
      <c r="BU874" s="260"/>
      <c r="BV874" s="260"/>
      <c r="BW874" s="260"/>
      <c r="BX874" s="260"/>
      <c r="BY874" s="260"/>
      <c r="BZ874" s="260"/>
      <c r="CA874" s="260"/>
      <c r="CB874" s="260"/>
      <c r="CC874" s="260"/>
      <c r="CD874" s="260"/>
      <c r="CE874" s="260"/>
      <c r="CF874" s="260"/>
      <c r="CG874" s="260"/>
      <c r="CH874" s="260"/>
      <c r="CI874" s="260"/>
      <c r="CJ874" s="260"/>
      <c r="CK874" s="260"/>
      <c r="CL874" s="260"/>
      <c r="CM874" s="260"/>
      <c r="CN874" s="260"/>
      <c r="CO874" s="260"/>
      <c r="CP874" s="260"/>
      <c r="CQ874" s="260"/>
      <c r="CR874" s="260"/>
      <c r="CS874" s="260"/>
      <c r="CT874" s="260"/>
      <c r="CU874" s="260"/>
      <c r="CV874" s="260"/>
      <c r="CW874" s="260"/>
      <c r="CX874" s="260"/>
      <c r="CY874" s="260"/>
      <c r="CZ874" s="260"/>
      <c r="DA874" s="260"/>
      <c r="DB874" s="260"/>
      <c r="DC874" s="260"/>
      <c r="DD874" s="260"/>
      <c r="DE874" s="260"/>
    </row>
    <row r="875" spans="1:109" ht="11.25" customHeight="1">
      <c r="A875" s="260"/>
      <c r="B875" s="260"/>
      <c r="C875" s="210"/>
      <c r="D875" s="211"/>
      <c r="E875" s="210"/>
      <c r="F875" s="210"/>
      <c r="G875" s="261"/>
      <c r="H875" s="262"/>
      <c r="I875" s="262"/>
      <c r="J875" s="263"/>
      <c r="K875" s="263"/>
      <c r="L875" s="263"/>
      <c r="M875" s="263"/>
      <c r="N875" s="263"/>
      <c r="O875" s="263"/>
      <c r="P875" s="263"/>
      <c r="Q875" s="263"/>
      <c r="R875" s="210"/>
      <c r="S875" s="210"/>
      <c r="T875" s="210"/>
      <c r="U875" s="212"/>
      <c r="V875" s="212"/>
      <c r="W875" s="212"/>
      <c r="X875" s="212"/>
      <c r="Y875" s="212"/>
      <c r="Z875" s="212"/>
      <c r="AA875" s="212"/>
      <c r="AB875" s="212"/>
      <c r="AC875" s="212"/>
      <c r="AD875" s="212"/>
      <c r="AE875" s="212"/>
      <c r="AF875" s="212"/>
      <c r="AG875" s="212"/>
      <c r="AH875" s="212"/>
      <c r="AI875" s="212"/>
      <c r="AJ875" s="260"/>
      <c r="AK875" s="260"/>
      <c r="AL875" s="260"/>
      <c r="AM875" s="260"/>
      <c r="AN875" s="260"/>
      <c r="AO875" s="260"/>
      <c r="AP875" s="260"/>
      <c r="AQ875" s="260"/>
      <c r="AR875" s="260"/>
      <c r="AS875" s="260"/>
      <c r="AT875" s="260"/>
      <c r="AU875" s="260"/>
      <c r="AV875" s="260"/>
      <c r="AW875" s="260"/>
      <c r="AX875" s="260"/>
      <c r="AY875" s="260"/>
      <c r="AZ875" s="260"/>
      <c r="BA875" s="260"/>
      <c r="BB875" s="260"/>
      <c r="BC875" s="260"/>
      <c r="BD875" s="260"/>
      <c r="BE875" s="260"/>
      <c r="BF875" s="260"/>
      <c r="BG875" s="260"/>
      <c r="BH875" s="260"/>
      <c r="BI875" s="260"/>
      <c r="BJ875" s="260"/>
      <c r="BK875" s="260"/>
      <c r="BL875" s="260"/>
      <c r="BM875" s="260"/>
      <c r="BN875" s="260"/>
      <c r="BO875" s="260"/>
      <c r="BP875" s="260"/>
      <c r="BQ875" s="260"/>
      <c r="BR875" s="260"/>
      <c r="BS875" s="260"/>
      <c r="BT875" s="260"/>
      <c r="BU875" s="260"/>
      <c r="BV875" s="260"/>
      <c r="BW875" s="260"/>
      <c r="BX875" s="260"/>
      <c r="BY875" s="260"/>
      <c r="BZ875" s="260"/>
      <c r="CA875" s="260"/>
      <c r="CB875" s="260"/>
      <c r="CC875" s="260"/>
      <c r="CD875" s="260"/>
      <c r="CE875" s="260"/>
      <c r="CF875" s="260"/>
      <c r="CG875" s="260"/>
      <c r="CH875" s="260"/>
      <c r="CI875" s="260"/>
      <c r="CJ875" s="260"/>
      <c r="CK875" s="260"/>
      <c r="CL875" s="260"/>
      <c r="CM875" s="260"/>
      <c r="CN875" s="260"/>
      <c r="CO875" s="260"/>
      <c r="CP875" s="260"/>
      <c r="CQ875" s="260"/>
      <c r="CR875" s="260"/>
      <c r="CS875" s="260"/>
      <c r="CT875" s="260"/>
      <c r="CU875" s="260"/>
      <c r="CV875" s="260"/>
      <c r="CW875" s="260"/>
      <c r="CX875" s="260"/>
      <c r="CY875" s="260"/>
      <c r="CZ875" s="260"/>
      <c r="DA875" s="260"/>
      <c r="DB875" s="260"/>
      <c r="DC875" s="260"/>
      <c r="DD875" s="260"/>
      <c r="DE875" s="260"/>
    </row>
    <row r="876" spans="1:109" ht="11.25" customHeight="1">
      <c r="A876" s="260"/>
      <c r="B876" s="260"/>
      <c r="C876" s="210"/>
      <c r="D876" s="211"/>
      <c r="E876" s="210"/>
      <c r="F876" s="210"/>
      <c r="G876" s="261"/>
      <c r="H876" s="262"/>
      <c r="I876" s="262"/>
      <c r="J876" s="263"/>
      <c r="K876" s="263"/>
      <c r="L876" s="263"/>
      <c r="M876" s="263"/>
      <c r="N876" s="263"/>
      <c r="O876" s="263"/>
      <c r="P876" s="263"/>
      <c r="Q876" s="263"/>
      <c r="R876" s="210"/>
      <c r="S876" s="210"/>
      <c r="T876" s="210"/>
      <c r="U876" s="212"/>
      <c r="V876" s="212"/>
      <c r="W876" s="212"/>
      <c r="X876" s="212"/>
      <c r="Y876" s="212"/>
      <c r="Z876" s="212"/>
      <c r="AA876" s="212"/>
      <c r="AB876" s="212"/>
      <c r="AC876" s="212"/>
      <c r="AD876" s="212"/>
      <c r="AE876" s="212"/>
      <c r="AF876" s="212"/>
      <c r="AG876" s="212"/>
      <c r="AH876" s="212"/>
      <c r="AI876" s="212"/>
      <c r="AJ876" s="260"/>
      <c r="AK876" s="260"/>
      <c r="AL876" s="260"/>
      <c r="AM876" s="260"/>
      <c r="AN876" s="260"/>
      <c r="AO876" s="260"/>
      <c r="AP876" s="260"/>
      <c r="AQ876" s="260"/>
      <c r="AR876" s="260"/>
      <c r="AS876" s="260"/>
      <c r="AT876" s="260"/>
      <c r="AU876" s="260"/>
      <c r="AV876" s="260"/>
      <c r="AW876" s="260"/>
      <c r="AX876" s="260"/>
      <c r="AY876" s="260"/>
      <c r="AZ876" s="260"/>
      <c r="BA876" s="260"/>
      <c r="BB876" s="260"/>
      <c r="BC876" s="260"/>
      <c r="BD876" s="260"/>
      <c r="BE876" s="260"/>
      <c r="BF876" s="260"/>
      <c r="BG876" s="260"/>
      <c r="BH876" s="260"/>
      <c r="BI876" s="260"/>
      <c r="BJ876" s="260"/>
      <c r="BK876" s="260"/>
      <c r="BL876" s="260"/>
      <c r="BM876" s="260"/>
      <c r="BN876" s="260"/>
      <c r="BO876" s="260"/>
      <c r="BP876" s="260"/>
      <c r="BQ876" s="260"/>
      <c r="BR876" s="260"/>
      <c r="BS876" s="260"/>
      <c r="BT876" s="260"/>
      <c r="BU876" s="260"/>
      <c r="BV876" s="260"/>
      <c r="BW876" s="260"/>
      <c r="BX876" s="260"/>
      <c r="BY876" s="260"/>
      <c r="BZ876" s="260"/>
      <c r="CA876" s="260"/>
      <c r="CB876" s="260"/>
      <c r="CC876" s="260"/>
      <c r="CD876" s="260"/>
      <c r="CE876" s="260"/>
      <c r="CF876" s="260"/>
      <c r="CG876" s="260"/>
      <c r="CH876" s="260"/>
      <c r="CI876" s="260"/>
      <c r="CJ876" s="260"/>
      <c r="CK876" s="260"/>
      <c r="CL876" s="260"/>
      <c r="CM876" s="260"/>
      <c r="CN876" s="260"/>
      <c r="CO876" s="260"/>
      <c r="CP876" s="260"/>
      <c r="CQ876" s="260"/>
      <c r="CR876" s="260"/>
      <c r="CS876" s="260"/>
      <c r="CT876" s="260"/>
      <c r="CU876" s="260"/>
      <c r="CV876" s="260"/>
      <c r="CW876" s="260"/>
      <c r="CX876" s="260"/>
      <c r="CY876" s="260"/>
      <c r="CZ876" s="260"/>
      <c r="DA876" s="260"/>
      <c r="DB876" s="260"/>
      <c r="DC876" s="260"/>
      <c r="DD876" s="260"/>
      <c r="DE876" s="260"/>
    </row>
    <row r="877" spans="1:109" ht="11.25" customHeight="1">
      <c r="A877" s="260"/>
      <c r="B877" s="260"/>
      <c r="C877" s="210"/>
      <c r="D877" s="211"/>
      <c r="E877" s="210"/>
      <c r="F877" s="210"/>
      <c r="G877" s="261"/>
      <c r="H877" s="262"/>
      <c r="I877" s="262"/>
      <c r="J877" s="263"/>
      <c r="K877" s="263"/>
      <c r="L877" s="263"/>
      <c r="M877" s="263"/>
      <c r="N877" s="263"/>
      <c r="O877" s="263"/>
      <c r="P877" s="263"/>
      <c r="Q877" s="263"/>
      <c r="R877" s="210"/>
      <c r="S877" s="210"/>
      <c r="T877" s="210"/>
      <c r="U877" s="212"/>
      <c r="V877" s="212"/>
      <c r="W877" s="212"/>
      <c r="X877" s="212"/>
      <c r="Y877" s="212"/>
      <c r="Z877" s="212"/>
      <c r="AA877" s="212"/>
      <c r="AB877" s="212"/>
      <c r="AC877" s="212"/>
      <c r="AD877" s="212"/>
      <c r="AE877" s="212"/>
      <c r="AF877" s="212"/>
      <c r="AG877" s="212"/>
      <c r="AH877" s="212"/>
      <c r="AI877" s="212"/>
      <c r="AJ877" s="260"/>
      <c r="AK877" s="260"/>
      <c r="AL877" s="260"/>
      <c r="AM877" s="260"/>
      <c r="AN877" s="260"/>
      <c r="AO877" s="260"/>
      <c r="AP877" s="260"/>
      <c r="AQ877" s="260"/>
      <c r="AR877" s="260"/>
      <c r="AS877" s="260"/>
      <c r="AT877" s="260"/>
      <c r="AU877" s="260"/>
      <c r="AV877" s="260"/>
      <c r="AW877" s="260"/>
      <c r="AX877" s="260"/>
      <c r="AY877" s="260"/>
      <c r="AZ877" s="260"/>
      <c r="BA877" s="260"/>
      <c r="BB877" s="260"/>
      <c r="BC877" s="260"/>
      <c r="BD877" s="260"/>
      <c r="BE877" s="260"/>
      <c r="BF877" s="260"/>
      <c r="BG877" s="260"/>
      <c r="BH877" s="260"/>
      <c r="BI877" s="260"/>
      <c r="BJ877" s="260"/>
      <c r="BK877" s="260"/>
      <c r="BL877" s="260"/>
      <c r="BM877" s="260"/>
      <c r="BN877" s="260"/>
      <c r="BO877" s="260"/>
      <c r="BP877" s="260"/>
      <c r="BQ877" s="260"/>
      <c r="BR877" s="260"/>
      <c r="BS877" s="260"/>
      <c r="BT877" s="260"/>
      <c r="BU877" s="260"/>
      <c r="BV877" s="260"/>
      <c r="BW877" s="260"/>
      <c r="BX877" s="260"/>
      <c r="BY877" s="260"/>
      <c r="BZ877" s="260"/>
      <c r="CA877" s="260"/>
      <c r="CB877" s="260"/>
      <c r="CC877" s="260"/>
      <c r="CD877" s="260"/>
      <c r="CE877" s="260"/>
      <c r="CF877" s="260"/>
      <c r="CG877" s="260"/>
      <c r="CH877" s="260"/>
      <c r="CI877" s="260"/>
      <c r="CJ877" s="260"/>
      <c r="CK877" s="260"/>
      <c r="CL877" s="260"/>
      <c r="CM877" s="260"/>
      <c r="CN877" s="260"/>
      <c r="CO877" s="260"/>
      <c r="CP877" s="260"/>
      <c r="CQ877" s="260"/>
      <c r="CR877" s="260"/>
      <c r="CS877" s="260"/>
      <c r="CT877" s="260"/>
      <c r="CU877" s="260"/>
      <c r="CV877" s="260"/>
      <c r="CW877" s="260"/>
      <c r="CX877" s="260"/>
      <c r="CY877" s="260"/>
      <c r="CZ877" s="260"/>
      <c r="DA877" s="260"/>
      <c r="DB877" s="260"/>
      <c r="DC877" s="260"/>
      <c r="DD877" s="260"/>
      <c r="DE877" s="260"/>
    </row>
    <row r="878" spans="1:109" ht="11.25" customHeight="1">
      <c r="A878" s="260"/>
      <c r="B878" s="260"/>
      <c r="C878" s="210"/>
      <c r="D878" s="211"/>
      <c r="E878" s="210"/>
      <c r="F878" s="210"/>
      <c r="G878" s="261"/>
      <c r="H878" s="262"/>
      <c r="I878" s="262"/>
      <c r="J878" s="263"/>
      <c r="K878" s="263"/>
      <c r="L878" s="263"/>
      <c r="M878" s="263"/>
      <c r="N878" s="263"/>
      <c r="O878" s="263"/>
      <c r="P878" s="263"/>
      <c r="Q878" s="263"/>
      <c r="R878" s="210"/>
      <c r="S878" s="210"/>
      <c r="T878" s="210"/>
      <c r="U878" s="212"/>
      <c r="V878" s="212"/>
      <c r="W878" s="212"/>
      <c r="X878" s="212"/>
      <c r="Y878" s="212"/>
      <c r="Z878" s="212"/>
      <c r="AA878" s="212"/>
      <c r="AB878" s="212"/>
      <c r="AC878" s="212"/>
      <c r="AD878" s="212"/>
      <c r="AE878" s="212"/>
      <c r="AF878" s="212"/>
      <c r="AG878" s="212"/>
      <c r="AH878" s="212"/>
      <c r="AI878" s="212"/>
      <c r="AJ878" s="260"/>
      <c r="AK878" s="260"/>
      <c r="AL878" s="260"/>
      <c r="AM878" s="260"/>
      <c r="AN878" s="260"/>
      <c r="AO878" s="260"/>
      <c r="AP878" s="260"/>
      <c r="AQ878" s="260"/>
      <c r="AR878" s="260"/>
      <c r="AS878" s="260"/>
      <c r="AT878" s="260"/>
      <c r="AU878" s="260"/>
      <c r="AV878" s="260"/>
      <c r="AW878" s="260"/>
      <c r="AX878" s="260"/>
      <c r="AY878" s="260"/>
      <c r="AZ878" s="260"/>
      <c r="BA878" s="260"/>
      <c r="BB878" s="260"/>
      <c r="BC878" s="260"/>
      <c r="BD878" s="260"/>
      <c r="BE878" s="260"/>
      <c r="BF878" s="260"/>
      <c r="BG878" s="260"/>
      <c r="BH878" s="260"/>
      <c r="BI878" s="260"/>
      <c r="BJ878" s="260"/>
      <c r="BK878" s="260"/>
      <c r="BL878" s="260"/>
      <c r="BM878" s="260"/>
      <c r="BN878" s="260"/>
      <c r="BO878" s="260"/>
      <c r="BP878" s="260"/>
      <c r="BQ878" s="260"/>
      <c r="BR878" s="260"/>
      <c r="BS878" s="260"/>
      <c r="BT878" s="260"/>
      <c r="BU878" s="260"/>
      <c r="BV878" s="260"/>
      <c r="BW878" s="260"/>
      <c r="BX878" s="260"/>
      <c r="BY878" s="260"/>
      <c r="BZ878" s="260"/>
      <c r="CA878" s="260"/>
      <c r="CB878" s="260"/>
      <c r="CC878" s="260"/>
      <c r="CD878" s="260"/>
      <c r="CE878" s="260"/>
      <c r="CF878" s="260"/>
      <c r="CG878" s="260"/>
      <c r="CH878" s="260"/>
      <c r="CI878" s="260"/>
      <c r="CJ878" s="260"/>
      <c r="CK878" s="260"/>
      <c r="CL878" s="260"/>
      <c r="CM878" s="260"/>
      <c r="CN878" s="260"/>
      <c r="CO878" s="260"/>
      <c r="CP878" s="260"/>
      <c r="CQ878" s="260"/>
      <c r="CR878" s="260"/>
      <c r="CS878" s="260"/>
      <c r="CT878" s="260"/>
      <c r="CU878" s="260"/>
      <c r="CV878" s="260"/>
      <c r="CW878" s="260"/>
      <c r="CX878" s="260"/>
      <c r="CY878" s="260"/>
      <c r="CZ878" s="260"/>
      <c r="DA878" s="260"/>
      <c r="DB878" s="260"/>
      <c r="DC878" s="260"/>
      <c r="DD878" s="260"/>
      <c r="DE878" s="260"/>
    </row>
    <row r="879" spans="1:109" ht="11.25" customHeight="1">
      <c r="A879" s="260"/>
      <c r="B879" s="260"/>
      <c r="C879" s="210"/>
      <c r="D879" s="211"/>
      <c r="E879" s="210"/>
      <c r="F879" s="210"/>
      <c r="G879" s="261"/>
      <c r="H879" s="262"/>
      <c r="I879" s="262"/>
      <c r="J879" s="263"/>
      <c r="K879" s="263"/>
      <c r="L879" s="263"/>
      <c r="M879" s="263"/>
      <c r="N879" s="263"/>
      <c r="O879" s="263"/>
      <c r="P879" s="263"/>
      <c r="Q879" s="263"/>
      <c r="R879" s="210"/>
      <c r="S879" s="210"/>
      <c r="T879" s="210"/>
      <c r="U879" s="212"/>
      <c r="V879" s="212"/>
      <c r="W879" s="212"/>
      <c r="X879" s="212"/>
      <c r="Y879" s="212"/>
      <c r="Z879" s="212"/>
      <c r="AA879" s="212"/>
      <c r="AB879" s="212"/>
      <c r="AC879" s="212"/>
      <c r="AD879" s="212"/>
      <c r="AE879" s="212"/>
      <c r="AF879" s="212"/>
      <c r="AG879" s="212"/>
      <c r="AH879" s="212"/>
      <c r="AI879" s="212"/>
      <c r="AJ879" s="260"/>
      <c r="AK879" s="260"/>
      <c r="AL879" s="260"/>
      <c r="AM879" s="260"/>
      <c r="AN879" s="260"/>
      <c r="AO879" s="260"/>
      <c r="AP879" s="260"/>
      <c r="AQ879" s="260"/>
      <c r="AR879" s="260"/>
      <c r="AS879" s="260"/>
      <c r="AT879" s="260"/>
      <c r="AU879" s="260"/>
      <c r="AV879" s="260"/>
      <c r="AW879" s="260"/>
      <c r="AX879" s="260"/>
      <c r="AY879" s="260"/>
      <c r="AZ879" s="260"/>
      <c r="BA879" s="260"/>
      <c r="BB879" s="260"/>
      <c r="BC879" s="260"/>
      <c r="BD879" s="260"/>
      <c r="BE879" s="260"/>
      <c r="BF879" s="260"/>
      <c r="BG879" s="260"/>
      <c r="BH879" s="260"/>
      <c r="BI879" s="260"/>
      <c r="BJ879" s="260"/>
      <c r="BK879" s="260"/>
      <c r="BL879" s="260"/>
      <c r="BM879" s="260"/>
      <c r="BN879" s="260"/>
      <c r="BO879" s="260"/>
      <c r="BP879" s="260"/>
      <c r="BQ879" s="260"/>
      <c r="BR879" s="260"/>
      <c r="BS879" s="260"/>
      <c r="BT879" s="260"/>
      <c r="BU879" s="260"/>
      <c r="BV879" s="260"/>
      <c r="BW879" s="260"/>
      <c r="BX879" s="260"/>
      <c r="BY879" s="260"/>
      <c r="BZ879" s="260"/>
      <c r="CA879" s="260"/>
      <c r="CB879" s="260"/>
      <c r="CC879" s="260"/>
      <c r="CD879" s="260"/>
      <c r="CE879" s="260"/>
      <c r="CF879" s="260"/>
      <c r="CG879" s="260"/>
      <c r="CH879" s="260"/>
      <c r="CI879" s="260"/>
      <c r="CJ879" s="260"/>
      <c r="CK879" s="260"/>
      <c r="CL879" s="260"/>
      <c r="CM879" s="260"/>
      <c r="CN879" s="260"/>
      <c r="CO879" s="260"/>
      <c r="CP879" s="260"/>
      <c r="CQ879" s="260"/>
      <c r="CR879" s="260"/>
      <c r="CS879" s="260"/>
      <c r="CT879" s="260"/>
      <c r="CU879" s="260"/>
      <c r="CV879" s="260"/>
      <c r="CW879" s="260"/>
      <c r="CX879" s="260"/>
      <c r="CY879" s="260"/>
      <c r="CZ879" s="260"/>
      <c r="DA879" s="260"/>
      <c r="DB879" s="260"/>
      <c r="DC879" s="260"/>
      <c r="DD879" s="260"/>
      <c r="DE879" s="260"/>
    </row>
    <row r="880" spans="1:109" ht="11.25" customHeight="1">
      <c r="A880" s="260"/>
      <c r="B880" s="260"/>
      <c r="C880" s="210"/>
      <c r="D880" s="211"/>
      <c r="E880" s="210"/>
      <c r="F880" s="210"/>
      <c r="G880" s="261"/>
      <c r="H880" s="262"/>
      <c r="I880" s="262"/>
      <c r="J880" s="263"/>
      <c r="K880" s="263"/>
      <c r="L880" s="263"/>
      <c r="M880" s="263"/>
      <c r="N880" s="263"/>
      <c r="O880" s="263"/>
      <c r="P880" s="263"/>
      <c r="Q880" s="263"/>
      <c r="R880" s="210"/>
      <c r="S880" s="210"/>
      <c r="T880" s="210"/>
      <c r="U880" s="212"/>
      <c r="V880" s="212"/>
      <c r="W880" s="212"/>
      <c r="X880" s="212"/>
      <c r="Y880" s="212"/>
      <c r="Z880" s="212"/>
      <c r="AA880" s="212"/>
      <c r="AB880" s="212"/>
      <c r="AC880" s="212"/>
      <c r="AD880" s="212"/>
      <c r="AE880" s="212"/>
      <c r="AF880" s="212"/>
      <c r="AG880" s="212"/>
      <c r="AH880" s="212"/>
      <c r="AI880" s="212"/>
      <c r="AJ880" s="260"/>
      <c r="AK880" s="260"/>
      <c r="AL880" s="260"/>
      <c r="AM880" s="260"/>
      <c r="AN880" s="260"/>
      <c r="AO880" s="260"/>
      <c r="AP880" s="260"/>
      <c r="AQ880" s="260"/>
      <c r="AR880" s="260"/>
      <c r="AS880" s="260"/>
      <c r="AT880" s="260"/>
      <c r="AU880" s="260"/>
      <c r="AV880" s="260"/>
      <c r="AW880" s="260"/>
      <c r="AX880" s="260"/>
      <c r="AY880" s="260"/>
      <c r="AZ880" s="260"/>
      <c r="BA880" s="260"/>
      <c r="BB880" s="260"/>
      <c r="BC880" s="260"/>
      <c r="BD880" s="260"/>
      <c r="BE880" s="260"/>
      <c r="BF880" s="260"/>
      <c r="BG880" s="260"/>
      <c r="BH880" s="260"/>
      <c r="BI880" s="260"/>
      <c r="BJ880" s="260"/>
      <c r="BK880" s="260"/>
      <c r="BL880" s="260"/>
      <c r="BM880" s="260"/>
      <c r="BN880" s="260"/>
      <c r="BO880" s="260"/>
      <c r="BP880" s="260"/>
      <c r="BQ880" s="260"/>
      <c r="BR880" s="260"/>
      <c r="BS880" s="260"/>
      <c r="BT880" s="260"/>
      <c r="BU880" s="260"/>
      <c r="BV880" s="260"/>
      <c r="BW880" s="260"/>
      <c r="BX880" s="260"/>
      <c r="BY880" s="260"/>
      <c r="BZ880" s="260"/>
      <c r="CA880" s="260"/>
      <c r="CB880" s="260"/>
      <c r="CC880" s="260"/>
      <c r="CD880" s="260"/>
      <c r="CE880" s="260"/>
      <c r="CF880" s="260"/>
      <c r="CG880" s="260"/>
      <c r="CH880" s="260"/>
      <c r="CI880" s="260"/>
      <c r="CJ880" s="260"/>
      <c r="CK880" s="260"/>
      <c r="CL880" s="260"/>
      <c r="CM880" s="260"/>
      <c r="CN880" s="260"/>
      <c r="CO880" s="260"/>
      <c r="CP880" s="260"/>
      <c r="CQ880" s="260"/>
      <c r="CR880" s="260"/>
      <c r="CS880" s="260"/>
      <c r="CT880" s="260"/>
      <c r="CU880" s="260"/>
      <c r="CV880" s="260"/>
      <c r="CW880" s="260"/>
      <c r="CX880" s="260"/>
      <c r="CY880" s="260"/>
      <c r="CZ880" s="260"/>
      <c r="DA880" s="260"/>
      <c r="DB880" s="260"/>
      <c r="DC880" s="260"/>
      <c r="DD880" s="260"/>
      <c r="DE880" s="260"/>
    </row>
    <row r="881" spans="1:109" ht="11.25" customHeight="1">
      <c r="A881" s="260"/>
      <c r="B881" s="260"/>
      <c r="C881" s="210"/>
      <c r="D881" s="211"/>
      <c r="E881" s="210"/>
      <c r="F881" s="210"/>
      <c r="G881" s="261"/>
      <c r="H881" s="262"/>
      <c r="I881" s="262"/>
      <c r="J881" s="263"/>
      <c r="K881" s="263"/>
      <c r="L881" s="263"/>
      <c r="M881" s="263"/>
      <c r="N881" s="263"/>
      <c r="O881" s="263"/>
      <c r="P881" s="263"/>
      <c r="Q881" s="263"/>
      <c r="R881" s="210"/>
      <c r="S881" s="210"/>
      <c r="T881" s="210"/>
      <c r="U881" s="212"/>
      <c r="V881" s="212"/>
      <c r="W881" s="212"/>
      <c r="X881" s="212"/>
      <c r="Y881" s="212"/>
      <c r="Z881" s="212"/>
      <c r="AA881" s="212"/>
      <c r="AB881" s="212"/>
      <c r="AC881" s="212"/>
      <c r="AD881" s="212"/>
      <c r="AE881" s="212"/>
      <c r="AF881" s="212"/>
      <c r="AG881" s="212"/>
      <c r="AH881" s="212"/>
      <c r="AI881" s="212"/>
      <c r="AJ881" s="260"/>
      <c r="AK881" s="260"/>
      <c r="AL881" s="260"/>
      <c r="AM881" s="260"/>
      <c r="AN881" s="260"/>
      <c r="AO881" s="260"/>
      <c r="AP881" s="260"/>
      <c r="AQ881" s="260"/>
      <c r="AR881" s="260"/>
      <c r="AS881" s="260"/>
      <c r="AT881" s="260"/>
      <c r="AU881" s="260"/>
      <c r="AV881" s="260"/>
      <c r="AW881" s="260"/>
      <c r="AX881" s="260"/>
      <c r="AY881" s="260"/>
      <c r="AZ881" s="260"/>
      <c r="BA881" s="260"/>
      <c r="BB881" s="260"/>
      <c r="BC881" s="260"/>
      <c r="BD881" s="260"/>
      <c r="BE881" s="260"/>
      <c r="BF881" s="260"/>
      <c r="BG881" s="260"/>
      <c r="BH881" s="260"/>
      <c r="BI881" s="260"/>
      <c r="BJ881" s="260"/>
      <c r="BK881" s="260"/>
      <c r="BL881" s="260"/>
      <c r="BM881" s="260"/>
      <c r="BN881" s="260"/>
      <c r="BO881" s="260"/>
      <c r="BP881" s="260"/>
      <c r="BQ881" s="260"/>
      <c r="BR881" s="260"/>
      <c r="BS881" s="260"/>
      <c r="BT881" s="260"/>
      <c r="BU881" s="260"/>
      <c r="BV881" s="260"/>
      <c r="BW881" s="260"/>
      <c r="BX881" s="260"/>
      <c r="BY881" s="260"/>
      <c r="BZ881" s="260"/>
      <c r="CA881" s="260"/>
      <c r="CB881" s="260"/>
      <c r="CC881" s="260"/>
      <c r="CD881" s="260"/>
      <c r="CE881" s="260"/>
      <c r="CF881" s="260"/>
      <c r="CG881" s="260"/>
      <c r="CH881" s="260"/>
      <c r="CI881" s="260"/>
      <c r="CJ881" s="260"/>
      <c r="CK881" s="260"/>
      <c r="CL881" s="260"/>
      <c r="CM881" s="260"/>
      <c r="CN881" s="260"/>
      <c r="CO881" s="260"/>
      <c r="CP881" s="260"/>
      <c r="CQ881" s="260"/>
      <c r="CR881" s="260"/>
      <c r="CS881" s="260"/>
      <c r="CT881" s="260"/>
      <c r="CU881" s="260"/>
      <c r="CV881" s="260"/>
      <c r="CW881" s="260"/>
      <c r="CX881" s="260"/>
      <c r="CY881" s="260"/>
      <c r="CZ881" s="260"/>
      <c r="DA881" s="260"/>
      <c r="DB881" s="260"/>
      <c r="DC881" s="260"/>
      <c r="DD881" s="260"/>
      <c r="DE881" s="260"/>
    </row>
    <row r="882" spans="1:109" ht="11.25" customHeight="1">
      <c r="A882" s="260"/>
      <c r="B882" s="260"/>
      <c r="C882" s="210"/>
      <c r="D882" s="211"/>
      <c r="E882" s="210"/>
      <c r="F882" s="210"/>
      <c r="G882" s="261"/>
      <c r="H882" s="262"/>
      <c r="I882" s="262"/>
      <c r="J882" s="263"/>
      <c r="K882" s="263"/>
      <c r="L882" s="263"/>
      <c r="M882" s="263"/>
      <c r="N882" s="263"/>
      <c r="O882" s="263"/>
      <c r="P882" s="263"/>
      <c r="Q882" s="263"/>
      <c r="R882" s="210"/>
      <c r="S882" s="210"/>
      <c r="T882" s="210"/>
      <c r="U882" s="212"/>
      <c r="V882" s="212"/>
      <c r="W882" s="212"/>
      <c r="X882" s="212"/>
      <c r="Y882" s="212"/>
      <c r="Z882" s="212"/>
      <c r="AA882" s="212"/>
      <c r="AB882" s="212"/>
      <c r="AC882" s="212"/>
      <c r="AD882" s="212"/>
      <c r="AE882" s="212"/>
      <c r="AF882" s="212"/>
      <c r="AG882" s="212"/>
      <c r="AH882" s="212"/>
      <c r="AI882" s="212"/>
      <c r="AJ882" s="260"/>
      <c r="AK882" s="260"/>
      <c r="AL882" s="260"/>
      <c r="AM882" s="260"/>
      <c r="AN882" s="260"/>
      <c r="AO882" s="260"/>
      <c r="AP882" s="260"/>
      <c r="AQ882" s="260"/>
      <c r="AR882" s="260"/>
      <c r="AS882" s="260"/>
      <c r="AT882" s="260"/>
      <c r="AU882" s="260"/>
      <c r="AV882" s="260"/>
      <c r="AW882" s="260"/>
      <c r="AX882" s="260"/>
      <c r="AY882" s="260"/>
      <c r="AZ882" s="260"/>
      <c r="BA882" s="260"/>
      <c r="BB882" s="260"/>
      <c r="BC882" s="260"/>
      <c r="BD882" s="260"/>
      <c r="BE882" s="260"/>
      <c r="BF882" s="260"/>
      <c r="BG882" s="260"/>
      <c r="BH882" s="260"/>
      <c r="BI882" s="260"/>
      <c r="BJ882" s="260"/>
      <c r="BK882" s="260"/>
      <c r="BL882" s="260"/>
      <c r="BM882" s="260"/>
      <c r="BN882" s="260"/>
      <c r="BO882" s="260"/>
      <c r="BP882" s="260"/>
      <c r="BQ882" s="260"/>
      <c r="BR882" s="260"/>
      <c r="BS882" s="260"/>
      <c r="BT882" s="260"/>
      <c r="BU882" s="260"/>
      <c r="BV882" s="260"/>
      <c r="BW882" s="260"/>
      <c r="BX882" s="260"/>
      <c r="BY882" s="260"/>
      <c r="BZ882" s="260"/>
      <c r="CA882" s="260"/>
      <c r="CB882" s="260"/>
      <c r="CC882" s="260"/>
      <c r="CD882" s="260"/>
      <c r="CE882" s="260"/>
      <c r="CF882" s="260"/>
      <c r="CG882" s="260"/>
      <c r="CH882" s="260"/>
      <c r="CI882" s="260"/>
      <c r="CJ882" s="260"/>
      <c r="CK882" s="260"/>
      <c r="CL882" s="260"/>
      <c r="CM882" s="260"/>
      <c r="CN882" s="260"/>
      <c r="CO882" s="260"/>
      <c r="CP882" s="260"/>
      <c r="CQ882" s="260"/>
      <c r="CR882" s="260"/>
      <c r="CS882" s="260"/>
      <c r="CT882" s="260"/>
      <c r="CU882" s="260"/>
      <c r="CV882" s="260"/>
      <c r="CW882" s="260"/>
      <c r="CX882" s="260"/>
      <c r="CY882" s="260"/>
      <c r="CZ882" s="260"/>
      <c r="DA882" s="260"/>
      <c r="DB882" s="260"/>
      <c r="DC882" s="260"/>
      <c r="DD882" s="260"/>
      <c r="DE882" s="260"/>
    </row>
    <row r="883" spans="1:109" ht="11.25" customHeight="1">
      <c r="A883" s="260"/>
      <c r="B883" s="260"/>
      <c r="C883" s="210"/>
      <c r="D883" s="211"/>
      <c r="E883" s="210"/>
      <c r="F883" s="210"/>
      <c r="G883" s="261"/>
      <c r="H883" s="262"/>
      <c r="I883" s="262"/>
      <c r="J883" s="263"/>
      <c r="K883" s="263"/>
      <c r="L883" s="263"/>
      <c r="M883" s="263"/>
      <c r="N883" s="263"/>
      <c r="O883" s="263"/>
      <c r="P883" s="263"/>
      <c r="Q883" s="263"/>
      <c r="R883" s="210"/>
      <c r="S883" s="210"/>
      <c r="T883" s="210"/>
      <c r="U883" s="212"/>
      <c r="V883" s="212"/>
      <c r="W883" s="212"/>
      <c r="X883" s="212"/>
      <c r="Y883" s="212"/>
      <c r="Z883" s="212"/>
      <c r="AA883" s="212"/>
      <c r="AB883" s="212"/>
      <c r="AC883" s="212"/>
      <c r="AD883" s="212"/>
      <c r="AE883" s="212"/>
      <c r="AF883" s="212"/>
      <c r="AG883" s="212"/>
      <c r="AH883" s="212"/>
      <c r="AI883" s="212"/>
      <c r="AJ883" s="260"/>
      <c r="AK883" s="260"/>
      <c r="AL883" s="260"/>
      <c r="AM883" s="260"/>
      <c r="AN883" s="260"/>
      <c r="AO883" s="260"/>
      <c r="AP883" s="260"/>
      <c r="AQ883" s="260"/>
      <c r="AR883" s="260"/>
      <c r="AS883" s="260"/>
      <c r="AT883" s="260"/>
      <c r="AU883" s="260"/>
      <c r="AV883" s="260"/>
      <c r="AW883" s="260"/>
      <c r="AX883" s="260"/>
      <c r="AY883" s="260"/>
      <c r="AZ883" s="260"/>
      <c r="BA883" s="260"/>
      <c r="BB883" s="260"/>
      <c r="BC883" s="260"/>
      <c r="BD883" s="260"/>
      <c r="BE883" s="260"/>
      <c r="BF883" s="260"/>
      <c r="BG883" s="260"/>
      <c r="BH883" s="260"/>
      <c r="BI883" s="260"/>
      <c r="BJ883" s="260"/>
      <c r="BK883" s="260"/>
      <c r="BL883" s="260"/>
      <c r="BM883" s="260"/>
      <c r="BN883" s="260"/>
      <c r="BO883" s="260"/>
      <c r="BP883" s="260"/>
      <c r="BQ883" s="260"/>
      <c r="BR883" s="260"/>
      <c r="BS883" s="260"/>
      <c r="BT883" s="260"/>
      <c r="BU883" s="260"/>
      <c r="BV883" s="260"/>
      <c r="BW883" s="260"/>
      <c r="BX883" s="260"/>
      <c r="BY883" s="260"/>
      <c r="BZ883" s="260"/>
      <c r="CA883" s="260"/>
      <c r="CB883" s="260"/>
      <c r="CC883" s="260"/>
      <c r="CD883" s="260"/>
      <c r="CE883" s="260"/>
      <c r="CF883" s="260"/>
      <c r="CG883" s="260"/>
      <c r="CH883" s="260"/>
      <c r="CI883" s="260"/>
      <c r="CJ883" s="260"/>
      <c r="CK883" s="260"/>
      <c r="CL883" s="260"/>
      <c r="CM883" s="260"/>
      <c r="CN883" s="260"/>
      <c r="CO883" s="260"/>
      <c r="CP883" s="260"/>
      <c r="CQ883" s="260"/>
      <c r="CR883" s="260"/>
      <c r="CS883" s="260"/>
      <c r="CT883" s="260"/>
      <c r="CU883" s="260"/>
      <c r="CV883" s="260"/>
      <c r="CW883" s="260"/>
      <c r="CX883" s="260"/>
      <c r="CY883" s="260"/>
      <c r="CZ883" s="260"/>
      <c r="DA883" s="260"/>
      <c r="DB883" s="260"/>
      <c r="DC883" s="260"/>
      <c r="DD883" s="260"/>
      <c r="DE883" s="260"/>
    </row>
    <row r="884" spans="1:109" ht="11.25" customHeight="1">
      <c r="A884" s="260"/>
      <c r="B884" s="260"/>
      <c r="C884" s="210"/>
      <c r="D884" s="211"/>
      <c r="E884" s="210"/>
      <c r="F884" s="210"/>
      <c r="G884" s="261"/>
      <c r="H884" s="262"/>
      <c r="I884" s="262"/>
      <c r="J884" s="263"/>
      <c r="K884" s="263"/>
      <c r="L884" s="263"/>
      <c r="M884" s="263"/>
      <c r="N884" s="263"/>
      <c r="O884" s="263"/>
      <c r="P884" s="263"/>
      <c r="Q884" s="263"/>
      <c r="R884" s="210"/>
      <c r="S884" s="210"/>
      <c r="T884" s="210"/>
      <c r="U884" s="212"/>
      <c r="V884" s="212"/>
      <c r="W884" s="212"/>
      <c r="X884" s="212"/>
      <c r="Y884" s="212"/>
      <c r="Z884" s="212"/>
      <c r="AA884" s="212"/>
      <c r="AB884" s="212"/>
      <c r="AC884" s="212"/>
      <c r="AD884" s="212"/>
      <c r="AE884" s="212"/>
      <c r="AF884" s="212"/>
      <c r="AG884" s="212"/>
      <c r="AH884" s="212"/>
      <c r="AI884" s="212"/>
      <c r="AJ884" s="260"/>
      <c r="AK884" s="260"/>
      <c r="AL884" s="260"/>
      <c r="AM884" s="260"/>
      <c r="AN884" s="260"/>
      <c r="AO884" s="260"/>
      <c r="AP884" s="260"/>
      <c r="AQ884" s="260"/>
      <c r="AR884" s="260"/>
      <c r="AS884" s="260"/>
      <c r="AT884" s="260"/>
      <c r="AU884" s="260"/>
      <c r="AV884" s="260"/>
      <c r="AW884" s="260"/>
      <c r="AX884" s="260"/>
      <c r="AY884" s="260"/>
      <c r="AZ884" s="260"/>
      <c r="BA884" s="260"/>
      <c r="BB884" s="260"/>
      <c r="BC884" s="260"/>
      <c r="BD884" s="260"/>
      <c r="BE884" s="260"/>
      <c r="BF884" s="260"/>
      <c r="BG884" s="260"/>
      <c r="BH884" s="260"/>
      <c r="BI884" s="260"/>
      <c r="BJ884" s="260"/>
      <c r="BK884" s="260"/>
      <c r="BL884" s="260"/>
      <c r="BM884" s="260"/>
      <c r="BN884" s="260"/>
      <c r="BO884" s="260"/>
      <c r="BP884" s="260"/>
      <c r="BQ884" s="260"/>
      <c r="BR884" s="260"/>
      <c r="BS884" s="260"/>
      <c r="BT884" s="260"/>
      <c r="BU884" s="260"/>
      <c r="BV884" s="260"/>
      <c r="BW884" s="260"/>
      <c r="BX884" s="260"/>
      <c r="BY884" s="260"/>
      <c r="BZ884" s="260"/>
      <c r="CA884" s="260"/>
      <c r="CB884" s="260"/>
      <c r="CC884" s="260"/>
      <c r="CD884" s="260"/>
      <c r="CE884" s="260"/>
      <c r="CF884" s="260"/>
      <c r="CG884" s="260"/>
      <c r="CH884" s="260"/>
      <c r="CI884" s="260"/>
      <c r="CJ884" s="260"/>
      <c r="CK884" s="260"/>
      <c r="CL884" s="260"/>
      <c r="CM884" s="260"/>
      <c r="CN884" s="260"/>
      <c r="CO884" s="260"/>
      <c r="CP884" s="260"/>
      <c r="CQ884" s="260"/>
      <c r="CR884" s="260"/>
      <c r="CS884" s="260"/>
      <c r="CT884" s="260"/>
      <c r="CU884" s="260"/>
      <c r="CV884" s="260"/>
      <c r="CW884" s="260"/>
      <c r="CX884" s="260"/>
      <c r="CY884" s="260"/>
      <c r="CZ884" s="260"/>
      <c r="DA884" s="260"/>
      <c r="DB884" s="260"/>
      <c r="DC884" s="260"/>
      <c r="DD884" s="260"/>
      <c r="DE884" s="260"/>
    </row>
    <row r="885" spans="1:109" ht="11.25" customHeight="1">
      <c r="A885" s="260"/>
      <c r="B885" s="260"/>
      <c r="C885" s="210"/>
      <c r="D885" s="211"/>
      <c r="E885" s="210"/>
      <c r="F885" s="210"/>
      <c r="G885" s="261"/>
      <c r="H885" s="262"/>
      <c r="I885" s="262"/>
      <c r="J885" s="263"/>
      <c r="K885" s="263"/>
      <c r="L885" s="263"/>
      <c r="M885" s="263"/>
      <c r="N885" s="263"/>
      <c r="O885" s="263"/>
      <c r="P885" s="263"/>
      <c r="Q885" s="263"/>
      <c r="R885" s="210"/>
      <c r="S885" s="210"/>
      <c r="T885" s="210"/>
      <c r="U885" s="212"/>
      <c r="V885" s="212"/>
      <c r="W885" s="212"/>
      <c r="X885" s="212"/>
      <c r="Y885" s="212"/>
      <c r="Z885" s="212"/>
      <c r="AA885" s="212"/>
      <c r="AB885" s="212"/>
      <c r="AC885" s="212"/>
      <c r="AD885" s="212"/>
      <c r="AE885" s="212"/>
      <c r="AF885" s="212"/>
      <c r="AG885" s="212"/>
      <c r="AH885" s="212"/>
      <c r="AI885" s="212"/>
      <c r="AJ885" s="260"/>
      <c r="AK885" s="260"/>
      <c r="AL885" s="260"/>
      <c r="AM885" s="260"/>
      <c r="AN885" s="260"/>
      <c r="AO885" s="260"/>
      <c r="AP885" s="260"/>
      <c r="AQ885" s="260"/>
      <c r="AR885" s="260"/>
      <c r="AS885" s="260"/>
      <c r="AT885" s="260"/>
      <c r="AU885" s="260"/>
      <c r="AV885" s="260"/>
      <c r="AW885" s="260"/>
      <c r="AX885" s="260"/>
      <c r="AY885" s="260"/>
      <c r="AZ885" s="260"/>
      <c r="BA885" s="260"/>
      <c r="BB885" s="260"/>
      <c r="BC885" s="260"/>
      <c r="BD885" s="260"/>
      <c r="BE885" s="260"/>
      <c r="BF885" s="260"/>
      <c r="BG885" s="260"/>
      <c r="BH885" s="260"/>
      <c r="BI885" s="260"/>
      <c r="BJ885" s="260"/>
      <c r="BK885" s="260"/>
      <c r="BL885" s="260"/>
      <c r="BM885" s="260"/>
      <c r="BN885" s="260"/>
      <c r="BO885" s="260"/>
      <c r="BP885" s="260"/>
      <c r="BQ885" s="260"/>
      <c r="BR885" s="260"/>
      <c r="BS885" s="260"/>
      <c r="BT885" s="260"/>
      <c r="BU885" s="260"/>
      <c r="BV885" s="260"/>
      <c r="BW885" s="260"/>
      <c r="BX885" s="260"/>
      <c r="BY885" s="260"/>
      <c r="BZ885" s="260"/>
      <c r="CA885" s="260"/>
      <c r="CB885" s="260"/>
      <c r="CC885" s="260"/>
      <c r="CD885" s="260"/>
      <c r="CE885" s="260"/>
      <c r="CF885" s="260"/>
      <c r="CG885" s="260"/>
      <c r="CH885" s="260"/>
      <c r="CI885" s="260"/>
      <c r="CJ885" s="260"/>
      <c r="CK885" s="260"/>
      <c r="CL885" s="260"/>
      <c r="CM885" s="260"/>
      <c r="CN885" s="260"/>
      <c r="CO885" s="260"/>
      <c r="CP885" s="260"/>
      <c r="CQ885" s="260"/>
      <c r="CR885" s="260"/>
      <c r="CS885" s="260"/>
      <c r="CT885" s="260"/>
      <c r="CU885" s="260"/>
      <c r="CV885" s="260"/>
      <c r="CW885" s="260"/>
      <c r="CX885" s="260"/>
      <c r="CY885" s="260"/>
      <c r="CZ885" s="260"/>
      <c r="DA885" s="260"/>
      <c r="DB885" s="260"/>
      <c r="DC885" s="260"/>
      <c r="DD885" s="260"/>
      <c r="DE885" s="260"/>
    </row>
    <row r="886" spans="1:109" ht="11.25" customHeight="1">
      <c r="A886" s="260"/>
      <c r="B886" s="260"/>
      <c r="C886" s="210"/>
      <c r="D886" s="211"/>
      <c r="E886" s="210"/>
      <c r="F886" s="210"/>
      <c r="G886" s="261"/>
      <c r="H886" s="262"/>
      <c r="I886" s="262"/>
      <c r="J886" s="263"/>
      <c r="K886" s="263"/>
      <c r="L886" s="263"/>
      <c r="M886" s="263"/>
      <c r="N886" s="263"/>
      <c r="O886" s="263"/>
      <c r="P886" s="263"/>
      <c r="Q886" s="263"/>
      <c r="R886" s="210"/>
      <c r="S886" s="210"/>
      <c r="T886" s="210"/>
      <c r="U886" s="212"/>
      <c r="V886" s="212"/>
      <c r="W886" s="212"/>
      <c r="X886" s="212"/>
      <c r="Y886" s="212"/>
      <c r="Z886" s="212"/>
      <c r="AA886" s="212"/>
      <c r="AB886" s="212"/>
      <c r="AC886" s="212"/>
      <c r="AD886" s="212"/>
      <c r="AE886" s="212"/>
      <c r="AF886" s="212"/>
      <c r="AG886" s="212"/>
      <c r="AH886" s="212"/>
      <c r="AI886" s="212"/>
      <c r="AJ886" s="260"/>
      <c r="AK886" s="260"/>
      <c r="AL886" s="260"/>
      <c r="AM886" s="260"/>
      <c r="AN886" s="260"/>
      <c r="AO886" s="260"/>
      <c r="AP886" s="260"/>
      <c r="AQ886" s="260"/>
      <c r="AR886" s="260"/>
      <c r="AS886" s="260"/>
      <c r="AT886" s="260"/>
      <c r="AU886" s="260"/>
      <c r="AV886" s="260"/>
      <c r="AW886" s="260"/>
      <c r="AX886" s="260"/>
      <c r="AY886" s="260"/>
      <c r="AZ886" s="260"/>
      <c r="BA886" s="260"/>
      <c r="BB886" s="260"/>
      <c r="BC886" s="260"/>
      <c r="BD886" s="260"/>
      <c r="BE886" s="260"/>
      <c r="BF886" s="260"/>
      <c r="BG886" s="260"/>
      <c r="BH886" s="260"/>
      <c r="BI886" s="260"/>
      <c r="BJ886" s="260"/>
      <c r="BK886" s="260"/>
      <c r="BL886" s="260"/>
      <c r="BM886" s="260"/>
      <c r="BN886" s="260"/>
      <c r="BO886" s="260"/>
      <c r="BP886" s="260"/>
      <c r="BQ886" s="260"/>
      <c r="BR886" s="260"/>
      <c r="BS886" s="260"/>
      <c r="BT886" s="260"/>
      <c r="BU886" s="260"/>
      <c r="BV886" s="260"/>
      <c r="BW886" s="260"/>
      <c r="BX886" s="260"/>
      <c r="BY886" s="260"/>
      <c r="BZ886" s="260"/>
      <c r="CA886" s="260"/>
      <c r="CB886" s="260"/>
      <c r="CC886" s="260"/>
      <c r="CD886" s="260"/>
      <c r="CE886" s="260"/>
      <c r="CF886" s="260"/>
      <c r="CG886" s="260"/>
      <c r="CH886" s="260"/>
      <c r="CI886" s="260"/>
      <c r="CJ886" s="260"/>
      <c r="CK886" s="260"/>
      <c r="CL886" s="260"/>
      <c r="CM886" s="260"/>
      <c r="CN886" s="260"/>
      <c r="CO886" s="260"/>
      <c r="CP886" s="260"/>
      <c r="CQ886" s="260"/>
      <c r="CR886" s="260"/>
      <c r="CS886" s="260"/>
      <c r="CT886" s="260"/>
      <c r="CU886" s="260"/>
      <c r="CV886" s="260"/>
      <c r="CW886" s="260"/>
      <c r="CX886" s="260"/>
      <c r="CY886" s="260"/>
      <c r="CZ886" s="260"/>
      <c r="DA886" s="260"/>
      <c r="DB886" s="260"/>
      <c r="DC886" s="260"/>
      <c r="DD886" s="260"/>
      <c r="DE886" s="260"/>
    </row>
    <row r="887" spans="1:109" ht="11.25" customHeight="1">
      <c r="A887" s="260"/>
      <c r="B887" s="260"/>
      <c r="C887" s="210"/>
      <c r="D887" s="211"/>
      <c r="E887" s="210"/>
      <c r="F887" s="210"/>
      <c r="G887" s="261"/>
      <c r="H887" s="262"/>
      <c r="I887" s="262"/>
      <c r="J887" s="263"/>
      <c r="K887" s="263"/>
      <c r="L887" s="263"/>
      <c r="M887" s="263"/>
      <c r="N887" s="263"/>
      <c r="O887" s="263"/>
      <c r="P887" s="263"/>
      <c r="Q887" s="263"/>
      <c r="R887" s="210"/>
      <c r="S887" s="210"/>
      <c r="T887" s="210"/>
      <c r="U887" s="212"/>
      <c r="V887" s="212"/>
      <c r="W887" s="212"/>
      <c r="X887" s="212"/>
      <c r="Y887" s="212"/>
      <c r="Z887" s="212"/>
      <c r="AA887" s="212"/>
      <c r="AB887" s="212"/>
      <c r="AC887" s="212"/>
      <c r="AD887" s="212"/>
      <c r="AE887" s="212"/>
      <c r="AF887" s="212"/>
      <c r="AG887" s="212"/>
      <c r="AH887" s="212"/>
      <c r="AI887" s="212"/>
      <c r="AJ887" s="260"/>
      <c r="AK887" s="260"/>
      <c r="AL887" s="260"/>
      <c r="AM887" s="260"/>
      <c r="AN887" s="260"/>
      <c r="AO887" s="260"/>
      <c r="AP887" s="260"/>
      <c r="AQ887" s="260"/>
      <c r="AR887" s="260"/>
      <c r="AS887" s="260"/>
      <c r="AT887" s="260"/>
      <c r="AU887" s="260"/>
      <c r="AV887" s="260"/>
      <c r="AW887" s="260"/>
      <c r="AX887" s="260"/>
      <c r="AY887" s="260"/>
      <c r="AZ887" s="260"/>
      <c r="BA887" s="260"/>
      <c r="BB887" s="260"/>
      <c r="BC887" s="260"/>
      <c r="BD887" s="260"/>
      <c r="BE887" s="260"/>
      <c r="BF887" s="260"/>
      <c r="BG887" s="260"/>
      <c r="BH887" s="260"/>
      <c r="BI887" s="260"/>
      <c r="BJ887" s="260"/>
      <c r="BK887" s="260"/>
      <c r="BL887" s="260"/>
      <c r="BM887" s="260"/>
      <c r="BN887" s="260"/>
      <c r="BO887" s="260"/>
      <c r="BP887" s="260"/>
      <c r="BQ887" s="260"/>
      <c r="BR887" s="260"/>
      <c r="BS887" s="260"/>
      <c r="BT887" s="260"/>
      <c r="BU887" s="260"/>
      <c r="BV887" s="260"/>
      <c r="BW887" s="260"/>
      <c r="BX887" s="260"/>
      <c r="BY887" s="260"/>
      <c r="BZ887" s="260"/>
      <c r="CA887" s="260"/>
      <c r="CB887" s="260"/>
      <c r="CC887" s="260"/>
      <c r="CD887" s="260"/>
      <c r="CE887" s="260"/>
      <c r="CF887" s="260"/>
      <c r="CG887" s="260"/>
      <c r="CH887" s="260"/>
      <c r="CI887" s="260"/>
      <c r="CJ887" s="260"/>
      <c r="CK887" s="260"/>
      <c r="CL887" s="260"/>
      <c r="CM887" s="260"/>
      <c r="CN887" s="260"/>
      <c r="CO887" s="260"/>
      <c r="CP887" s="260"/>
      <c r="CQ887" s="260"/>
      <c r="CR887" s="260"/>
      <c r="CS887" s="260"/>
      <c r="CT887" s="260"/>
      <c r="CU887" s="260"/>
      <c r="CV887" s="260"/>
      <c r="CW887" s="260"/>
      <c r="CX887" s="260"/>
      <c r="CY887" s="260"/>
      <c r="CZ887" s="260"/>
      <c r="DA887" s="260"/>
      <c r="DB887" s="260"/>
      <c r="DC887" s="260"/>
      <c r="DD887" s="260"/>
      <c r="DE887" s="260"/>
    </row>
    <row r="888" spans="1:109" ht="11.25" customHeight="1">
      <c r="A888" s="260"/>
      <c r="B888" s="260"/>
      <c r="C888" s="210"/>
      <c r="D888" s="211"/>
      <c r="E888" s="210"/>
      <c r="F888" s="210"/>
      <c r="G888" s="261"/>
      <c r="H888" s="262"/>
      <c r="I888" s="262"/>
      <c r="J888" s="263"/>
      <c r="K888" s="263"/>
      <c r="L888" s="263"/>
      <c r="M888" s="263"/>
      <c r="N888" s="263"/>
      <c r="O888" s="263"/>
      <c r="P888" s="263"/>
      <c r="Q888" s="263"/>
      <c r="R888" s="210"/>
      <c r="S888" s="210"/>
      <c r="T888" s="210"/>
      <c r="U888" s="212"/>
      <c r="V888" s="212"/>
      <c r="W888" s="212"/>
      <c r="X888" s="212"/>
      <c r="Y888" s="212"/>
      <c r="Z888" s="212"/>
      <c r="AA888" s="212"/>
      <c r="AB888" s="212"/>
      <c r="AC888" s="212"/>
      <c r="AD888" s="212"/>
      <c r="AE888" s="212"/>
      <c r="AF888" s="212"/>
      <c r="AG888" s="212"/>
      <c r="AH888" s="212"/>
      <c r="AI888" s="212"/>
      <c r="AJ888" s="260"/>
      <c r="AK888" s="260"/>
      <c r="AL888" s="260"/>
      <c r="AM888" s="260"/>
      <c r="AN888" s="260"/>
      <c r="AO888" s="260"/>
      <c r="AP888" s="260"/>
      <c r="AQ888" s="260"/>
      <c r="AR888" s="260"/>
      <c r="AS888" s="260"/>
      <c r="AT888" s="260"/>
      <c r="AU888" s="260"/>
      <c r="AV888" s="260"/>
      <c r="AW888" s="260"/>
      <c r="AX888" s="260"/>
      <c r="AY888" s="260"/>
      <c r="AZ888" s="260"/>
      <c r="BA888" s="260"/>
      <c r="BB888" s="260"/>
      <c r="BC888" s="260"/>
      <c r="BD888" s="260"/>
      <c r="BE888" s="260"/>
      <c r="BF888" s="260"/>
      <c r="BG888" s="260"/>
      <c r="BH888" s="260"/>
      <c r="BI888" s="260"/>
      <c r="BJ888" s="260"/>
      <c r="BK888" s="260"/>
      <c r="BL888" s="260"/>
      <c r="BM888" s="260"/>
      <c r="BN888" s="260"/>
      <c r="BO888" s="260"/>
      <c r="BP888" s="260"/>
      <c r="BQ888" s="260"/>
      <c r="BR888" s="260"/>
      <c r="BS888" s="260"/>
      <c r="BT888" s="260"/>
      <c r="BU888" s="260"/>
      <c r="BV888" s="260"/>
      <c r="BW888" s="260"/>
      <c r="BX888" s="260"/>
      <c r="BY888" s="260"/>
      <c r="BZ888" s="260"/>
      <c r="CA888" s="260"/>
      <c r="CB888" s="260"/>
      <c r="CC888" s="260"/>
      <c r="CD888" s="260"/>
      <c r="CE888" s="260"/>
      <c r="CF888" s="260"/>
      <c r="CG888" s="260"/>
      <c r="CH888" s="260"/>
      <c r="CI888" s="260"/>
      <c r="CJ888" s="260"/>
      <c r="CK888" s="260"/>
      <c r="CL888" s="260"/>
      <c r="CM888" s="260"/>
      <c r="CN888" s="260"/>
      <c r="CO888" s="260"/>
      <c r="CP888" s="260"/>
      <c r="CQ888" s="260"/>
      <c r="CR888" s="260"/>
      <c r="CS888" s="260"/>
      <c r="CT888" s="260"/>
      <c r="CU888" s="260"/>
      <c r="CV888" s="260"/>
      <c r="CW888" s="260"/>
      <c r="CX888" s="260"/>
      <c r="CY888" s="260"/>
      <c r="CZ888" s="260"/>
      <c r="DA888" s="260"/>
      <c r="DB888" s="260"/>
      <c r="DC888" s="260"/>
      <c r="DD888" s="260"/>
      <c r="DE888" s="260"/>
    </row>
    <row r="889" spans="1:109" ht="11.25" customHeight="1">
      <c r="A889" s="260"/>
      <c r="B889" s="260"/>
      <c r="C889" s="210"/>
      <c r="D889" s="211"/>
      <c r="E889" s="210"/>
      <c r="F889" s="210"/>
      <c r="G889" s="261"/>
      <c r="H889" s="262"/>
      <c r="I889" s="262"/>
      <c r="J889" s="263"/>
      <c r="K889" s="263"/>
      <c r="L889" s="263"/>
      <c r="M889" s="263"/>
      <c r="N889" s="263"/>
      <c r="O889" s="263"/>
      <c r="P889" s="263"/>
      <c r="Q889" s="263"/>
      <c r="R889" s="210"/>
      <c r="S889" s="210"/>
      <c r="T889" s="210"/>
      <c r="U889" s="212"/>
      <c r="V889" s="212"/>
      <c r="W889" s="212"/>
      <c r="X889" s="212"/>
      <c r="Y889" s="212"/>
      <c r="Z889" s="212"/>
      <c r="AA889" s="212"/>
      <c r="AB889" s="212"/>
      <c r="AC889" s="212"/>
      <c r="AD889" s="212"/>
      <c r="AE889" s="212"/>
      <c r="AF889" s="212"/>
      <c r="AG889" s="212"/>
      <c r="AH889" s="212"/>
      <c r="AI889" s="212"/>
      <c r="AJ889" s="260"/>
      <c r="AK889" s="260"/>
      <c r="AL889" s="260"/>
      <c r="AM889" s="260"/>
      <c r="AN889" s="260"/>
      <c r="AO889" s="260"/>
      <c r="AP889" s="260"/>
      <c r="AQ889" s="260"/>
      <c r="AR889" s="260"/>
      <c r="AS889" s="260"/>
      <c r="AT889" s="260"/>
      <c r="AU889" s="260"/>
      <c r="AV889" s="260"/>
      <c r="AW889" s="260"/>
      <c r="AX889" s="260"/>
      <c r="AY889" s="260"/>
      <c r="AZ889" s="260"/>
      <c r="BA889" s="260"/>
      <c r="BB889" s="260"/>
      <c r="BC889" s="260"/>
      <c r="BD889" s="260"/>
      <c r="BE889" s="260"/>
      <c r="BF889" s="260"/>
      <c r="BG889" s="260"/>
      <c r="BH889" s="260"/>
      <c r="BI889" s="260"/>
      <c r="BJ889" s="260"/>
      <c r="BK889" s="260"/>
      <c r="BL889" s="260"/>
      <c r="BM889" s="260"/>
      <c r="BN889" s="260"/>
      <c r="BO889" s="260"/>
      <c r="BP889" s="260"/>
      <c r="BQ889" s="260"/>
      <c r="BR889" s="260"/>
      <c r="BS889" s="260"/>
      <c r="BT889" s="260"/>
      <c r="BU889" s="260"/>
      <c r="BV889" s="260"/>
      <c r="BW889" s="260"/>
      <c r="BX889" s="260"/>
      <c r="BY889" s="260"/>
      <c r="BZ889" s="260"/>
      <c r="CA889" s="260"/>
      <c r="CB889" s="260"/>
      <c r="CC889" s="260"/>
      <c r="CD889" s="260"/>
      <c r="CE889" s="260"/>
      <c r="CF889" s="260"/>
      <c r="CG889" s="260"/>
      <c r="CH889" s="260"/>
      <c r="CI889" s="260"/>
      <c r="CJ889" s="260"/>
      <c r="CK889" s="260"/>
      <c r="CL889" s="260"/>
      <c r="CM889" s="260"/>
      <c r="CN889" s="260"/>
      <c r="CO889" s="260"/>
      <c r="CP889" s="260"/>
      <c r="CQ889" s="260"/>
      <c r="CR889" s="260"/>
      <c r="CS889" s="260"/>
      <c r="CT889" s="260"/>
      <c r="CU889" s="260"/>
      <c r="CV889" s="260"/>
      <c r="CW889" s="260"/>
      <c r="CX889" s="260"/>
      <c r="CY889" s="260"/>
      <c r="CZ889" s="260"/>
      <c r="DA889" s="260"/>
      <c r="DB889" s="260"/>
      <c r="DC889" s="260"/>
      <c r="DD889" s="260"/>
      <c r="DE889" s="260"/>
    </row>
    <row r="890" spans="1:109" ht="11.25" customHeight="1">
      <c r="A890" s="260"/>
      <c r="B890" s="260"/>
      <c r="C890" s="210"/>
      <c r="D890" s="211"/>
      <c r="E890" s="210"/>
      <c r="F890" s="210"/>
      <c r="G890" s="261"/>
      <c r="H890" s="262"/>
      <c r="I890" s="262"/>
      <c r="J890" s="263"/>
      <c r="K890" s="263"/>
      <c r="L890" s="263"/>
      <c r="M890" s="263"/>
      <c r="N890" s="263"/>
      <c r="O890" s="263"/>
      <c r="P890" s="263"/>
      <c r="Q890" s="263"/>
      <c r="R890" s="210"/>
      <c r="S890" s="210"/>
      <c r="T890" s="210"/>
      <c r="U890" s="212"/>
      <c r="V890" s="212"/>
      <c r="W890" s="212"/>
      <c r="X890" s="212"/>
      <c r="Y890" s="212"/>
      <c r="Z890" s="212"/>
      <c r="AA890" s="212"/>
      <c r="AB890" s="212"/>
      <c r="AC890" s="212"/>
      <c r="AD890" s="212"/>
      <c r="AE890" s="212"/>
      <c r="AF890" s="212"/>
      <c r="AG890" s="212"/>
      <c r="AH890" s="212"/>
      <c r="AI890" s="212"/>
      <c r="AJ890" s="260"/>
      <c r="AK890" s="260"/>
      <c r="AL890" s="260"/>
      <c r="AM890" s="260"/>
      <c r="AN890" s="260"/>
      <c r="AO890" s="260"/>
      <c r="AP890" s="260"/>
      <c r="AQ890" s="260"/>
      <c r="AR890" s="260"/>
      <c r="AS890" s="260"/>
      <c r="AT890" s="260"/>
      <c r="AU890" s="260"/>
      <c r="AV890" s="260"/>
      <c r="AW890" s="260"/>
      <c r="AX890" s="260"/>
      <c r="AY890" s="260"/>
      <c r="AZ890" s="260"/>
      <c r="BA890" s="260"/>
      <c r="BB890" s="260"/>
      <c r="BC890" s="260"/>
      <c r="BD890" s="260"/>
      <c r="BE890" s="260"/>
      <c r="BF890" s="260"/>
      <c r="BG890" s="260"/>
      <c r="BH890" s="260"/>
      <c r="BI890" s="260"/>
      <c r="BJ890" s="260"/>
      <c r="BK890" s="260"/>
      <c r="BL890" s="260"/>
      <c r="BM890" s="260"/>
      <c r="BN890" s="260"/>
      <c r="BO890" s="260"/>
      <c r="BP890" s="260"/>
      <c r="BQ890" s="260"/>
      <c r="BR890" s="260"/>
      <c r="BS890" s="260"/>
      <c r="BT890" s="260"/>
      <c r="BU890" s="260"/>
      <c r="BV890" s="260"/>
      <c r="BW890" s="260"/>
      <c r="BX890" s="260"/>
      <c r="BY890" s="260"/>
      <c r="BZ890" s="260"/>
      <c r="CA890" s="260"/>
      <c r="CB890" s="260"/>
      <c r="CC890" s="260"/>
      <c r="CD890" s="260"/>
      <c r="CE890" s="260"/>
      <c r="CF890" s="260"/>
      <c r="CG890" s="260"/>
      <c r="CH890" s="260"/>
      <c r="CI890" s="260"/>
      <c r="CJ890" s="260"/>
      <c r="CK890" s="260"/>
      <c r="CL890" s="260"/>
      <c r="CM890" s="260"/>
      <c r="CN890" s="260"/>
      <c r="CO890" s="260"/>
      <c r="CP890" s="260"/>
      <c r="CQ890" s="260"/>
      <c r="CR890" s="260"/>
      <c r="CS890" s="260"/>
      <c r="CT890" s="260"/>
      <c r="CU890" s="260"/>
      <c r="CV890" s="260"/>
      <c r="CW890" s="260"/>
      <c r="CX890" s="260"/>
      <c r="CY890" s="260"/>
      <c r="CZ890" s="260"/>
      <c r="DA890" s="260"/>
      <c r="DB890" s="260"/>
      <c r="DC890" s="260"/>
      <c r="DD890" s="260"/>
      <c r="DE890" s="260"/>
    </row>
    <row r="891" spans="1:109" ht="11.25" customHeight="1">
      <c r="A891" s="260"/>
      <c r="B891" s="260"/>
      <c r="C891" s="210"/>
      <c r="D891" s="211"/>
      <c r="E891" s="210"/>
      <c r="F891" s="210"/>
      <c r="G891" s="261"/>
      <c r="H891" s="262"/>
      <c r="I891" s="262"/>
      <c r="J891" s="263"/>
      <c r="K891" s="263"/>
      <c r="L891" s="263"/>
      <c r="M891" s="263"/>
      <c r="N891" s="263"/>
      <c r="O891" s="263"/>
      <c r="P891" s="263"/>
      <c r="Q891" s="263"/>
      <c r="R891" s="210"/>
      <c r="S891" s="210"/>
      <c r="T891" s="210"/>
      <c r="U891" s="212"/>
      <c r="V891" s="212"/>
      <c r="W891" s="212"/>
      <c r="X891" s="212"/>
      <c r="Y891" s="212"/>
      <c r="Z891" s="212"/>
      <c r="AA891" s="212"/>
      <c r="AB891" s="212"/>
      <c r="AC891" s="212"/>
      <c r="AD891" s="212"/>
      <c r="AE891" s="212"/>
      <c r="AF891" s="212"/>
      <c r="AG891" s="212"/>
      <c r="AH891" s="212"/>
      <c r="AI891" s="212"/>
      <c r="AJ891" s="260"/>
      <c r="AK891" s="260"/>
      <c r="AL891" s="260"/>
      <c r="AM891" s="260"/>
      <c r="AN891" s="260"/>
      <c r="AO891" s="260"/>
      <c r="AP891" s="260"/>
      <c r="AQ891" s="260"/>
      <c r="AR891" s="260"/>
      <c r="AS891" s="260"/>
      <c r="AT891" s="260"/>
      <c r="AU891" s="260"/>
      <c r="AV891" s="260"/>
      <c r="AW891" s="260"/>
      <c r="AX891" s="260"/>
      <c r="AY891" s="260"/>
      <c r="AZ891" s="260"/>
      <c r="BA891" s="260"/>
      <c r="BB891" s="260"/>
      <c r="BC891" s="260"/>
      <c r="BD891" s="260"/>
      <c r="BE891" s="260"/>
      <c r="BF891" s="260"/>
      <c r="BG891" s="260"/>
      <c r="BH891" s="260"/>
      <c r="BI891" s="260"/>
      <c r="BJ891" s="260"/>
      <c r="BK891" s="260"/>
      <c r="BL891" s="260"/>
      <c r="BM891" s="260"/>
      <c r="BN891" s="260"/>
      <c r="BO891" s="260"/>
      <c r="BP891" s="260"/>
      <c r="BQ891" s="260"/>
      <c r="BR891" s="260"/>
      <c r="BS891" s="260"/>
      <c r="BT891" s="260"/>
      <c r="BU891" s="260"/>
      <c r="BV891" s="260"/>
      <c r="BW891" s="260"/>
      <c r="BX891" s="260"/>
      <c r="BY891" s="260"/>
      <c r="BZ891" s="260"/>
      <c r="CA891" s="260"/>
      <c r="CB891" s="260"/>
      <c r="CC891" s="260"/>
      <c r="CD891" s="260"/>
      <c r="CE891" s="260"/>
      <c r="CF891" s="260"/>
      <c r="CG891" s="260"/>
      <c r="CH891" s="260"/>
      <c r="CI891" s="260"/>
      <c r="CJ891" s="260"/>
      <c r="CK891" s="260"/>
      <c r="CL891" s="260"/>
      <c r="CM891" s="260"/>
      <c r="CN891" s="260"/>
      <c r="CO891" s="260"/>
      <c r="CP891" s="260"/>
      <c r="CQ891" s="260"/>
      <c r="CR891" s="260"/>
      <c r="CS891" s="260"/>
      <c r="CT891" s="260"/>
      <c r="CU891" s="260"/>
      <c r="CV891" s="260"/>
      <c r="CW891" s="260"/>
      <c r="CX891" s="260"/>
      <c r="CY891" s="260"/>
      <c r="CZ891" s="260"/>
      <c r="DA891" s="260"/>
      <c r="DB891" s="260"/>
      <c r="DC891" s="260"/>
      <c r="DD891" s="260"/>
      <c r="DE891" s="260"/>
    </row>
    <row r="892" spans="1:109" ht="11.25" customHeight="1">
      <c r="A892" s="260"/>
      <c r="B892" s="260"/>
      <c r="C892" s="210"/>
      <c r="D892" s="211"/>
      <c r="E892" s="210"/>
      <c r="F892" s="210"/>
      <c r="G892" s="261"/>
      <c r="H892" s="262"/>
      <c r="I892" s="262"/>
      <c r="J892" s="263"/>
      <c r="K892" s="263"/>
      <c r="L892" s="263"/>
      <c r="M892" s="263"/>
      <c r="N892" s="263"/>
      <c r="O892" s="263"/>
      <c r="P892" s="263"/>
      <c r="Q892" s="263"/>
      <c r="R892" s="210"/>
      <c r="S892" s="210"/>
      <c r="T892" s="210"/>
      <c r="U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  <c r="AI892" s="212"/>
      <c r="AJ892" s="260"/>
      <c r="AK892" s="260"/>
      <c r="AL892" s="260"/>
      <c r="AM892" s="260"/>
      <c r="AN892" s="260"/>
      <c r="AO892" s="260"/>
      <c r="AP892" s="260"/>
      <c r="AQ892" s="260"/>
      <c r="AR892" s="260"/>
      <c r="AS892" s="260"/>
      <c r="AT892" s="260"/>
      <c r="AU892" s="260"/>
      <c r="AV892" s="260"/>
      <c r="AW892" s="260"/>
      <c r="AX892" s="260"/>
      <c r="AY892" s="260"/>
      <c r="AZ892" s="260"/>
      <c r="BA892" s="260"/>
      <c r="BB892" s="260"/>
      <c r="BC892" s="260"/>
      <c r="BD892" s="260"/>
      <c r="BE892" s="260"/>
      <c r="BF892" s="260"/>
      <c r="BG892" s="260"/>
      <c r="BH892" s="260"/>
      <c r="BI892" s="260"/>
      <c r="BJ892" s="260"/>
      <c r="BK892" s="260"/>
      <c r="BL892" s="260"/>
      <c r="BM892" s="260"/>
      <c r="BN892" s="260"/>
      <c r="BO892" s="260"/>
      <c r="BP892" s="260"/>
      <c r="BQ892" s="260"/>
      <c r="BR892" s="260"/>
      <c r="BS892" s="260"/>
      <c r="BT892" s="260"/>
      <c r="BU892" s="260"/>
      <c r="BV892" s="260"/>
      <c r="BW892" s="260"/>
      <c r="BX892" s="260"/>
      <c r="BY892" s="260"/>
      <c r="BZ892" s="260"/>
      <c r="CA892" s="260"/>
      <c r="CB892" s="260"/>
      <c r="CC892" s="260"/>
      <c r="CD892" s="260"/>
      <c r="CE892" s="260"/>
      <c r="CF892" s="260"/>
      <c r="CG892" s="260"/>
      <c r="CH892" s="260"/>
      <c r="CI892" s="260"/>
      <c r="CJ892" s="260"/>
      <c r="CK892" s="260"/>
      <c r="CL892" s="260"/>
      <c r="CM892" s="260"/>
      <c r="CN892" s="260"/>
      <c r="CO892" s="260"/>
      <c r="CP892" s="260"/>
      <c r="CQ892" s="260"/>
      <c r="CR892" s="260"/>
      <c r="CS892" s="260"/>
      <c r="CT892" s="260"/>
      <c r="CU892" s="260"/>
      <c r="CV892" s="260"/>
      <c r="CW892" s="260"/>
      <c r="CX892" s="260"/>
      <c r="CY892" s="260"/>
      <c r="CZ892" s="260"/>
      <c r="DA892" s="260"/>
      <c r="DB892" s="260"/>
      <c r="DC892" s="260"/>
      <c r="DD892" s="260"/>
      <c r="DE892" s="260"/>
    </row>
    <row r="893" spans="1:109" ht="11.25" customHeight="1">
      <c r="A893" s="260"/>
      <c r="B893" s="260"/>
      <c r="C893" s="210"/>
      <c r="D893" s="211"/>
      <c r="E893" s="210"/>
      <c r="F893" s="210"/>
      <c r="G893" s="261"/>
      <c r="H893" s="262"/>
      <c r="I893" s="262"/>
      <c r="J893" s="263"/>
      <c r="K893" s="263"/>
      <c r="L893" s="263"/>
      <c r="M893" s="263"/>
      <c r="N893" s="263"/>
      <c r="O893" s="263"/>
      <c r="P893" s="263"/>
      <c r="Q893" s="263"/>
      <c r="R893" s="210"/>
      <c r="S893" s="210"/>
      <c r="T893" s="210"/>
      <c r="U893" s="212"/>
      <c r="V893" s="212"/>
      <c r="W893" s="212"/>
      <c r="X893" s="212"/>
      <c r="Y893" s="212"/>
      <c r="Z893" s="212"/>
      <c r="AA893" s="212"/>
      <c r="AB893" s="212"/>
      <c r="AC893" s="212"/>
      <c r="AD893" s="212"/>
      <c r="AE893" s="212"/>
      <c r="AF893" s="212"/>
      <c r="AG893" s="212"/>
      <c r="AH893" s="212"/>
      <c r="AI893" s="212"/>
      <c r="AJ893" s="260"/>
      <c r="AK893" s="260"/>
      <c r="AL893" s="260"/>
      <c r="AM893" s="260"/>
      <c r="AN893" s="260"/>
      <c r="AO893" s="260"/>
      <c r="AP893" s="260"/>
      <c r="AQ893" s="260"/>
      <c r="AR893" s="260"/>
      <c r="AS893" s="260"/>
      <c r="AT893" s="260"/>
      <c r="AU893" s="260"/>
      <c r="AV893" s="260"/>
      <c r="AW893" s="260"/>
      <c r="AX893" s="260"/>
      <c r="AY893" s="260"/>
      <c r="AZ893" s="260"/>
      <c r="BA893" s="260"/>
      <c r="BB893" s="260"/>
      <c r="BC893" s="260"/>
      <c r="BD893" s="260"/>
      <c r="BE893" s="260"/>
      <c r="BF893" s="260"/>
      <c r="BG893" s="260"/>
      <c r="BH893" s="260"/>
      <c r="BI893" s="260"/>
      <c r="BJ893" s="260"/>
      <c r="BK893" s="260"/>
      <c r="BL893" s="260"/>
      <c r="BM893" s="260"/>
      <c r="BN893" s="260"/>
      <c r="BO893" s="260"/>
      <c r="BP893" s="260"/>
      <c r="BQ893" s="260"/>
      <c r="BR893" s="260"/>
      <c r="BS893" s="260"/>
      <c r="BT893" s="260"/>
      <c r="BU893" s="260"/>
      <c r="BV893" s="260"/>
      <c r="BW893" s="260"/>
      <c r="BX893" s="260"/>
      <c r="BY893" s="260"/>
      <c r="BZ893" s="260"/>
      <c r="CA893" s="260"/>
      <c r="CB893" s="260"/>
      <c r="CC893" s="260"/>
      <c r="CD893" s="260"/>
      <c r="CE893" s="260"/>
      <c r="CF893" s="260"/>
      <c r="CG893" s="260"/>
      <c r="CH893" s="260"/>
      <c r="CI893" s="260"/>
      <c r="CJ893" s="260"/>
      <c r="CK893" s="260"/>
      <c r="CL893" s="260"/>
      <c r="CM893" s="260"/>
      <c r="CN893" s="260"/>
      <c r="CO893" s="260"/>
      <c r="CP893" s="260"/>
      <c r="CQ893" s="260"/>
      <c r="CR893" s="260"/>
      <c r="CS893" s="260"/>
      <c r="CT893" s="260"/>
      <c r="CU893" s="260"/>
      <c r="CV893" s="260"/>
      <c r="CW893" s="260"/>
      <c r="CX893" s="260"/>
      <c r="CY893" s="260"/>
      <c r="CZ893" s="260"/>
      <c r="DA893" s="260"/>
      <c r="DB893" s="260"/>
      <c r="DC893" s="260"/>
      <c r="DD893" s="260"/>
      <c r="DE893" s="260"/>
    </row>
    <row r="894" spans="1:109" ht="11.25" customHeight="1">
      <c r="A894" s="260"/>
      <c r="B894" s="260"/>
      <c r="C894" s="210"/>
      <c r="D894" s="211"/>
      <c r="E894" s="210"/>
      <c r="F894" s="210"/>
      <c r="G894" s="261"/>
      <c r="H894" s="262"/>
      <c r="I894" s="262"/>
      <c r="J894" s="263"/>
      <c r="K894" s="263"/>
      <c r="L894" s="263"/>
      <c r="M894" s="263"/>
      <c r="N894" s="263"/>
      <c r="O894" s="263"/>
      <c r="P894" s="263"/>
      <c r="Q894" s="263"/>
      <c r="R894" s="210"/>
      <c r="S894" s="210"/>
      <c r="T894" s="210"/>
      <c r="U894" s="212"/>
      <c r="V894" s="212"/>
      <c r="W894" s="212"/>
      <c r="X894" s="212"/>
      <c r="Y894" s="212"/>
      <c r="Z894" s="212"/>
      <c r="AA894" s="212"/>
      <c r="AB894" s="212"/>
      <c r="AC894" s="212"/>
      <c r="AD894" s="212"/>
      <c r="AE894" s="212"/>
      <c r="AF894" s="212"/>
      <c r="AG894" s="212"/>
      <c r="AH894" s="212"/>
      <c r="AI894" s="212"/>
      <c r="AJ894" s="260"/>
      <c r="AK894" s="260"/>
      <c r="AL894" s="260"/>
      <c r="AM894" s="260"/>
      <c r="AN894" s="260"/>
      <c r="AO894" s="260"/>
      <c r="AP894" s="260"/>
      <c r="AQ894" s="260"/>
      <c r="AR894" s="260"/>
      <c r="AS894" s="260"/>
      <c r="AT894" s="260"/>
      <c r="AU894" s="260"/>
      <c r="AV894" s="260"/>
      <c r="AW894" s="260"/>
      <c r="AX894" s="260"/>
      <c r="AY894" s="260"/>
      <c r="AZ894" s="260"/>
      <c r="BA894" s="260"/>
      <c r="BB894" s="260"/>
      <c r="BC894" s="260"/>
      <c r="BD894" s="260"/>
      <c r="BE894" s="260"/>
      <c r="BF894" s="260"/>
      <c r="BG894" s="260"/>
      <c r="BH894" s="260"/>
      <c r="BI894" s="260"/>
      <c r="BJ894" s="260"/>
      <c r="BK894" s="260"/>
      <c r="BL894" s="260"/>
      <c r="BM894" s="260"/>
      <c r="BN894" s="260"/>
      <c r="BO894" s="260"/>
      <c r="BP894" s="260"/>
      <c r="BQ894" s="260"/>
      <c r="BR894" s="260"/>
      <c r="BS894" s="260"/>
      <c r="BT894" s="260"/>
      <c r="BU894" s="260"/>
      <c r="BV894" s="260"/>
      <c r="BW894" s="260"/>
      <c r="BX894" s="260"/>
      <c r="BY894" s="260"/>
      <c r="BZ894" s="260"/>
      <c r="CA894" s="260"/>
      <c r="CB894" s="260"/>
      <c r="CC894" s="260"/>
      <c r="CD894" s="260"/>
      <c r="CE894" s="260"/>
      <c r="CF894" s="260"/>
      <c r="CG894" s="260"/>
      <c r="CH894" s="260"/>
      <c r="CI894" s="260"/>
      <c r="CJ894" s="260"/>
      <c r="CK894" s="260"/>
      <c r="CL894" s="260"/>
      <c r="CM894" s="260"/>
      <c r="CN894" s="260"/>
      <c r="CO894" s="260"/>
      <c r="CP894" s="260"/>
      <c r="CQ894" s="260"/>
      <c r="CR894" s="260"/>
      <c r="CS894" s="260"/>
      <c r="CT894" s="260"/>
      <c r="CU894" s="260"/>
      <c r="CV894" s="260"/>
      <c r="CW894" s="260"/>
      <c r="CX894" s="260"/>
      <c r="CY894" s="260"/>
      <c r="CZ894" s="260"/>
      <c r="DA894" s="260"/>
      <c r="DB894" s="260"/>
      <c r="DC894" s="260"/>
      <c r="DD894" s="260"/>
      <c r="DE894" s="260"/>
    </row>
    <row r="895" spans="1:109" ht="11.25" customHeight="1">
      <c r="A895" s="260"/>
      <c r="B895" s="260"/>
      <c r="C895" s="210"/>
      <c r="D895" s="211"/>
      <c r="E895" s="210"/>
      <c r="F895" s="210"/>
      <c r="G895" s="261"/>
      <c r="H895" s="262"/>
      <c r="I895" s="262"/>
      <c r="J895" s="263"/>
      <c r="K895" s="263"/>
      <c r="L895" s="263"/>
      <c r="M895" s="263"/>
      <c r="N895" s="263"/>
      <c r="O895" s="263"/>
      <c r="P895" s="263"/>
      <c r="Q895" s="263"/>
      <c r="R895" s="210"/>
      <c r="S895" s="210"/>
      <c r="T895" s="210"/>
      <c r="U895" s="212"/>
      <c r="V895" s="212"/>
      <c r="W895" s="212"/>
      <c r="X895" s="212"/>
      <c r="Y895" s="212"/>
      <c r="Z895" s="212"/>
      <c r="AA895" s="212"/>
      <c r="AB895" s="212"/>
      <c r="AC895" s="212"/>
      <c r="AD895" s="212"/>
      <c r="AE895" s="212"/>
      <c r="AF895" s="212"/>
      <c r="AG895" s="212"/>
      <c r="AH895" s="212"/>
      <c r="AI895" s="212"/>
      <c r="AJ895" s="260"/>
      <c r="AK895" s="260"/>
      <c r="AL895" s="260"/>
      <c r="AM895" s="260"/>
      <c r="AN895" s="260"/>
      <c r="AO895" s="260"/>
      <c r="AP895" s="260"/>
      <c r="AQ895" s="260"/>
      <c r="AR895" s="260"/>
      <c r="AS895" s="260"/>
      <c r="AT895" s="260"/>
      <c r="AU895" s="260"/>
      <c r="AV895" s="260"/>
      <c r="AW895" s="260"/>
      <c r="AX895" s="260"/>
      <c r="AY895" s="260"/>
      <c r="AZ895" s="260"/>
      <c r="BA895" s="260"/>
      <c r="BB895" s="260"/>
      <c r="BC895" s="260"/>
      <c r="BD895" s="260"/>
      <c r="BE895" s="260"/>
      <c r="BF895" s="260"/>
      <c r="BG895" s="260"/>
      <c r="BH895" s="260"/>
      <c r="BI895" s="260"/>
      <c r="BJ895" s="260"/>
      <c r="BK895" s="260"/>
      <c r="BL895" s="260"/>
      <c r="BM895" s="260"/>
      <c r="BN895" s="260"/>
      <c r="BO895" s="260"/>
      <c r="BP895" s="260"/>
      <c r="BQ895" s="260"/>
      <c r="BR895" s="260"/>
      <c r="BS895" s="260"/>
      <c r="BT895" s="260"/>
      <c r="BU895" s="260"/>
      <c r="BV895" s="260"/>
      <c r="BW895" s="260"/>
      <c r="BX895" s="260"/>
      <c r="BY895" s="260"/>
      <c r="BZ895" s="260"/>
      <c r="CA895" s="260"/>
      <c r="CB895" s="260"/>
      <c r="CC895" s="260"/>
      <c r="CD895" s="260"/>
      <c r="CE895" s="260"/>
      <c r="CF895" s="260"/>
      <c r="CG895" s="260"/>
      <c r="CH895" s="260"/>
      <c r="CI895" s="260"/>
      <c r="CJ895" s="260"/>
      <c r="CK895" s="260"/>
      <c r="CL895" s="260"/>
      <c r="CM895" s="260"/>
      <c r="CN895" s="260"/>
      <c r="CO895" s="260"/>
      <c r="CP895" s="260"/>
      <c r="CQ895" s="260"/>
      <c r="CR895" s="260"/>
      <c r="CS895" s="260"/>
      <c r="CT895" s="260"/>
      <c r="CU895" s="260"/>
      <c r="CV895" s="260"/>
      <c r="CW895" s="260"/>
      <c r="CX895" s="260"/>
      <c r="CY895" s="260"/>
      <c r="CZ895" s="260"/>
      <c r="DA895" s="260"/>
      <c r="DB895" s="260"/>
      <c r="DC895" s="260"/>
      <c r="DD895" s="260"/>
      <c r="DE895" s="260"/>
    </row>
    <row r="896" spans="1:109" ht="11.25" customHeight="1">
      <c r="A896" s="260"/>
      <c r="B896" s="260"/>
      <c r="C896" s="210"/>
      <c r="D896" s="211"/>
      <c r="E896" s="210"/>
      <c r="F896" s="210"/>
      <c r="G896" s="261"/>
      <c r="H896" s="262"/>
      <c r="I896" s="262"/>
      <c r="J896" s="263"/>
      <c r="K896" s="263"/>
      <c r="L896" s="263"/>
      <c r="M896" s="263"/>
      <c r="N896" s="263"/>
      <c r="O896" s="263"/>
      <c r="P896" s="263"/>
      <c r="Q896" s="263"/>
      <c r="R896" s="210"/>
      <c r="S896" s="210"/>
      <c r="T896" s="210"/>
      <c r="U896" s="212"/>
      <c r="V896" s="212"/>
      <c r="W896" s="212"/>
      <c r="X896" s="212"/>
      <c r="Y896" s="212"/>
      <c r="Z896" s="212"/>
      <c r="AA896" s="212"/>
      <c r="AB896" s="212"/>
      <c r="AC896" s="212"/>
      <c r="AD896" s="212"/>
      <c r="AE896" s="212"/>
      <c r="AF896" s="212"/>
      <c r="AG896" s="212"/>
      <c r="AH896" s="212"/>
      <c r="AI896" s="212"/>
      <c r="AJ896" s="260"/>
      <c r="AK896" s="260"/>
      <c r="AL896" s="260"/>
      <c r="AM896" s="260"/>
      <c r="AN896" s="260"/>
      <c r="AO896" s="260"/>
      <c r="AP896" s="260"/>
      <c r="AQ896" s="260"/>
      <c r="AR896" s="260"/>
      <c r="AS896" s="260"/>
      <c r="AT896" s="260"/>
      <c r="AU896" s="260"/>
      <c r="AV896" s="260"/>
      <c r="AW896" s="260"/>
      <c r="AX896" s="260"/>
      <c r="AY896" s="260"/>
      <c r="AZ896" s="260"/>
      <c r="BA896" s="260"/>
      <c r="BB896" s="260"/>
      <c r="BC896" s="260"/>
      <c r="BD896" s="260"/>
      <c r="BE896" s="260"/>
      <c r="BF896" s="260"/>
      <c r="BG896" s="260"/>
      <c r="BH896" s="260"/>
      <c r="BI896" s="260"/>
      <c r="BJ896" s="260"/>
      <c r="BK896" s="260"/>
      <c r="BL896" s="260"/>
      <c r="BM896" s="260"/>
      <c r="BN896" s="260"/>
      <c r="BO896" s="260"/>
      <c r="BP896" s="260"/>
      <c r="BQ896" s="260"/>
      <c r="BR896" s="260"/>
      <c r="BS896" s="260"/>
      <c r="BT896" s="260"/>
      <c r="BU896" s="260"/>
      <c r="BV896" s="260"/>
      <c r="BW896" s="260"/>
      <c r="BX896" s="260"/>
      <c r="BY896" s="260"/>
      <c r="BZ896" s="260"/>
      <c r="CA896" s="260"/>
      <c r="CB896" s="260"/>
      <c r="CC896" s="260"/>
      <c r="CD896" s="260"/>
      <c r="CE896" s="260"/>
      <c r="CF896" s="260"/>
      <c r="CG896" s="260"/>
      <c r="CH896" s="260"/>
      <c r="CI896" s="260"/>
      <c r="CJ896" s="260"/>
      <c r="CK896" s="260"/>
      <c r="CL896" s="260"/>
      <c r="CM896" s="260"/>
      <c r="CN896" s="260"/>
      <c r="CO896" s="260"/>
      <c r="CP896" s="260"/>
      <c r="CQ896" s="260"/>
      <c r="CR896" s="260"/>
      <c r="CS896" s="260"/>
      <c r="CT896" s="260"/>
      <c r="CU896" s="260"/>
      <c r="CV896" s="260"/>
      <c r="CW896" s="260"/>
      <c r="CX896" s="260"/>
      <c r="CY896" s="260"/>
      <c r="CZ896" s="260"/>
      <c r="DA896" s="260"/>
      <c r="DB896" s="260"/>
      <c r="DC896" s="260"/>
      <c r="DD896" s="260"/>
      <c r="DE896" s="260"/>
    </row>
    <row r="897" spans="1:109" ht="11.25" customHeight="1">
      <c r="A897" s="260"/>
      <c r="B897" s="260"/>
      <c r="C897" s="210"/>
      <c r="D897" s="211"/>
      <c r="E897" s="210"/>
      <c r="F897" s="210"/>
      <c r="G897" s="261"/>
      <c r="H897" s="262"/>
      <c r="I897" s="262"/>
      <c r="J897" s="263"/>
      <c r="K897" s="263"/>
      <c r="L897" s="263"/>
      <c r="M897" s="263"/>
      <c r="N897" s="263"/>
      <c r="O897" s="263"/>
      <c r="P897" s="263"/>
      <c r="Q897" s="263"/>
      <c r="R897" s="210"/>
      <c r="S897" s="210"/>
      <c r="T897" s="210"/>
      <c r="U897" s="212"/>
      <c r="V897" s="212"/>
      <c r="W897" s="212"/>
      <c r="X897" s="212"/>
      <c r="Y897" s="212"/>
      <c r="Z897" s="212"/>
      <c r="AA897" s="212"/>
      <c r="AB897" s="212"/>
      <c r="AC897" s="212"/>
      <c r="AD897" s="212"/>
      <c r="AE897" s="212"/>
      <c r="AF897" s="212"/>
      <c r="AG897" s="212"/>
      <c r="AH897" s="212"/>
      <c r="AI897" s="212"/>
      <c r="AJ897" s="260"/>
      <c r="AK897" s="260"/>
      <c r="AL897" s="260"/>
      <c r="AM897" s="260"/>
      <c r="AN897" s="260"/>
      <c r="AO897" s="260"/>
      <c r="AP897" s="260"/>
      <c r="AQ897" s="260"/>
      <c r="AR897" s="260"/>
      <c r="AS897" s="260"/>
      <c r="AT897" s="260"/>
      <c r="AU897" s="260"/>
      <c r="AV897" s="260"/>
      <c r="AW897" s="260"/>
      <c r="AX897" s="260"/>
      <c r="AY897" s="260"/>
      <c r="AZ897" s="260"/>
      <c r="BA897" s="260"/>
      <c r="BB897" s="260"/>
      <c r="BC897" s="260"/>
      <c r="BD897" s="260"/>
      <c r="BE897" s="260"/>
      <c r="BF897" s="260"/>
      <c r="BG897" s="260"/>
      <c r="BH897" s="260"/>
      <c r="BI897" s="260"/>
      <c r="BJ897" s="260"/>
      <c r="BK897" s="260"/>
      <c r="BL897" s="260"/>
      <c r="BM897" s="260"/>
      <c r="BN897" s="260"/>
      <c r="BO897" s="260"/>
      <c r="BP897" s="260"/>
      <c r="BQ897" s="260"/>
      <c r="BR897" s="260"/>
      <c r="BS897" s="260"/>
      <c r="BT897" s="260"/>
      <c r="BU897" s="260"/>
      <c r="BV897" s="260"/>
      <c r="BW897" s="260"/>
      <c r="BX897" s="260"/>
      <c r="BY897" s="260"/>
      <c r="BZ897" s="260"/>
      <c r="CA897" s="260"/>
      <c r="CB897" s="260"/>
      <c r="CC897" s="260"/>
      <c r="CD897" s="260"/>
      <c r="CE897" s="260"/>
      <c r="CF897" s="260"/>
      <c r="CG897" s="260"/>
      <c r="CH897" s="260"/>
      <c r="CI897" s="260"/>
      <c r="CJ897" s="260"/>
      <c r="CK897" s="260"/>
      <c r="CL897" s="260"/>
      <c r="CM897" s="260"/>
      <c r="CN897" s="260"/>
      <c r="CO897" s="260"/>
      <c r="CP897" s="260"/>
      <c r="CQ897" s="260"/>
      <c r="CR897" s="260"/>
      <c r="CS897" s="260"/>
      <c r="CT897" s="260"/>
      <c r="CU897" s="260"/>
      <c r="CV897" s="260"/>
      <c r="CW897" s="260"/>
      <c r="CX897" s="260"/>
      <c r="CY897" s="260"/>
      <c r="CZ897" s="260"/>
      <c r="DA897" s="260"/>
      <c r="DB897" s="260"/>
      <c r="DC897" s="260"/>
      <c r="DD897" s="260"/>
      <c r="DE897" s="260"/>
    </row>
    <row r="898" spans="1:109" ht="11.25" customHeight="1">
      <c r="A898" s="260"/>
      <c r="B898" s="260"/>
      <c r="C898" s="210"/>
      <c r="D898" s="211"/>
      <c r="E898" s="210"/>
      <c r="F898" s="210"/>
      <c r="G898" s="261"/>
      <c r="H898" s="262"/>
      <c r="I898" s="262"/>
      <c r="J898" s="263"/>
      <c r="K898" s="263"/>
      <c r="L898" s="263"/>
      <c r="M898" s="263"/>
      <c r="N898" s="263"/>
      <c r="O898" s="263"/>
      <c r="P898" s="263"/>
      <c r="Q898" s="263"/>
      <c r="R898" s="210"/>
      <c r="S898" s="210"/>
      <c r="T898" s="210"/>
      <c r="U898" s="212"/>
      <c r="V898" s="212"/>
      <c r="W898" s="212"/>
      <c r="X898" s="212"/>
      <c r="Y898" s="212"/>
      <c r="Z898" s="212"/>
      <c r="AA898" s="212"/>
      <c r="AB898" s="212"/>
      <c r="AC898" s="212"/>
      <c r="AD898" s="212"/>
      <c r="AE898" s="212"/>
      <c r="AF898" s="212"/>
      <c r="AG898" s="212"/>
      <c r="AH898" s="212"/>
      <c r="AI898" s="212"/>
      <c r="AJ898" s="260"/>
      <c r="AK898" s="260"/>
      <c r="AL898" s="260"/>
      <c r="AM898" s="260"/>
      <c r="AN898" s="260"/>
      <c r="AO898" s="260"/>
      <c r="AP898" s="260"/>
      <c r="AQ898" s="260"/>
      <c r="AR898" s="260"/>
      <c r="AS898" s="260"/>
      <c r="AT898" s="260"/>
      <c r="AU898" s="260"/>
      <c r="AV898" s="260"/>
      <c r="AW898" s="260"/>
      <c r="AX898" s="260"/>
      <c r="AY898" s="260"/>
      <c r="AZ898" s="260"/>
      <c r="BA898" s="260"/>
      <c r="BB898" s="260"/>
      <c r="BC898" s="260"/>
      <c r="BD898" s="260"/>
      <c r="BE898" s="260"/>
      <c r="BF898" s="260"/>
      <c r="BG898" s="260"/>
      <c r="BH898" s="260"/>
      <c r="BI898" s="260"/>
      <c r="BJ898" s="260"/>
      <c r="BK898" s="260"/>
      <c r="BL898" s="260"/>
      <c r="BM898" s="260"/>
      <c r="BN898" s="260"/>
      <c r="BO898" s="260"/>
      <c r="BP898" s="260"/>
      <c r="BQ898" s="260"/>
      <c r="BR898" s="260"/>
      <c r="BS898" s="260"/>
      <c r="BT898" s="260"/>
      <c r="BU898" s="260"/>
      <c r="BV898" s="260"/>
      <c r="BW898" s="260"/>
      <c r="BX898" s="260"/>
      <c r="BY898" s="260"/>
      <c r="BZ898" s="260"/>
      <c r="CA898" s="260"/>
      <c r="CB898" s="260"/>
      <c r="CC898" s="260"/>
      <c r="CD898" s="260"/>
      <c r="CE898" s="260"/>
      <c r="CF898" s="260"/>
      <c r="CG898" s="260"/>
      <c r="CH898" s="260"/>
      <c r="CI898" s="260"/>
      <c r="CJ898" s="260"/>
      <c r="CK898" s="260"/>
      <c r="CL898" s="260"/>
      <c r="CM898" s="260"/>
      <c r="CN898" s="260"/>
      <c r="CO898" s="260"/>
      <c r="CP898" s="260"/>
      <c r="CQ898" s="260"/>
      <c r="CR898" s="260"/>
      <c r="CS898" s="260"/>
      <c r="CT898" s="260"/>
      <c r="CU898" s="260"/>
      <c r="CV898" s="260"/>
      <c r="CW898" s="260"/>
      <c r="CX898" s="260"/>
      <c r="CY898" s="260"/>
      <c r="CZ898" s="260"/>
      <c r="DA898" s="260"/>
      <c r="DB898" s="260"/>
      <c r="DC898" s="260"/>
      <c r="DD898" s="260"/>
      <c r="DE898" s="260"/>
    </row>
    <row r="899" spans="1:109" ht="11.25" customHeight="1">
      <c r="A899" s="260"/>
      <c r="B899" s="260"/>
      <c r="C899" s="210"/>
      <c r="D899" s="211"/>
      <c r="E899" s="210"/>
      <c r="F899" s="210"/>
      <c r="G899" s="261"/>
      <c r="H899" s="262"/>
      <c r="I899" s="262"/>
      <c r="J899" s="263"/>
      <c r="K899" s="263"/>
      <c r="L899" s="263"/>
      <c r="M899" s="263"/>
      <c r="N899" s="263"/>
      <c r="O899" s="263"/>
      <c r="P899" s="263"/>
      <c r="Q899" s="263"/>
      <c r="R899" s="210"/>
      <c r="S899" s="210"/>
      <c r="T899" s="210"/>
      <c r="U899" s="212"/>
      <c r="V899" s="212"/>
      <c r="W899" s="212"/>
      <c r="X899" s="212"/>
      <c r="Y899" s="212"/>
      <c r="Z899" s="212"/>
      <c r="AA899" s="212"/>
      <c r="AB899" s="212"/>
      <c r="AC899" s="212"/>
      <c r="AD899" s="212"/>
      <c r="AE899" s="212"/>
      <c r="AF899" s="212"/>
      <c r="AG899" s="212"/>
      <c r="AH899" s="212"/>
      <c r="AI899" s="212"/>
      <c r="AJ899" s="260"/>
      <c r="AK899" s="260"/>
      <c r="AL899" s="260"/>
      <c r="AM899" s="260"/>
      <c r="AN899" s="260"/>
      <c r="AO899" s="260"/>
      <c r="AP899" s="260"/>
      <c r="AQ899" s="260"/>
      <c r="AR899" s="260"/>
      <c r="AS899" s="260"/>
      <c r="AT899" s="260"/>
      <c r="AU899" s="260"/>
      <c r="AV899" s="260"/>
      <c r="AW899" s="260"/>
      <c r="AX899" s="260"/>
      <c r="AY899" s="260"/>
      <c r="AZ899" s="260"/>
      <c r="BA899" s="260"/>
      <c r="BB899" s="260"/>
      <c r="BC899" s="260"/>
      <c r="BD899" s="260"/>
      <c r="BE899" s="260"/>
      <c r="BF899" s="260"/>
      <c r="BG899" s="260"/>
      <c r="BH899" s="260"/>
      <c r="BI899" s="260"/>
      <c r="BJ899" s="260"/>
      <c r="BK899" s="260"/>
      <c r="BL899" s="260"/>
      <c r="BM899" s="260"/>
      <c r="BN899" s="260"/>
      <c r="BO899" s="260"/>
      <c r="BP899" s="260"/>
      <c r="BQ899" s="260"/>
      <c r="BR899" s="260"/>
      <c r="BS899" s="260"/>
      <c r="BT899" s="260"/>
      <c r="BU899" s="260"/>
      <c r="BV899" s="260"/>
      <c r="BW899" s="260"/>
      <c r="BX899" s="260"/>
      <c r="BY899" s="260"/>
      <c r="BZ899" s="260"/>
      <c r="CA899" s="260"/>
      <c r="CB899" s="260"/>
      <c r="CC899" s="260"/>
      <c r="CD899" s="260"/>
      <c r="CE899" s="260"/>
      <c r="CF899" s="260"/>
      <c r="CG899" s="260"/>
      <c r="CH899" s="260"/>
      <c r="CI899" s="260"/>
      <c r="CJ899" s="260"/>
      <c r="CK899" s="260"/>
      <c r="CL899" s="260"/>
      <c r="CM899" s="260"/>
      <c r="CN899" s="260"/>
      <c r="CO899" s="260"/>
      <c r="CP899" s="260"/>
      <c r="CQ899" s="260"/>
      <c r="CR899" s="260"/>
      <c r="CS899" s="260"/>
      <c r="CT899" s="260"/>
      <c r="CU899" s="260"/>
      <c r="CV899" s="260"/>
      <c r="CW899" s="260"/>
      <c r="CX899" s="260"/>
      <c r="CY899" s="260"/>
      <c r="CZ899" s="260"/>
      <c r="DA899" s="260"/>
      <c r="DB899" s="260"/>
      <c r="DC899" s="260"/>
      <c r="DD899" s="260"/>
      <c r="DE899" s="260"/>
    </row>
    <row r="900" spans="1:109" ht="11.25" customHeight="1">
      <c r="A900" s="260"/>
      <c r="B900" s="260"/>
      <c r="C900" s="210"/>
      <c r="D900" s="211"/>
      <c r="E900" s="210"/>
      <c r="F900" s="210"/>
      <c r="G900" s="261"/>
      <c r="H900" s="262"/>
      <c r="I900" s="262"/>
      <c r="J900" s="263"/>
      <c r="K900" s="263"/>
      <c r="L900" s="263"/>
      <c r="M900" s="263"/>
      <c r="N900" s="263"/>
      <c r="O900" s="263"/>
      <c r="P900" s="263"/>
      <c r="Q900" s="263"/>
      <c r="R900" s="210"/>
      <c r="S900" s="210"/>
      <c r="T900" s="210"/>
      <c r="U900" s="212"/>
      <c r="V900" s="212"/>
      <c r="W900" s="212"/>
      <c r="X900" s="212"/>
      <c r="Y900" s="212"/>
      <c r="Z900" s="212"/>
      <c r="AA900" s="212"/>
      <c r="AB900" s="212"/>
      <c r="AC900" s="212"/>
      <c r="AD900" s="212"/>
      <c r="AE900" s="212"/>
      <c r="AF900" s="212"/>
      <c r="AG900" s="212"/>
      <c r="AH900" s="212"/>
      <c r="AI900" s="212"/>
      <c r="AJ900" s="260"/>
      <c r="AK900" s="260"/>
      <c r="AL900" s="260"/>
      <c r="AM900" s="260"/>
      <c r="AN900" s="260"/>
      <c r="AO900" s="260"/>
      <c r="AP900" s="260"/>
      <c r="AQ900" s="260"/>
      <c r="AR900" s="260"/>
      <c r="AS900" s="260"/>
      <c r="AT900" s="260"/>
      <c r="AU900" s="260"/>
      <c r="AV900" s="260"/>
      <c r="AW900" s="260"/>
      <c r="AX900" s="260"/>
      <c r="AY900" s="260"/>
      <c r="AZ900" s="260"/>
      <c r="BA900" s="260"/>
      <c r="BB900" s="260"/>
      <c r="BC900" s="260"/>
      <c r="BD900" s="260"/>
      <c r="BE900" s="260"/>
      <c r="BF900" s="260"/>
      <c r="BG900" s="260"/>
      <c r="BH900" s="260"/>
      <c r="BI900" s="260"/>
      <c r="BJ900" s="260"/>
      <c r="BK900" s="260"/>
      <c r="BL900" s="260"/>
      <c r="BM900" s="260"/>
      <c r="BN900" s="260"/>
      <c r="BO900" s="260"/>
      <c r="BP900" s="260"/>
      <c r="BQ900" s="260"/>
      <c r="BR900" s="260"/>
      <c r="BS900" s="260"/>
      <c r="BT900" s="260"/>
      <c r="BU900" s="260"/>
      <c r="BV900" s="260"/>
      <c r="BW900" s="260"/>
      <c r="BX900" s="260"/>
      <c r="BY900" s="260"/>
      <c r="BZ900" s="260"/>
      <c r="CA900" s="260"/>
      <c r="CB900" s="260"/>
      <c r="CC900" s="260"/>
      <c r="CD900" s="260"/>
      <c r="CE900" s="260"/>
      <c r="CF900" s="260"/>
      <c r="CG900" s="260"/>
      <c r="CH900" s="260"/>
      <c r="CI900" s="260"/>
      <c r="CJ900" s="260"/>
      <c r="CK900" s="260"/>
      <c r="CL900" s="260"/>
      <c r="CM900" s="260"/>
      <c r="CN900" s="260"/>
      <c r="CO900" s="260"/>
      <c r="CP900" s="260"/>
      <c r="CQ900" s="260"/>
      <c r="CR900" s="260"/>
      <c r="CS900" s="260"/>
      <c r="CT900" s="260"/>
      <c r="CU900" s="260"/>
      <c r="CV900" s="260"/>
      <c r="CW900" s="260"/>
      <c r="CX900" s="260"/>
      <c r="CY900" s="260"/>
      <c r="CZ900" s="260"/>
      <c r="DA900" s="260"/>
      <c r="DB900" s="260"/>
      <c r="DC900" s="260"/>
      <c r="DD900" s="260"/>
      <c r="DE900" s="260"/>
    </row>
    <row r="901" spans="1:109" ht="11.25" customHeight="1">
      <c r="A901" s="260"/>
      <c r="B901" s="260"/>
      <c r="C901" s="210"/>
      <c r="D901" s="211"/>
      <c r="E901" s="210"/>
      <c r="F901" s="210"/>
      <c r="G901" s="261"/>
      <c r="H901" s="262"/>
      <c r="I901" s="262"/>
      <c r="J901" s="263"/>
      <c r="K901" s="263"/>
      <c r="L901" s="263"/>
      <c r="M901" s="263"/>
      <c r="N901" s="263"/>
      <c r="O901" s="263"/>
      <c r="P901" s="263"/>
      <c r="Q901" s="263"/>
      <c r="R901" s="210"/>
      <c r="S901" s="210"/>
      <c r="T901" s="210"/>
      <c r="U901" s="212"/>
      <c r="V901" s="212"/>
      <c r="W901" s="212"/>
      <c r="X901" s="212"/>
      <c r="Y901" s="212"/>
      <c r="Z901" s="212"/>
      <c r="AA901" s="212"/>
      <c r="AB901" s="212"/>
      <c r="AC901" s="212"/>
      <c r="AD901" s="212"/>
      <c r="AE901" s="212"/>
      <c r="AF901" s="212"/>
      <c r="AG901" s="212"/>
      <c r="AH901" s="212"/>
      <c r="AI901" s="212"/>
      <c r="AJ901" s="260"/>
      <c r="AK901" s="260"/>
      <c r="AL901" s="260"/>
      <c r="AM901" s="260"/>
      <c r="AN901" s="260"/>
      <c r="AO901" s="260"/>
      <c r="AP901" s="260"/>
      <c r="AQ901" s="260"/>
      <c r="AR901" s="260"/>
      <c r="AS901" s="260"/>
      <c r="AT901" s="260"/>
      <c r="AU901" s="260"/>
      <c r="AV901" s="260"/>
      <c r="AW901" s="260"/>
      <c r="AX901" s="260"/>
      <c r="AY901" s="260"/>
      <c r="AZ901" s="260"/>
      <c r="BA901" s="260"/>
      <c r="BB901" s="260"/>
      <c r="BC901" s="260"/>
      <c r="BD901" s="260"/>
      <c r="BE901" s="260"/>
      <c r="BF901" s="260"/>
      <c r="BG901" s="260"/>
      <c r="BH901" s="260"/>
      <c r="BI901" s="260"/>
      <c r="BJ901" s="260"/>
      <c r="BK901" s="260"/>
      <c r="BL901" s="260"/>
      <c r="BM901" s="260"/>
      <c r="BN901" s="260"/>
      <c r="BO901" s="260"/>
      <c r="BP901" s="260"/>
      <c r="BQ901" s="260"/>
      <c r="BR901" s="260"/>
      <c r="BS901" s="260"/>
      <c r="BT901" s="260"/>
      <c r="BU901" s="260"/>
      <c r="BV901" s="260"/>
      <c r="BW901" s="260"/>
      <c r="BX901" s="260"/>
      <c r="BY901" s="260"/>
      <c r="BZ901" s="260"/>
      <c r="CA901" s="260"/>
      <c r="CB901" s="260"/>
      <c r="CC901" s="260"/>
      <c r="CD901" s="260"/>
      <c r="CE901" s="260"/>
      <c r="CF901" s="260"/>
      <c r="CG901" s="260"/>
      <c r="CH901" s="260"/>
      <c r="CI901" s="260"/>
      <c r="CJ901" s="260"/>
      <c r="CK901" s="260"/>
      <c r="CL901" s="260"/>
      <c r="CM901" s="260"/>
      <c r="CN901" s="260"/>
      <c r="CO901" s="260"/>
      <c r="CP901" s="260"/>
      <c r="CQ901" s="260"/>
      <c r="CR901" s="260"/>
      <c r="CS901" s="260"/>
      <c r="CT901" s="260"/>
      <c r="CU901" s="260"/>
      <c r="CV901" s="260"/>
      <c r="CW901" s="260"/>
      <c r="CX901" s="260"/>
      <c r="CY901" s="260"/>
      <c r="CZ901" s="260"/>
      <c r="DA901" s="260"/>
      <c r="DB901" s="260"/>
      <c r="DC901" s="260"/>
      <c r="DD901" s="260"/>
      <c r="DE901" s="260"/>
    </row>
    <row r="902" spans="1:109" ht="11.25" customHeight="1">
      <c r="A902" s="260"/>
      <c r="B902" s="260"/>
      <c r="C902" s="210"/>
      <c r="D902" s="211"/>
      <c r="E902" s="210"/>
      <c r="F902" s="210"/>
      <c r="G902" s="261"/>
      <c r="H902" s="262"/>
      <c r="I902" s="262"/>
      <c r="J902" s="263"/>
      <c r="K902" s="263"/>
      <c r="L902" s="263"/>
      <c r="M902" s="263"/>
      <c r="N902" s="263"/>
      <c r="O902" s="263"/>
      <c r="P902" s="263"/>
      <c r="Q902" s="263"/>
      <c r="R902" s="210"/>
      <c r="S902" s="210"/>
      <c r="T902" s="210"/>
      <c r="U902" s="212"/>
      <c r="V902" s="212"/>
      <c r="W902" s="212"/>
      <c r="X902" s="212"/>
      <c r="Y902" s="212"/>
      <c r="Z902" s="212"/>
      <c r="AA902" s="212"/>
      <c r="AB902" s="212"/>
      <c r="AC902" s="212"/>
      <c r="AD902" s="212"/>
      <c r="AE902" s="212"/>
      <c r="AF902" s="212"/>
      <c r="AG902" s="212"/>
      <c r="AH902" s="212"/>
      <c r="AI902" s="212"/>
      <c r="AJ902" s="260"/>
      <c r="AK902" s="260"/>
      <c r="AL902" s="260"/>
      <c r="AM902" s="260"/>
      <c r="AN902" s="260"/>
      <c r="AO902" s="260"/>
      <c r="AP902" s="260"/>
      <c r="AQ902" s="260"/>
      <c r="AR902" s="260"/>
      <c r="AS902" s="260"/>
      <c r="AT902" s="260"/>
      <c r="AU902" s="260"/>
      <c r="AV902" s="260"/>
      <c r="AW902" s="260"/>
      <c r="AX902" s="260"/>
      <c r="AY902" s="260"/>
      <c r="AZ902" s="260"/>
      <c r="BA902" s="260"/>
      <c r="BB902" s="260"/>
      <c r="BC902" s="260"/>
      <c r="BD902" s="260"/>
      <c r="BE902" s="260"/>
      <c r="BF902" s="260"/>
      <c r="BG902" s="260"/>
      <c r="BH902" s="260"/>
      <c r="BI902" s="260"/>
      <c r="BJ902" s="260"/>
      <c r="BK902" s="260"/>
      <c r="BL902" s="260"/>
      <c r="BM902" s="260"/>
      <c r="BN902" s="260"/>
      <c r="BO902" s="260"/>
      <c r="BP902" s="260"/>
      <c r="BQ902" s="260"/>
      <c r="BR902" s="260"/>
      <c r="BS902" s="260"/>
      <c r="BT902" s="260"/>
      <c r="BU902" s="260"/>
      <c r="BV902" s="260"/>
      <c r="BW902" s="260"/>
      <c r="BX902" s="260"/>
      <c r="BY902" s="260"/>
      <c r="BZ902" s="260"/>
      <c r="CA902" s="260"/>
      <c r="CB902" s="260"/>
      <c r="CC902" s="260"/>
      <c r="CD902" s="260"/>
      <c r="CE902" s="260"/>
      <c r="CF902" s="260"/>
      <c r="CG902" s="260"/>
      <c r="CH902" s="260"/>
      <c r="CI902" s="260"/>
      <c r="CJ902" s="260"/>
      <c r="CK902" s="260"/>
      <c r="CL902" s="260"/>
      <c r="CM902" s="260"/>
      <c r="CN902" s="260"/>
      <c r="CO902" s="260"/>
      <c r="CP902" s="260"/>
      <c r="CQ902" s="260"/>
      <c r="CR902" s="260"/>
      <c r="CS902" s="260"/>
      <c r="CT902" s="260"/>
      <c r="CU902" s="260"/>
      <c r="CV902" s="260"/>
      <c r="CW902" s="260"/>
      <c r="CX902" s="260"/>
      <c r="CY902" s="260"/>
      <c r="CZ902" s="260"/>
      <c r="DA902" s="260"/>
      <c r="DB902" s="260"/>
      <c r="DC902" s="260"/>
      <c r="DD902" s="260"/>
      <c r="DE902" s="260"/>
    </row>
    <row r="903" spans="1:109" ht="11.25" customHeight="1">
      <c r="A903" s="260"/>
      <c r="B903" s="260"/>
      <c r="C903" s="210"/>
      <c r="D903" s="211"/>
      <c r="E903" s="210"/>
      <c r="F903" s="210"/>
      <c r="G903" s="261"/>
      <c r="H903" s="262"/>
      <c r="I903" s="262"/>
      <c r="J903" s="263"/>
      <c r="K903" s="263"/>
      <c r="L903" s="263"/>
      <c r="M903" s="263"/>
      <c r="N903" s="263"/>
      <c r="O903" s="263"/>
      <c r="P903" s="263"/>
      <c r="Q903" s="263"/>
      <c r="R903" s="210"/>
      <c r="S903" s="210"/>
      <c r="T903" s="210"/>
      <c r="U903" s="212"/>
      <c r="V903" s="212"/>
      <c r="W903" s="212"/>
      <c r="X903" s="212"/>
      <c r="Y903" s="212"/>
      <c r="Z903" s="212"/>
      <c r="AA903" s="212"/>
      <c r="AB903" s="212"/>
      <c r="AC903" s="212"/>
      <c r="AD903" s="212"/>
      <c r="AE903" s="212"/>
      <c r="AF903" s="212"/>
      <c r="AG903" s="212"/>
      <c r="AH903" s="212"/>
      <c r="AI903" s="212"/>
      <c r="AJ903" s="260"/>
      <c r="AK903" s="260"/>
      <c r="AL903" s="260"/>
      <c r="AM903" s="260"/>
      <c r="AN903" s="260"/>
      <c r="AO903" s="260"/>
      <c r="AP903" s="260"/>
      <c r="AQ903" s="260"/>
      <c r="AR903" s="260"/>
      <c r="AS903" s="260"/>
      <c r="AT903" s="260"/>
      <c r="AU903" s="260"/>
      <c r="AV903" s="260"/>
      <c r="AW903" s="260"/>
      <c r="AX903" s="260"/>
      <c r="AY903" s="260"/>
      <c r="AZ903" s="260"/>
      <c r="BA903" s="260"/>
      <c r="BB903" s="260"/>
      <c r="BC903" s="260"/>
      <c r="BD903" s="260"/>
      <c r="BE903" s="260"/>
      <c r="BF903" s="260"/>
      <c r="BG903" s="260"/>
      <c r="BH903" s="260"/>
      <c r="BI903" s="260"/>
      <c r="BJ903" s="260"/>
      <c r="BK903" s="260"/>
      <c r="BL903" s="260"/>
      <c r="BM903" s="260"/>
      <c r="BN903" s="260"/>
      <c r="BO903" s="260"/>
      <c r="BP903" s="260"/>
      <c r="BQ903" s="260"/>
      <c r="BR903" s="260"/>
      <c r="BS903" s="260"/>
      <c r="BT903" s="260"/>
      <c r="BU903" s="260"/>
      <c r="BV903" s="260"/>
      <c r="BW903" s="260"/>
      <c r="BX903" s="260"/>
      <c r="BY903" s="260"/>
      <c r="BZ903" s="260"/>
      <c r="CA903" s="260"/>
      <c r="CB903" s="260"/>
      <c r="CC903" s="260"/>
      <c r="CD903" s="260"/>
      <c r="CE903" s="260"/>
      <c r="CF903" s="260"/>
      <c r="CG903" s="260"/>
      <c r="CH903" s="260"/>
      <c r="CI903" s="260"/>
      <c r="CJ903" s="260"/>
      <c r="CK903" s="260"/>
      <c r="CL903" s="260"/>
      <c r="CM903" s="260"/>
      <c r="CN903" s="260"/>
      <c r="CO903" s="260"/>
      <c r="CP903" s="260"/>
      <c r="CQ903" s="260"/>
      <c r="CR903" s="260"/>
      <c r="CS903" s="260"/>
      <c r="CT903" s="260"/>
      <c r="CU903" s="260"/>
      <c r="CV903" s="260"/>
      <c r="CW903" s="260"/>
      <c r="CX903" s="260"/>
      <c r="CY903" s="260"/>
      <c r="CZ903" s="260"/>
      <c r="DA903" s="260"/>
      <c r="DB903" s="260"/>
      <c r="DC903" s="260"/>
      <c r="DD903" s="260"/>
      <c r="DE903" s="260"/>
    </row>
    <row r="904" spans="1:109" ht="11.25" customHeight="1">
      <c r="A904" s="260"/>
      <c r="B904" s="260"/>
      <c r="C904" s="210"/>
      <c r="D904" s="211"/>
      <c r="E904" s="210"/>
      <c r="F904" s="210"/>
      <c r="G904" s="261"/>
      <c r="H904" s="262"/>
      <c r="I904" s="262"/>
      <c r="J904" s="263"/>
      <c r="K904" s="263"/>
      <c r="L904" s="263"/>
      <c r="M904" s="263"/>
      <c r="N904" s="263"/>
      <c r="O904" s="263"/>
      <c r="P904" s="263"/>
      <c r="Q904" s="263"/>
      <c r="R904" s="210"/>
      <c r="S904" s="210"/>
      <c r="T904" s="210"/>
      <c r="U904" s="212"/>
      <c r="V904" s="212"/>
      <c r="W904" s="212"/>
      <c r="X904" s="212"/>
      <c r="Y904" s="212"/>
      <c r="Z904" s="212"/>
      <c r="AA904" s="212"/>
      <c r="AB904" s="212"/>
      <c r="AC904" s="212"/>
      <c r="AD904" s="212"/>
      <c r="AE904" s="212"/>
      <c r="AF904" s="212"/>
      <c r="AG904" s="212"/>
      <c r="AH904" s="212"/>
      <c r="AI904" s="212"/>
      <c r="AJ904" s="260"/>
      <c r="AK904" s="260"/>
      <c r="AL904" s="260"/>
      <c r="AM904" s="260"/>
      <c r="AN904" s="260"/>
      <c r="AO904" s="260"/>
      <c r="AP904" s="260"/>
      <c r="AQ904" s="260"/>
      <c r="AR904" s="260"/>
      <c r="AS904" s="260"/>
      <c r="AT904" s="260"/>
      <c r="AU904" s="260"/>
      <c r="AV904" s="260"/>
      <c r="AW904" s="260"/>
      <c r="AX904" s="260"/>
      <c r="AY904" s="260"/>
      <c r="AZ904" s="260"/>
      <c r="BA904" s="260"/>
      <c r="BB904" s="260"/>
      <c r="BC904" s="260"/>
      <c r="BD904" s="260"/>
      <c r="BE904" s="260"/>
      <c r="BF904" s="260"/>
      <c r="BG904" s="260"/>
      <c r="BH904" s="260"/>
      <c r="BI904" s="260"/>
      <c r="BJ904" s="260"/>
      <c r="BK904" s="260"/>
      <c r="BL904" s="260"/>
      <c r="BM904" s="260"/>
      <c r="BN904" s="260"/>
      <c r="BO904" s="260"/>
      <c r="BP904" s="260"/>
      <c r="BQ904" s="260"/>
      <c r="BR904" s="260"/>
      <c r="BS904" s="260"/>
      <c r="BT904" s="260"/>
      <c r="BU904" s="260"/>
      <c r="BV904" s="260"/>
      <c r="BW904" s="260"/>
      <c r="BX904" s="260"/>
      <c r="BY904" s="260"/>
      <c r="BZ904" s="260"/>
      <c r="CA904" s="260"/>
      <c r="CB904" s="260"/>
      <c r="CC904" s="260"/>
      <c r="CD904" s="260"/>
      <c r="CE904" s="260"/>
      <c r="CF904" s="260"/>
      <c r="CG904" s="260"/>
      <c r="CH904" s="260"/>
      <c r="CI904" s="260"/>
      <c r="CJ904" s="260"/>
      <c r="CK904" s="260"/>
      <c r="CL904" s="260"/>
      <c r="CM904" s="260"/>
      <c r="CN904" s="260"/>
      <c r="CO904" s="260"/>
      <c r="CP904" s="260"/>
      <c r="CQ904" s="260"/>
      <c r="CR904" s="260"/>
      <c r="CS904" s="260"/>
      <c r="CT904" s="260"/>
      <c r="CU904" s="260"/>
      <c r="CV904" s="260"/>
      <c r="CW904" s="260"/>
      <c r="CX904" s="260"/>
      <c r="CY904" s="260"/>
      <c r="CZ904" s="260"/>
      <c r="DA904" s="260"/>
      <c r="DB904" s="260"/>
      <c r="DC904" s="260"/>
      <c r="DD904" s="260"/>
      <c r="DE904" s="260"/>
    </row>
    <row r="905" spans="1:109" ht="11.25" customHeight="1">
      <c r="A905" s="260"/>
      <c r="B905" s="260"/>
      <c r="C905" s="210"/>
      <c r="D905" s="211"/>
      <c r="E905" s="210"/>
      <c r="F905" s="210"/>
      <c r="G905" s="261"/>
      <c r="H905" s="262"/>
      <c r="I905" s="262"/>
      <c r="J905" s="263"/>
      <c r="K905" s="263"/>
      <c r="L905" s="263"/>
      <c r="M905" s="263"/>
      <c r="N905" s="263"/>
      <c r="O905" s="263"/>
      <c r="P905" s="263"/>
      <c r="Q905" s="263"/>
      <c r="R905" s="210"/>
      <c r="S905" s="210"/>
      <c r="T905" s="210"/>
      <c r="U905" s="212"/>
      <c r="V905" s="212"/>
      <c r="W905" s="212"/>
      <c r="X905" s="212"/>
      <c r="Y905" s="212"/>
      <c r="Z905" s="212"/>
      <c r="AA905" s="212"/>
      <c r="AB905" s="212"/>
      <c r="AC905" s="212"/>
      <c r="AD905" s="212"/>
      <c r="AE905" s="212"/>
      <c r="AF905" s="212"/>
      <c r="AG905" s="212"/>
      <c r="AH905" s="212"/>
      <c r="AI905" s="212"/>
      <c r="AJ905" s="260"/>
      <c r="AK905" s="260"/>
      <c r="AL905" s="260"/>
      <c r="AM905" s="260"/>
      <c r="AN905" s="260"/>
      <c r="AO905" s="260"/>
      <c r="AP905" s="260"/>
      <c r="AQ905" s="260"/>
      <c r="AR905" s="260"/>
      <c r="AS905" s="260"/>
      <c r="AT905" s="260"/>
      <c r="AU905" s="260"/>
      <c r="AV905" s="260"/>
      <c r="AW905" s="260"/>
      <c r="AX905" s="260"/>
      <c r="AY905" s="260"/>
      <c r="AZ905" s="260"/>
      <c r="BA905" s="260"/>
      <c r="BB905" s="260"/>
      <c r="BC905" s="260"/>
      <c r="BD905" s="260"/>
      <c r="BE905" s="260"/>
      <c r="BF905" s="260"/>
      <c r="BG905" s="260"/>
      <c r="BH905" s="260"/>
      <c r="BI905" s="260"/>
      <c r="BJ905" s="260"/>
      <c r="BK905" s="260"/>
      <c r="BL905" s="260"/>
      <c r="BM905" s="260"/>
      <c r="BN905" s="260"/>
      <c r="BO905" s="260"/>
      <c r="BP905" s="260"/>
      <c r="BQ905" s="260"/>
      <c r="BR905" s="260"/>
      <c r="BS905" s="260"/>
      <c r="BT905" s="260"/>
      <c r="BU905" s="260"/>
      <c r="BV905" s="260"/>
      <c r="BW905" s="260"/>
      <c r="BX905" s="260"/>
      <c r="BY905" s="260"/>
      <c r="BZ905" s="260"/>
      <c r="CA905" s="260"/>
      <c r="CB905" s="260"/>
      <c r="CC905" s="260"/>
      <c r="CD905" s="260"/>
      <c r="CE905" s="260"/>
      <c r="CF905" s="260"/>
      <c r="CG905" s="260"/>
      <c r="CH905" s="260"/>
      <c r="CI905" s="260"/>
      <c r="CJ905" s="260"/>
      <c r="CK905" s="260"/>
      <c r="CL905" s="260"/>
      <c r="CM905" s="260"/>
      <c r="CN905" s="260"/>
      <c r="CO905" s="260"/>
      <c r="CP905" s="260"/>
      <c r="CQ905" s="260"/>
      <c r="CR905" s="260"/>
      <c r="CS905" s="260"/>
      <c r="CT905" s="260"/>
      <c r="CU905" s="260"/>
      <c r="CV905" s="260"/>
      <c r="CW905" s="260"/>
      <c r="CX905" s="260"/>
      <c r="CY905" s="260"/>
      <c r="CZ905" s="260"/>
      <c r="DA905" s="260"/>
      <c r="DB905" s="260"/>
      <c r="DC905" s="260"/>
      <c r="DD905" s="260"/>
      <c r="DE905" s="260"/>
    </row>
    <row r="906" spans="1:109" ht="11.25" customHeight="1">
      <c r="A906" s="260"/>
      <c r="B906" s="260"/>
      <c r="C906" s="210"/>
      <c r="D906" s="211"/>
      <c r="E906" s="210"/>
      <c r="F906" s="210"/>
      <c r="G906" s="261"/>
      <c r="H906" s="262"/>
      <c r="I906" s="262"/>
      <c r="J906" s="263"/>
      <c r="K906" s="263"/>
      <c r="L906" s="263"/>
      <c r="M906" s="263"/>
      <c r="N906" s="263"/>
      <c r="O906" s="263"/>
      <c r="P906" s="263"/>
      <c r="Q906" s="263"/>
      <c r="R906" s="210"/>
      <c r="S906" s="210"/>
      <c r="T906" s="210"/>
      <c r="U906" s="212"/>
      <c r="V906" s="212"/>
      <c r="W906" s="212"/>
      <c r="X906" s="212"/>
      <c r="Y906" s="212"/>
      <c r="Z906" s="212"/>
      <c r="AA906" s="212"/>
      <c r="AB906" s="212"/>
      <c r="AC906" s="212"/>
      <c r="AD906" s="212"/>
      <c r="AE906" s="212"/>
      <c r="AF906" s="212"/>
      <c r="AG906" s="212"/>
      <c r="AH906" s="212"/>
      <c r="AI906" s="212"/>
      <c r="AJ906" s="260"/>
      <c r="AK906" s="260"/>
      <c r="AL906" s="260"/>
      <c r="AM906" s="260"/>
      <c r="AN906" s="260"/>
      <c r="AO906" s="260"/>
      <c r="AP906" s="260"/>
      <c r="AQ906" s="260"/>
      <c r="AR906" s="260"/>
      <c r="AS906" s="260"/>
      <c r="AT906" s="260"/>
      <c r="AU906" s="260"/>
      <c r="AV906" s="260"/>
      <c r="AW906" s="260"/>
      <c r="AX906" s="260"/>
      <c r="AY906" s="260"/>
      <c r="AZ906" s="260"/>
      <c r="BA906" s="260"/>
      <c r="BB906" s="260"/>
      <c r="BC906" s="260"/>
      <c r="BD906" s="260"/>
      <c r="BE906" s="260"/>
      <c r="BF906" s="260"/>
      <c r="BG906" s="260"/>
      <c r="BH906" s="260"/>
      <c r="BI906" s="260"/>
      <c r="BJ906" s="260"/>
      <c r="BK906" s="260"/>
      <c r="BL906" s="260"/>
      <c r="BM906" s="260"/>
      <c r="BN906" s="260"/>
      <c r="BO906" s="260"/>
      <c r="BP906" s="260"/>
      <c r="BQ906" s="260"/>
      <c r="BR906" s="260"/>
      <c r="BS906" s="260"/>
      <c r="BT906" s="260"/>
      <c r="BU906" s="260"/>
      <c r="BV906" s="260"/>
      <c r="BW906" s="260"/>
      <c r="BX906" s="260"/>
      <c r="BY906" s="260"/>
      <c r="BZ906" s="260"/>
      <c r="CA906" s="260"/>
      <c r="CB906" s="260"/>
      <c r="CC906" s="260"/>
      <c r="CD906" s="260"/>
      <c r="CE906" s="260"/>
      <c r="CF906" s="260"/>
      <c r="CG906" s="260"/>
      <c r="CH906" s="260"/>
      <c r="CI906" s="260"/>
      <c r="CJ906" s="260"/>
      <c r="CK906" s="260"/>
      <c r="CL906" s="260"/>
      <c r="CM906" s="260"/>
      <c r="CN906" s="260"/>
      <c r="CO906" s="260"/>
      <c r="CP906" s="260"/>
      <c r="CQ906" s="260"/>
      <c r="CR906" s="260"/>
      <c r="CS906" s="260"/>
      <c r="CT906" s="260"/>
      <c r="CU906" s="260"/>
      <c r="CV906" s="260"/>
      <c r="CW906" s="260"/>
      <c r="CX906" s="260"/>
      <c r="CY906" s="260"/>
      <c r="CZ906" s="260"/>
      <c r="DA906" s="260"/>
      <c r="DB906" s="260"/>
      <c r="DC906" s="260"/>
      <c r="DD906" s="260"/>
      <c r="DE906" s="260"/>
    </row>
    <row r="907" spans="1:109" ht="11.25" customHeight="1">
      <c r="A907" s="260"/>
      <c r="B907" s="260"/>
      <c r="C907" s="210"/>
      <c r="D907" s="211"/>
      <c r="E907" s="210"/>
      <c r="F907" s="210"/>
      <c r="G907" s="261"/>
      <c r="H907" s="262"/>
      <c r="I907" s="262"/>
      <c r="J907" s="263"/>
      <c r="K907" s="263"/>
      <c r="L907" s="263"/>
      <c r="M907" s="263"/>
      <c r="N907" s="263"/>
      <c r="O907" s="263"/>
      <c r="P907" s="263"/>
      <c r="Q907" s="263"/>
      <c r="R907" s="210"/>
      <c r="S907" s="210"/>
      <c r="T907" s="210"/>
      <c r="U907" s="212"/>
      <c r="V907" s="212"/>
      <c r="W907" s="212"/>
      <c r="X907" s="212"/>
      <c r="Y907" s="212"/>
      <c r="Z907" s="212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60"/>
      <c r="AK907" s="260"/>
      <c r="AL907" s="260"/>
      <c r="AM907" s="260"/>
      <c r="AN907" s="260"/>
      <c r="AO907" s="260"/>
      <c r="AP907" s="260"/>
      <c r="AQ907" s="260"/>
      <c r="AR907" s="260"/>
      <c r="AS907" s="260"/>
      <c r="AT907" s="260"/>
      <c r="AU907" s="260"/>
      <c r="AV907" s="260"/>
      <c r="AW907" s="260"/>
      <c r="AX907" s="260"/>
      <c r="AY907" s="260"/>
      <c r="AZ907" s="260"/>
      <c r="BA907" s="260"/>
      <c r="BB907" s="260"/>
      <c r="BC907" s="260"/>
      <c r="BD907" s="260"/>
      <c r="BE907" s="260"/>
      <c r="BF907" s="260"/>
      <c r="BG907" s="260"/>
      <c r="BH907" s="260"/>
      <c r="BI907" s="260"/>
      <c r="BJ907" s="260"/>
      <c r="BK907" s="260"/>
      <c r="BL907" s="260"/>
      <c r="BM907" s="260"/>
      <c r="BN907" s="260"/>
      <c r="BO907" s="260"/>
      <c r="BP907" s="260"/>
      <c r="BQ907" s="260"/>
      <c r="BR907" s="260"/>
      <c r="BS907" s="260"/>
      <c r="BT907" s="260"/>
      <c r="BU907" s="260"/>
      <c r="BV907" s="260"/>
      <c r="BW907" s="260"/>
      <c r="BX907" s="260"/>
      <c r="BY907" s="260"/>
      <c r="BZ907" s="260"/>
      <c r="CA907" s="260"/>
      <c r="CB907" s="260"/>
      <c r="CC907" s="260"/>
      <c r="CD907" s="260"/>
      <c r="CE907" s="260"/>
      <c r="CF907" s="260"/>
      <c r="CG907" s="260"/>
      <c r="CH907" s="260"/>
      <c r="CI907" s="260"/>
      <c r="CJ907" s="260"/>
      <c r="CK907" s="260"/>
      <c r="CL907" s="260"/>
      <c r="CM907" s="260"/>
      <c r="CN907" s="260"/>
      <c r="CO907" s="260"/>
      <c r="CP907" s="260"/>
      <c r="CQ907" s="260"/>
      <c r="CR907" s="260"/>
      <c r="CS907" s="260"/>
      <c r="CT907" s="260"/>
      <c r="CU907" s="260"/>
      <c r="CV907" s="260"/>
      <c r="CW907" s="260"/>
      <c r="CX907" s="260"/>
      <c r="CY907" s="260"/>
      <c r="CZ907" s="260"/>
      <c r="DA907" s="260"/>
      <c r="DB907" s="260"/>
      <c r="DC907" s="260"/>
      <c r="DD907" s="260"/>
      <c r="DE907" s="260"/>
    </row>
    <row r="908" spans="1:109" ht="11.25" customHeight="1">
      <c r="A908" s="260"/>
      <c r="B908" s="260"/>
      <c r="C908" s="210"/>
      <c r="D908" s="211"/>
      <c r="E908" s="210"/>
      <c r="F908" s="210"/>
      <c r="G908" s="261"/>
      <c r="H908" s="262"/>
      <c r="I908" s="262"/>
      <c r="J908" s="263"/>
      <c r="K908" s="263"/>
      <c r="L908" s="263"/>
      <c r="M908" s="263"/>
      <c r="N908" s="263"/>
      <c r="O908" s="263"/>
      <c r="P908" s="263"/>
      <c r="Q908" s="263"/>
      <c r="R908" s="210"/>
      <c r="S908" s="210"/>
      <c r="T908" s="210"/>
      <c r="U908" s="212"/>
      <c r="V908" s="212"/>
      <c r="W908" s="212"/>
      <c r="X908" s="212"/>
      <c r="Y908" s="212"/>
      <c r="Z908" s="212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60"/>
      <c r="AK908" s="260"/>
      <c r="AL908" s="260"/>
      <c r="AM908" s="260"/>
      <c r="AN908" s="260"/>
      <c r="AO908" s="260"/>
      <c r="AP908" s="260"/>
      <c r="AQ908" s="260"/>
      <c r="AR908" s="260"/>
      <c r="AS908" s="260"/>
      <c r="AT908" s="260"/>
      <c r="AU908" s="260"/>
      <c r="AV908" s="260"/>
      <c r="AW908" s="260"/>
      <c r="AX908" s="260"/>
      <c r="AY908" s="260"/>
      <c r="AZ908" s="260"/>
      <c r="BA908" s="260"/>
      <c r="BB908" s="260"/>
      <c r="BC908" s="260"/>
      <c r="BD908" s="260"/>
      <c r="BE908" s="260"/>
      <c r="BF908" s="260"/>
      <c r="BG908" s="260"/>
      <c r="BH908" s="260"/>
      <c r="BI908" s="260"/>
      <c r="BJ908" s="260"/>
      <c r="BK908" s="260"/>
      <c r="BL908" s="260"/>
      <c r="BM908" s="260"/>
      <c r="BN908" s="260"/>
      <c r="BO908" s="260"/>
      <c r="BP908" s="260"/>
      <c r="BQ908" s="260"/>
      <c r="BR908" s="260"/>
      <c r="BS908" s="260"/>
      <c r="BT908" s="260"/>
      <c r="BU908" s="260"/>
      <c r="BV908" s="260"/>
      <c r="BW908" s="260"/>
      <c r="BX908" s="260"/>
      <c r="BY908" s="260"/>
      <c r="BZ908" s="260"/>
      <c r="CA908" s="260"/>
      <c r="CB908" s="260"/>
      <c r="CC908" s="260"/>
      <c r="CD908" s="260"/>
      <c r="CE908" s="260"/>
      <c r="CF908" s="260"/>
      <c r="CG908" s="260"/>
      <c r="CH908" s="260"/>
      <c r="CI908" s="260"/>
      <c r="CJ908" s="260"/>
      <c r="CK908" s="260"/>
      <c r="CL908" s="260"/>
      <c r="CM908" s="260"/>
      <c r="CN908" s="260"/>
      <c r="CO908" s="260"/>
      <c r="CP908" s="260"/>
      <c r="CQ908" s="260"/>
      <c r="CR908" s="260"/>
      <c r="CS908" s="260"/>
      <c r="CT908" s="260"/>
      <c r="CU908" s="260"/>
      <c r="CV908" s="260"/>
      <c r="CW908" s="260"/>
      <c r="CX908" s="260"/>
      <c r="CY908" s="260"/>
      <c r="CZ908" s="260"/>
      <c r="DA908" s="260"/>
      <c r="DB908" s="260"/>
      <c r="DC908" s="260"/>
      <c r="DD908" s="260"/>
      <c r="DE908" s="260"/>
    </row>
    <row r="909" spans="1:109" ht="11.25" customHeight="1">
      <c r="A909" s="260"/>
      <c r="B909" s="260"/>
      <c r="C909" s="210"/>
      <c r="D909" s="211"/>
      <c r="E909" s="210"/>
      <c r="F909" s="210"/>
      <c r="G909" s="261"/>
      <c r="H909" s="262"/>
      <c r="I909" s="262"/>
      <c r="J909" s="263"/>
      <c r="K909" s="263"/>
      <c r="L909" s="263"/>
      <c r="M909" s="263"/>
      <c r="N909" s="263"/>
      <c r="O909" s="263"/>
      <c r="P909" s="263"/>
      <c r="Q909" s="263"/>
      <c r="R909" s="210"/>
      <c r="S909" s="210"/>
      <c r="T909" s="210"/>
      <c r="U909" s="212"/>
      <c r="V909" s="212"/>
      <c r="W909" s="212"/>
      <c r="X909" s="212"/>
      <c r="Y909" s="212"/>
      <c r="Z909" s="212"/>
      <c r="AA909" s="212"/>
      <c r="AB909" s="212"/>
      <c r="AC909" s="212"/>
      <c r="AD909" s="212"/>
      <c r="AE909" s="212"/>
      <c r="AF909" s="212"/>
      <c r="AG909" s="212"/>
      <c r="AH909" s="212"/>
      <c r="AI909" s="212"/>
      <c r="AJ909" s="260"/>
      <c r="AK909" s="260"/>
      <c r="AL909" s="260"/>
      <c r="AM909" s="260"/>
      <c r="AN909" s="260"/>
      <c r="AO909" s="260"/>
      <c r="AP909" s="260"/>
      <c r="AQ909" s="260"/>
      <c r="AR909" s="260"/>
      <c r="AS909" s="260"/>
      <c r="AT909" s="260"/>
      <c r="AU909" s="260"/>
      <c r="AV909" s="260"/>
      <c r="AW909" s="260"/>
      <c r="AX909" s="260"/>
      <c r="AY909" s="260"/>
      <c r="AZ909" s="260"/>
      <c r="BA909" s="260"/>
      <c r="BB909" s="260"/>
      <c r="BC909" s="260"/>
      <c r="BD909" s="260"/>
      <c r="BE909" s="260"/>
      <c r="BF909" s="260"/>
      <c r="BG909" s="260"/>
      <c r="BH909" s="260"/>
      <c r="BI909" s="260"/>
      <c r="BJ909" s="260"/>
      <c r="BK909" s="260"/>
      <c r="BL909" s="260"/>
      <c r="BM909" s="260"/>
      <c r="BN909" s="260"/>
      <c r="BO909" s="260"/>
      <c r="BP909" s="260"/>
      <c r="BQ909" s="260"/>
      <c r="BR909" s="260"/>
      <c r="BS909" s="260"/>
      <c r="BT909" s="260"/>
      <c r="BU909" s="260"/>
      <c r="BV909" s="260"/>
      <c r="BW909" s="260"/>
      <c r="BX909" s="260"/>
      <c r="BY909" s="260"/>
      <c r="BZ909" s="260"/>
      <c r="CA909" s="260"/>
      <c r="CB909" s="260"/>
      <c r="CC909" s="260"/>
      <c r="CD909" s="260"/>
      <c r="CE909" s="260"/>
      <c r="CF909" s="260"/>
      <c r="CG909" s="260"/>
      <c r="CH909" s="260"/>
      <c r="CI909" s="260"/>
      <c r="CJ909" s="260"/>
      <c r="CK909" s="260"/>
      <c r="CL909" s="260"/>
      <c r="CM909" s="260"/>
      <c r="CN909" s="260"/>
      <c r="CO909" s="260"/>
      <c r="CP909" s="260"/>
      <c r="CQ909" s="260"/>
      <c r="CR909" s="260"/>
      <c r="CS909" s="260"/>
      <c r="CT909" s="260"/>
      <c r="CU909" s="260"/>
      <c r="CV909" s="260"/>
      <c r="CW909" s="260"/>
      <c r="CX909" s="260"/>
      <c r="CY909" s="260"/>
      <c r="CZ909" s="260"/>
      <c r="DA909" s="260"/>
      <c r="DB909" s="260"/>
      <c r="DC909" s="260"/>
      <c r="DD909" s="260"/>
      <c r="DE909" s="260"/>
    </row>
    <row r="910" spans="1:109" ht="11.25" customHeight="1">
      <c r="A910" s="260"/>
      <c r="B910" s="260"/>
      <c r="C910" s="210"/>
      <c r="D910" s="211"/>
      <c r="E910" s="210"/>
      <c r="F910" s="210"/>
      <c r="G910" s="261"/>
      <c r="H910" s="262"/>
      <c r="I910" s="262"/>
      <c r="J910" s="263"/>
      <c r="K910" s="263"/>
      <c r="L910" s="263"/>
      <c r="M910" s="263"/>
      <c r="N910" s="263"/>
      <c r="O910" s="263"/>
      <c r="P910" s="263"/>
      <c r="Q910" s="263"/>
      <c r="R910" s="210"/>
      <c r="S910" s="210"/>
      <c r="T910" s="210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60"/>
      <c r="AK910" s="260"/>
      <c r="AL910" s="260"/>
      <c r="AM910" s="260"/>
      <c r="AN910" s="260"/>
      <c r="AO910" s="260"/>
      <c r="AP910" s="260"/>
      <c r="AQ910" s="260"/>
      <c r="AR910" s="260"/>
      <c r="AS910" s="260"/>
      <c r="AT910" s="260"/>
      <c r="AU910" s="260"/>
      <c r="AV910" s="260"/>
      <c r="AW910" s="260"/>
      <c r="AX910" s="260"/>
      <c r="AY910" s="260"/>
      <c r="AZ910" s="260"/>
      <c r="BA910" s="260"/>
      <c r="BB910" s="260"/>
      <c r="BC910" s="260"/>
      <c r="BD910" s="260"/>
      <c r="BE910" s="260"/>
      <c r="BF910" s="260"/>
      <c r="BG910" s="260"/>
      <c r="BH910" s="260"/>
      <c r="BI910" s="260"/>
      <c r="BJ910" s="260"/>
      <c r="BK910" s="260"/>
      <c r="BL910" s="260"/>
      <c r="BM910" s="260"/>
      <c r="BN910" s="260"/>
      <c r="BO910" s="260"/>
      <c r="BP910" s="260"/>
      <c r="BQ910" s="260"/>
      <c r="BR910" s="260"/>
      <c r="BS910" s="260"/>
      <c r="BT910" s="260"/>
      <c r="BU910" s="260"/>
      <c r="BV910" s="260"/>
      <c r="BW910" s="260"/>
      <c r="BX910" s="260"/>
      <c r="BY910" s="260"/>
      <c r="BZ910" s="260"/>
      <c r="CA910" s="260"/>
      <c r="CB910" s="260"/>
      <c r="CC910" s="260"/>
      <c r="CD910" s="260"/>
      <c r="CE910" s="260"/>
      <c r="CF910" s="260"/>
      <c r="CG910" s="260"/>
      <c r="CH910" s="260"/>
      <c r="CI910" s="260"/>
      <c r="CJ910" s="260"/>
      <c r="CK910" s="260"/>
      <c r="CL910" s="260"/>
      <c r="CM910" s="260"/>
      <c r="CN910" s="260"/>
      <c r="CO910" s="260"/>
      <c r="CP910" s="260"/>
      <c r="CQ910" s="260"/>
      <c r="CR910" s="260"/>
      <c r="CS910" s="260"/>
      <c r="CT910" s="260"/>
      <c r="CU910" s="260"/>
      <c r="CV910" s="260"/>
      <c r="CW910" s="260"/>
      <c r="CX910" s="260"/>
      <c r="CY910" s="260"/>
      <c r="CZ910" s="260"/>
      <c r="DA910" s="260"/>
      <c r="DB910" s="260"/>
      <c r="DC910" s="260"/>
      <c r="DD910" s="260"/>
      <c r="DE910" s="260"/>
    </row>
    <row r="911" spans="1:109" ht="11.25" customHeight="1">
      <c r="A911" s="260"/>
      <c r="B911" s="260"/>
      <c r="C911" s="210"/>
      <c r="D911" s="211"/>
      <c r="E911" s="210"/>
      <c r="F911" s="210"/>
      <c r="G911" s="261"/>
      <c r="H911" s="262"/>
      <c r="I911" s="262"/>
      <c r="J911" s="263"/>
      <c r="K911" s="263"/>
      <c r="L911" s="263"/>
      <c r="M911" s="263"/>
      <c r="N911" s="263"/>
      <c r="O911" s="263"/>
      <c r="P911" s="263"/>
      <c r="Q911" s="263"/>
      <c r="R911" s="210"/>
      <c r="S911" s="210"/>
      <c r="T911" s="210"/>
      <c r="U911" s="212"/>
      <c r="V911" s="212"/>
      <c r="W911" s="212"/>
      <c r="X911" s="212"/>
      <c r="Y911" s="212"/>
      <c r="Z911" s="212"/>
      <c r="AA911" s="212"/>
      <c r="AB911" s="212"/>
      <c r="AC911" s="212"/>
      <c r="AD911" s="212"/>
      <c r="AE911" s="212"/>
      <c r="AF911" s="212"/>
      <c r="AG911" s="212"/>
      <c r="AH911" s="212"/>
      <c r="AI911" s="212"/>
      <c r="AJ911" s="260"/>
      <c r="AK911" s="260"/>
      <c r="AL911" s="260"/>
      <c r="AM911" s="260"/>
      <c r="AN911" s="260"/>
      <c r="AO911" s="260"/>
      <c r="AP911" s="260"/>
      <c r="AQ911" s="260"/>
      <c r="AR911" s="260"/>
      <c r="AS911" s="260"/>
      <c r="AT911" s="260"/>
      <c r="AU911" s="260"/>
      <c r="AV911" s="260"/>
      <c r="AW911" s="260"/>
      <c r="AX911" s="260"/>
      <c r="AY911" s="260"/>
      <c r="AZ911" s="260"/>
      <c r="BA911" s="260"/>
      <c r="BB911" s="260"/>
      <c r="BC911" s="260"/>
      <c r="BD911" s="260"/>
      <c r="BE911" s="260"/>
      <c r="BF911" s="260"/>
      <c r="BG911" s="260"/>
      <c r="BH911" s="260"/>
      <c r="BI911" s="260"/>
      <c r="BJ911" s="260"/>
      <c r="BK911" s="260"/>
      <c r="BL911" s="260"/>
      <c r="BM911" s="260"/>
      <c r="BN911" s="260"/>
      <c r="BO911" s="260"/>
      <c r="BP911" s="260"/>
      <c r="BQ911" s="260"/>
      <c r="BR911" s="260"/>
      <c r="BS911" s="260"/>
      <c r="BT911" s="260"/>
      <c r="BU911" s="260"/>
      <c r="BV911" s="260"/>
      <c r="BW911" s="260"/>
      <c r="BX911" s="260"/>
      <c r="BY911" s="260"/>
      <c r="BZ911" s="260"/>
      <c r="CA911" s="260"/>
      <c r="CB911" s="260"/>
      <c r="CC911" s="260"/>
      <c r="CD911" s="260"/>
      <c r="CE911" s="260"/>
      <c r="CF911" s="260"/>
      <c r="CG911" s="260"/>
      <c r="CH911" s="260"/>
      <c r="CI911" s="260"/>
      <c r="CJ911" s="260"/>
      <c r="CK911" s="260"/>
      <c r="CL911" s="260"/>
      <c r="CM911" s="260"/>
      <c r="CN911" s="260"/>
      <c r="CO911" s="260"/>
      <c r="CP911" s="260"/>
      <c r="CQ911" s="260"/>
      <c r="CR911" s="260"/>
      <c r="CS911" s="260"/>
      <c r="CT911" s="260"/>
      <c r="CU911" s="260"/>
      <c r="CV911" s="260"/>
      <c r="CW911" s="260"/>
      <c r="CX911" s="260"/>
      <c r="CY911" s="260"/>
      <c r="CZ911" s="260"/>
      <c r="DA911" s="260"/>
      <c r="DB911" s="260"/>
      <c r="DC911" s="260"/>
      <c r="DD911" s="260"/>
      <c r="DE911" s="260"/>
    </row>
    <row r="912" spans="1:109" ht="11.25" customHeight="1">
      <c r="A912" s="260"/>
      <c r="B912" s="260"/>
      <c r="C912" s="210"/>
      <c r="D912" s="211"/>
      <c r="E912" s="210"/>
      <c r="F912" s="210"/>
      <c r="G912" s="261"/>
      <c r="H912" s="262"/>
      <c r="I912" s="262"/>
      <c r="J912" s="263"/>
      <c r="K912" s="263"/>
      <c r="L912" s="263"/>
      <c r="M912" s="263"/>
      <c r="N912" s="263"/>
      <c r="O912" s="263"/>
      <c r="P912" s="263"/>
      <c r="Q912" s="263"/>
      <c r="R912" s="210"/>
      <c r="S912" s="210"/>
      <c r="T912" s="210"/>
      <c r="U912" s="212"/>
      <c r="V912" s="212"/>
      <c r="W912" s="212"/>
      <c r="X912" s="212"/>
      <c r="Y912" s="212"/>
      <c r="Z912" s="212"/>
      <c r="AA912" s="212"/>
      <c r="AB912" s="212"/>
      <c r="AC912" s="212"/>
      <c r="AD912" s="212"/>
      <c r="AE912" s="212"/>
      <c r="AF912" s="212"/>
      <c r="AG912" s="212"/>
      <c r="AH912" s="212"/>
      <c r="AI912" s="212"/>
      <c r="AJ912" s="260"/>
      <c r="AK912" s="260"/>
      <c r="AL912" s="260"/>
      <c r="AM912" s="260"/>
      <c r="AN912" s="260"/>
      <c r="AO912" s="260"/>
      <c r="AP912" s="260"/>
      <c r="AQ912" s="260"/>
      <c r="AR912" s="260"/>
      <c r="AS912" s="260"/>
      <c r="AT912" s="260"/>
      <c r="AU912" s="260"/>
      <c r="AV912" s="260"/>
      <c r="AW912" s="260"/>
      <c r="AX912" s="260"/>
      <c r="AY912" s="260"/>
      <c r="AZ912" s="260"/>
      <c r="BA912" s="260"/>
      <c r="BB912" s="260"/>
      <c r="BC912" s="260"/>
      <c r="BD912" s="260"/>
      <c r="BE912" s="260"/>
      <c r="BF912" s="260"/>
      <c r="BG912" s="260"/>
      <c r="BH912" s="260"/>
      <c r="BI912" s="260"/>
      <c r="BJ912" s="260"/>
      <c r="BK912" s="260"/>
      <c r="BL912" s="260"/>
      <c r="BM912" s="260"/>
      <c r="BN912" s="260"/>
      <c r="BO912" s="260"/>
      <c r="BP912" s="260"/>
      <c r="BQ912" s="260"/>
      <c r="BR912" s="260"/>
      <c r="BS912" s="260"/>
      <c r="BT912" s="260"/>
      <c r="BU912" s="260"/>
      <c r="BV912" s="260"/>
      <c r="BW912" s="260"/>
      <c r="BX912" s="260"/>
      <c r="BY912" s="260"/>
      <c r="BZ912" s="260"/>
      <c r="CA912" s="260"/>
      <c r="CB912" s="260"/>
      <c r="CC912" s="260"/>
      <c r="CD912" s="260"/>
      <c r="CE912" s="260"/>
      <c r="CF912" s="260"/>
      <c r="CG912" s="260"/>
      <c r="CH912" s="260"/>
      <c r="CI912" s="260"/>
      <c r="CJ912" s="260"/>
      <c r="CK912" s="260"/>
      <c r="CL912" s="260"/>
      <c r="CM912" s="260"/>
      <c r="CN912" s="260"/>
      <c r="CO912" s="260"/>
      <c r="CP912" s="260"/>
      <c r="CQ912" s="260"/>
      <c r="CR912" s="260"/>
      <c r="CS912" s="260"/>
      <c r="CT912" s="260"/>
      <c r="CU912" s="260"/>
      <c r="CV912" s="260"/>
      <c r="CW912" s="260"/>
      <c r="CX912" s="260"/>
      <c r="CY912" s="260"/>
      <c r="CZ912" s="260"/>
      <c r="DA912" s="260"/>
      <c r="DB912" s="260"/>
      <c r="DC912" s="260"/>
      <c r="DD912" s="260"/>
      <c r="DE912" s="260"/>
    </row>
    <row r="913" spans="1:109" ht="11.25" customHeight="1">
      <c r="A913" s="260"/>
      <c r="B913" s="260"/>
      <c r="C913" s="210"/>
      <c r="D913" s="211"/>
      <c r="E913" s="210"/>
      <c r="F913" s="210"/>
      <c r="G913" s="261"/>
      <c r="H913" s="262"/>
      <c r="I913" s="262"/>
      <c r="J913" s="263"/>
      <c r="K913" s="263"/>
      <c r="L913" s="263"/>
      <c r="M913" s="263"/>
      <c r="N913" s="263"/>
      <c r="O913" s="263"/>
      <c r="P913" s="263"/>
      <c r="Q913" s="263"/>
      <c r="R913" s="210"/>
      <c r="S913" s="210"/>
      <c r="T913" s="210"/>
      <c r="U913" s="212"/>
      <c r="V913" s="212"/>
      <c r="W913" s="212"/>
      <c r="X913" s="212"/>
      <c r="Y913" s="212"/>
      <c r="Z913" s="212"/>
      <c r="AA913" s="212"/>
      <c r="AB913" s="212"/>
      <c r="AC913" s="212"/>
      <c r="AD913" s="212"/>
      <c r="AE913" s="212"/>
      <c r="AF913" s="212"/>
      <c r="AG913" s="212"/>
      <c r="AH913" s="212"/>
      <c r="AI913" s="212"/>
      <c r="AJ913" s="260"/>
      <c r="AK913" s="260"/>
      <c r="AL913" s="260"/>
      <c r="AM913" s="260"/>
      <c r="AN913" s="260"/>
      <c r="AO913" s="260"/>
      <c r="AP913" s="260"/>
      <c r="AQ913" s="260"/>
      <c r="AR913" s="260"/>
      <c r="AS913" s="260"/>
      <c r="AT913" s="260"/>
      <c r="AU913" s="260"/>
      <c r="AV913" s="260"/>
      <c r="AW913" s="260"/>
      <c r="AX913" s="260"/>
      <c r="AY913" s="260"/>
      <c r="AZ913" s="260"/>
      <c r="BA913" s="260"/>
      <c r="BB913" s="260"/>
      <c r="BC913" s="260"/>
      <c r="BD913" s="260"/>
      <c r="BE913" s="260"/>
      <c r="BF913" s="260"/>
      <c r="BG913" s="260"/>
      <c r="BH913" s="260"/>
      <c r="BI913" s="260"/>
      <c r="BJ913" s="260"/>
      <c r="BK913" s="260"/>
      <c r="BL913" s="260"/>
      <c r="BM913" s="260"/>
      <c r="BN913" s="260"/>
      <c r="BO913" s="260"/>
      <c r="BP913" s="260"/>
      <c r="BQ913" s="260"/>
      <c r="BR913" s="260"/>
      <c r="BS913" s="260"/>
      <c r="BT913" s="260"/>
      <c r="BU913" s="260"/>
      <c r="BV913" s="260"/>
      <c r="BW913" s="260"/>
      <c r="BX913" s="260"/>
      <c r="BY913" s="260"/>
      <c r="BZ913" s="260"/>
      <c r="CA913" s="260"/>
      <c r="CB913" s="260"/>
      <c r="CC913" s="260"/>
      <c r="CD913" s="260"/>
      <c r="CE913" s="260"/>
      <c r="CF913" s="260"/>
      <c r="CG913" s="260"/>
      <c r="CH913" s="260"/>
      <c r="CI913" s="260"/>
      <c r="CJ913" s="260"/>
      <c r="CK913" s="260"/>
      <c r="CL913" s="260"/>
      <c r="CM913" s="260"/>
      <c r="CN913" s="260"/>
      <c r="CO913" s="260"/>
      <c r="CP913" s="260"/>
      <c r="CQ913" s="260"/>
      <c r="CR913" s="260"/>
      <c r="CS913" s="260"/>
      <c r="CT913" s="260"/>
      <c r="CU913" s="260"/>
      <c r="CV913" s="260"/>
      <c r="CW913" s="260"/>
      <c r="CX913" s="260"/>
      <c r="CY913" s="260"/>
      <c r="CZ913" s="260"/>
      <c r="DA913" s="260"/>
      <c r="DB913" s="260"/>
      <c r="DC913" s="260"/>
      <c r="DD913" s="260"/>
      <c r="DE913" s="260"/>
    </row>
    <row r="914" spans="1:109" ht="11.25" customHeight="1">
      <c r="A914" s="260"/>
      <c r="B914" s="260"/>
      <c r="C914" s="210"/>
      <c r="D914" s="211"/>
      <c r="E914" s="210"/>
      <c r="F914" s="210"/>
      <c r="G914" s="261"/>
      <c r="H914" s="262"/>
      <c r="I914" s="262"/>
      <c r="J914" s="263"/>
      <c r="K914" s="263"/>
      <c r="L914" s="263"/>
      <c r="M914" s="263"/>
      <c r="N914" s="263"/>
      <c r="O914" s="263"/>
      <c r="P914" s="263"/>
      <c r="Q914" s="263"/>
      <c r="R914" s="210"/>
      <c r="S914" s="210"/>
      <c r="T914" s="210"/>
      <c r="U914" s="212"/>
      <c r="V914" s="212"/>
      <c r="W914" s="212"/>
      <c r="X914" s="212"/>
      <c r="Y914" s="212"/>
      <c r="Z914" s="212"/>
      <c r="AA914" s="212"/>
      <c r="AB914" s="212"/>
      <c r="AC914" s="212"/>
      <c r="AD914" s="212"/>
      <c r="AE914" s="212"/>
      <c r="AF914" s="212"/>
      <c r="AG914" s="212"/>
      <c r="AH914" s="212"/>
      <c r="AI914" s="212"/>
      <c r="AJ914" s="260"/>
      <c r="AK914" s="260"/>
      <c r="AL914" s="260"/>
      <c r="AM914" s="260"/>
      <c r="AN914" s="260"/>
      <c r="AO914" s="260"/>
      <c r="AP914" s="260"/>
      <c r="AQ914" s="260"/>
      <c r="AR914" s="260"/>
      <c r="AS914" s="260"/>
      <c r="AT914" s="260"/>
      <c r="AU914" s="260"/>
      <c r="AV914" s="260"/>
      <c r="AW914" s="260"/>
      <c r="AX914" s="260"/>
      <c r="AY914" s="260"/>
      <c r="AZ914" s="260"/>
      <c r="BA914" s="260"/>
      <c r="BB914" s="260"/>
      <c r="BC914" s="260"/>
      <c r="BD914" s="260"/>
      <c r="BE914" s="260"/>
      <c r="BF914" s="260"/>
      <c r="BG914" s="260"/>
      <c r="BH914" s="260"/>
      <c r="BI914" s="260"/>
      <c r="BJ914" s="260"/>
      <c r="BK914" s="260"/>
      <c r="BL914" s="260"/>
      <c r="BM914" s="260"/>
      <c r="BN914" s="260"/>
      <c r="BO914" s="260"/>
      <c r="BP914" s="260"/>
      <c r="BQ914" s="260"/>
      <c r="BR914" s="260"/>
      <c r="BS914" s="260"/>
      <c r="BT914" s="260"/>
      <c r="BU914" s="260"/>
      <c r="BV914" s="260"/>
      <c r="BW914" s="260"/>
      <c r="BX914" s="260"/>
      <c r="BY914" s="260"/>
      <c r="BZ914" s="260"/>
      <c r="CA914" s="260"/>
      <c r="CB914" s="260"/>
      <c r="CC914" s="260"/>
      <c r="CD914" s="260"/>
      <c r="CE914" s="260"/>
      <c r="CF914" s="260"/>
      <c r="CG914" s="260"/>
      <c r="CH914" s="260"/>
      <c r="CI914" s="260"/>
      <c r="CJ914" s="260"/>
      <c r="CK914" s="260"/>
      <c r="CL914" s="260"/>
      <c r="CM914" s="260"/>
      <c r="CN914" s="260"/>
      <c r="CO914" s="260"/>
      <c r="CP914" s="260"/>
      <c r="CQ914" s="260"/>
      <c r="CR914" s="260"/>
      <c r="CS914" s="260"/>
      <c r="CT914" s="260"/>
      <c r="CU914" s="260"/>
      <c r="CV914" s="260"/>
      <c r="CW914" s="260"/>
      <c r="CX914" s="260"/>
      <c r="CY914" s="260"/>
      <c r="CZ914" s="260"/>
      <c r="DA914" s="260"/>
      <c r="DB914" s="260"/>
      <c r="DC914" s="260"/>
      <c r="DD914" s="260"/>
      <c r="DE914" s="260"/>
    </row>
    <row r="915" spans="1:109" ht="11.25" customHeight="1">
      <c r="A915" s="260"/>
      <c r="B915" s="260"/>
      <c r="C915" s="210"/>
      <c r="D915" s="211"/>
      <c r="E915" s="210"/>
      <c r="F915" s="210"/>
      <c r="G915" s="261"/>
      <c r="H915" s="262"/>
      <c r="I915" s="262"/>
      <c r="J915" s="263"/>
      <c r="K915" s="263"/>
      <c r="L915" s="263"/>
      <c r="M915" s="263"/>
      <c r="N915" s="263"/>
      <c r="O915" s="263"/>
      <c r="P915" s="263"/>
      <c r="Q915" s="263"/>
      <c r="R915" s="210"/>
      <c r="S915" s="210"/>
      <c r="T915" s="210"/>
      <c r="U915" s="212"/>
      <c r="V915" s="212"/>
      <c r="W915" s="212"/>
      <c r="X915" s="212"/>
      <c r="Y915" s="212"/>
      <c r="Z915" s="212"/>
      <c r="AA915" s="212"/>
      <c r="AB915" s="212"/>
      <c r="AC915" s="212"/>
      <c r="AD915" s="212"/>
      <c r="AE915" s="212"/>
      <c r="AF915" s="212"/>
      <c r="AG915" s="212"/>
      <c r="AH915" s="212"/>
      <c r="AI915" s="212"/>
      <c r="AJ915" s="260"/>
      <c r="AK915" s="260"/>
      <c r="AL915" s="260"/>
      <c r="AM915" s="260"/>
      <c r="AN915" s="260"/>
      <c r="AO915" s="260"/>
      <c r="AP915" s="260"/>
      <c r="AQ915" s="260"/>
      <c r="AR915" s="260"/>
      <c r="AS915" s="260"/>
      <c r="AT915" s="260"/>
      <c r="AU915" s="260"/>
      <c r="AV915" s="260"/>
      <c r="AW915" s="260"/>
      <c r="AX915" s="260"/>
      <c r="AY915" s="260"/>
      <c r="AZ915" s="260"/>
      <c r="BA915" s="260"/>
      <c r="BB915" s="260"/>
      <c r="BC915" s="260"/>
      <c r="BD915" s="260"/>
      <c r="BE915" s="260"/>
      <c r="BF915" s="260"/>
      <c r="BG915" s="260"/>
      <c r="BH915" s="260"/>
      <c r="BI915" s="260"/>
      <c r="BJ915" s="260"/>
      <c r="BK915" s="260"/>
      <c r="BL915" s="260"/>
      <c r="BM915" s="260"/>
      <c r="BN915" s="260"/>
      <c r="BO915" s="260"/>
      <c r="BP915" s="260"/>
      <c r="BQ915" s="260"/>
      <c r="BR915" s="260"/>
      <c r="BS915" s="260"/>
      <c r="BT915" s="260"/>
      <c r="BU915" s="260"/>
      <c r="BV915" s="260"/>
      <c r="BW915" s="260"/>
      <c r="BX915" s="260"/>
      <c r="BY915" s="260"/>
      <c r="BZ915" s="260"/>
      <c r="CA915" s="260"/>
      <c r="CB915" s="260"/>
      <c r="CC915" s="260"/>
      <c r="CD915" s="260"/>
      <c r="CE915" s="260"/>
      <c r="CF915" s="260"/>
      <c r="CG915" s="260"/>
      <c r="CH915" s="260"/>
      <c r="CI915" s="260"/>
      <c r="CJ915" s="260"/>
      <c r="CK915" s="260"/>
      <c r="CL915" s="260"/>
      <c r="CM915" s="260"/>
      <c r="CN915" s="260"/>
      <c r="CO915" s="260"/>
      <c r="CP915" s="260"/>
      <c r="CQ915" s="260"/>
      <c r="CR915" s="260"/>
      <c r="CS915" s="260"/>
      <c r="CT915" s="260"/>
      <c r="CU915" s="260"/>
      <c r="CV915" s="260"/>
      <c r="CW915" s="260"/>
      <c r="CX915" s="260"/>
      <c r="CY915" s="260"/>
      <c r="CZ915" s="260"/>
      <c r="DA915" s="260"/>
      <c r="DB915" s="260"/>
      <c r="DC915" s="260"/>
      <c r="DD915" s="260"/>
      <c r="DE915" s="260"/>
    </row>
    <row r="916" spans="1:109" ht="11.25" customHeight="1">
      <c r="A916" s="260"/>
      <c r="B916" s="260"/>
      <c r="C916" s="210"/>
      <c r="D916" s="211"/>
      <c r="E916" s="210"/>
      <c r="F916" s="210"/>
      <c r="G916" s="261"/>
      <c r="H916" s="262"/>
      <c r="I916" s="262"/>
      <c r="J916" s="263"/>
      <c r="K916" s="263"/>
      <c r="L916" s="263"/>
      <c r="M916" s="263"/>
      <c r="N916" s="263"/>
      <c r="O916" s="263"/>
      <c r="P916" s="263"/>
      <c r="Q916" s="263"/>
      <c r="R916" s="210"/>
      <c r="S916" s="210"/>
      <c r="T916" s="210"/>
      <c r="U916" s="212"/>
      <c r="V916" s="212"/>
      <c r="W916" s="212"/>
      <c r="X916" s="212"/>
      <c r="Y916" s="212"/>
      <c r="Z916" s="212"/>
      <c r="AA916" s="212"/>
      <c r="AB916" s="212"/>
      <c r="AC916" s="212"/>
      <c r="AD916" s="212"/>
      <c r="AE916" s="212"/>
      <c r="AF916" s="212"/>
      <c r="AG916" s="212"/>
      <c r="AH916" s="212"/>
      <c r="AI916" s="212"/>
      <c r="AJ916" s="260"/>
      <c r="AK916" s="260"/>
      <c r="AL916" s="260"/>
      <c r="AM916" s="260"/>
      <c r="AN916" s="260"/>
      <c r="AO916" s="260"/>
      <c r="AP916" s="260"/>
      <c r="AQ916" s="260"/>
      <c r="AR916" s="260"/>
      <c r="AS916" s="260"/>
      <c r="AT916" s="260"/>
      <c r="AU916" s="260"/>
      <c r="AV916" s="260"/>
      <c r="AW916" s="260"/>
      <c r="AX916" s="260"/>
      <c r="AY916" s="260"/>
      <c r="AZ916" s="260"/>
      <c r="BA916" s="260"/>
      <c r="BB916" s="260"/>
      <c r="BC916" s="260"/>
      <c r="BD916" s="260"/>
      <c r="BE916" s="260"/>
      <c r="BF916" s="260"/>
      <c r="BG916" s="260"/>
      <c r="BH916" s="260"/>
      <c r="BI916" s="260"/>
      <c r="BJ916" s="260"/>
      <c r="BK916" s="260"/>
      <c r="BL916" s="260"/>
      <c r="BM916" s="260"/>
      <c r="BN916" s="260"/>
      <c r="BO916" s="260"/>
      <c r="BP916" s="260"/>
      <c r="BQ916" s="260"/>
      <c r="BR916" s="260"/>
      <c r="BS916" s="260"/>
      <c r="BT916" s="260"/>
      <c r="BU916" s="260"/>
      <c r="BV916" s="260"/>
      <c r="BW916" s="260"/>
      <c r="BX916" s="260"/>
      <c r="BY916" s="260"/>
      <c r="BZ916" s="260"/>
      <c r="CA916" s="260"/>
      <c r="CB916" s="260"/>
      <c r="CC916" s="260"/>
      <c r="CD916" s="260"/>
      <c r="CE916" s="260"/>
      <c r="CF916" s="260"/>
      <c r="CG916" s="260"/>
      <c r="CH916" s="260"/>
      <c r="CI916" s="260"/>
      <c r="CJ916" s="260"/>
      <c r="CK916" s="260"/>
      <c r="CL916" s="260"/>
      <c r="CM916" s="260"/>
      <c r="CN916" s="260"/>
      <c r="CO916" s="260"/>
      <c r="CP916" s="260"/>
      <c r="CQ916" s="260"/>
      <c r="CR916" s="260"/>
      <c r="CS916" s="260"/>
      <c r="CT916" s="260"/>
      <c r="CU916" s="260"/>
      <c r="CV916" s="260"/>
      <c r="CW916" s="260"/>
      <c r="CX916" s="260"/>
      <c r="CY916" s="260"/>
      <c r="CZ916" s="260"/>
      <c r="DA916" s="260"/>
      <c r="DB916" s="260"/>
      <c r="DC916" s="260"/>
      <c r="DD916" s="260"/>
      <c r="DE916" s="260"/>
    </row>
    <row r="917" spans="1:109" ht="11.25" customHeight="1">
      <c r="A917" s="260"/>
      <c r="B917" s="260"/>
      <c r="C917" s="210"/>
      <c r="D917" s="211"/>
      <c r="E917" s="210"/>
      <c r="F917" s="210"/>
      <c r="G917" s="261"/>
      <c r="H917" s="262"/>
      <c r="I917" s="262"/>
      <c r="J917" s="263"/>
      <c r="K917" s="263"/>
      <c r="L917" s="263"/>
      <c r="M917" s="263"/>
      <c r="N917" s="263"/>
      <c r="O917" s="263"/>
      <c r="P917" s="263"/>
      <c r="Q917" s="263"/>
      <c r="R917" s="210"/>
      <c r="S917" s="210"/>
      <c r="T917" s="210"/>
      <c r="U917" s="212"/>
      <c r="V917" s="212"/>
      <c r="W917" s="212"/>
      <c r="X917" s="212"/>
      <c r="Y917" s="212"/>
      <c r="Z917" s="212"/>
      <c r="AA917" s="212"/>
      <c r="AB917" s="212"/>
      <c r="AC917" s="212"/>
      <c r="AD917" s="212"/>
      <c r="AE917" s="212"/>
      <c r="AF917" s="212"/>
      <c r="AG917" s="212"/>
      <c r="AH917" s="212"/>
      <c r="AI917" s="212"/>
      <c r="AJ917" s="260"/>
      <c r="AK917" s="260"/>
      <c r="AL917" s="260"/>
      <c r="AM917" s="260"/>
      <c r="AN917" s="260"/>
      <c r="AO917" s="260"/>
      <c r="AP917" s="260"/>
      <c r="AQ917" s="260"/>
      <c r="AR917" s="260"/>
      <c r="AS917" s="260"/>
      <c r="AT917" s="260"/>
      <c r="AU917" s="260"/>
      <c r="AV917" s="260"/>
      <c r="AW917" s="260"/>
      <c r="AX917" s="260"/>
      <c r="AY917" s="260"/>
      <c r="AZ917" s="260"/>
      <c r="BA917" s="260"/>
      <c r="BB917" s="260"/>
      <c r="BC917" s="260"/>
      <c r="BD917" s="260"/>
      <c r="BE917" s="260"/>
      <c r="BF917" s="260"/>
      <c r="BG917" s="260"/>
      <c r="BH917" s="260"/>
      <c r="BI917" s="260"/>
      <c r="BJ917" s="260"/>
      <c r="BK917" s="260"/>
      <c r="BL917" s="260"/>
      <c r="BM917" s="260"/>
      <c r="BN917" s="260"/>
      <c r="BO917" s="260"/>
      <c r="BP917" s="260"/>
      <c r="BQ917" s="260"/>
      <c r="BR917" s="260"/>
      <c r="BS917" s="260"/>
      <c r="BT917" s="260"/>
      <c r="BU917" s="260"/>
      <c r="BV917" s="260"/>
      <c r="BW917" s="260"/>
      <c r="BX917" s="260"/>
      <c r="BY917" s="260"/>
      <c r="BZ917" s="260"/>
      <c r="CA917" s="260"/>
      <c r="CB917" s="260"/>
      <c r="CC917" s="260"/>
      <c r="CD917" s="260"/>
      <c r="CE917" s="260"/>
      <c r="CF917" s="260"/>
      <c r="CG917" s="260"/>
      <c r="CH917" s="260"/>
      <c r="CI917" s="260"/>
      <c r="CJ917" s="260"/>
      <c r="CK917" s="260"/>
      <c r="CL917" s="260"/>
      <c r="CM917" s="260"/>
      <c r="CN917" s="260"/>
      <c r="CO917" s="260"/>
      <c r="CP917" s="260"/>
      <c r="CQ917" s="260"/>
      <c r="CR917" s="260"/>
      <c r="CS917" s="260"/>
      <c r="CT917" s="260"/>
      <c r="CU917" s="260"/>
      <c r="CV917" s="260"/>
      <c r="CW917" s="260"/>
      <c r="CX917" s="260"/>
      <c r="CY917" s="260"/>
      <c r="CZ917" s="260"/>
      <c r="DA917" s="260"/>
      <c r="DB917" s="260"/>
      <c r="DC917" s="260"/>
      <c r="DD917" s="260"/>
      <c r="DE917" s="260"/>
    </row>
    <row r="918" spans="1:109" ht="11.25" customHeight="1">
      <c r="A918" s="260"/>
      <c r="B918" s="260"/>
      <c r="C918" s="210"/>
      <c r="D918" s="211"/>
      <c r="E918" s="210"/>
      <c r="F918" s="210"/>
      <c r="G918" s="261"/>
      <c r="H918" s="262"/>
      <c r="I918" s="262"/>
      <c r="J918" s="263"/>
      <c r="K918" s="263"/>
      <c r="L918" s="263"/>
      <c r="M918" s="263"/>
      <c r="N918" s="263"/>
      <c r="O918" s="263"/>
      <c r="P918" s="263"/>
      <c r="Q918" s="263"/>
      <c r="R918" s="210"/>
      <c r="S918" s="210"/>
      <c r="T918" s="210"/>
      <c r="U918" s="212"/>
      <c r="V918" s="212"/>
      <c r="W918" s="212"/>
      <c r="X918" s="212"/>
      <c r="Y918" s="212"/>
      <c r="Z918" s="212"/>
      <c r="AA918" s="212"/>
      <c r="AB918" s="212"/>
      <c r="AC918" s="212"/>
      <c r="AD918" s="212"/>
      <c r="AE918" s="212"/>
      <c r="AF918" s="212"/>
      <c r="AG918" s="212"/>
      <c r="AH918" s="212"/>
      <c r="AI918" s="212"/>
      <c r="AJ918" s="260"/>
      <c r="AK918" s="260"/>
      <c r="AL918" s="260"/>
      <c r="AM918" s="260"/>
      <c r="AN918" s="260"/>
      <c r="AO918" s="260"/>
      <c r="AP918" s="260"/>
      <c r="AQ918" s="260"/>
      <c r="AR918" s="260"/>
      <c r="AS918" s="260"/>
      <c r="AT918" s="260"/>
      <c r="AU918" s="260"/>
      <c r="AV918" s="260"/>
      <c r="AW918" s="260"/>
      <c r="AX918" s="260"/>
      <c r="AY918" s="260"/>
      <c r="AZ918" s="260"/>
      <c r="BA918" s="260"/>
      <c r="BB918" s="260"/>
      <c r="BC918" s="260"/>
      <c r="BD918" s="260"/>
      <c r="BE918" s="260"/>
      <c r="BF918" s="260"/>
      <c r="BG918" s="260"/>
      <c r="BH918" s="260"/>
      <c r="BI918" s="260"/>
      <c r="BJ918" s="260"/>
      <c r="BK918" s="260"/>
      <c r="BL918" s="260"/>
      <c r="BM918" s="260"/>
      <c r="BN918" s="260"/>
      <c r="BO918" s="260"/>
      <c r="BP918" s="260"/>
      <c r="BQ918" s="260"/>
      <c r="BR918" s="260"/>
      <c r="BS918" s="260"/>
      <c r="BT918" s="260"/>
      <c r="BU918" s="260"/>
      <c r="BV918" s="260"/>
      <c r="BW918" s="260"/>
      <c r="BX918" s="260"/>
      <c r="BY918" s="260"/>
      <c r="BZ918" s="260"/>
      <c r="CA918" s="260"/>
      <c r="CB918" s="260"/>
      <c r="CC918" s="260"/>
      <c r="CD918" s="260"/>
      <c r="CE918" s="260"/>
      <c r="CF918" s="260"/>
      <c r="CG918" s="260"/>
      <c r="CH918" s="260"/>
      <c r="CI918" s="260"/>
      <c r="CJ918" s="260"/>
      <c r="CK918" s="260"/>
      <c r="CL918" s="260"/>
      <c r="CM918" s="260"/>
      <c r="CN918" s="260"/>
      <c r="CO918" s="260"/>
      <c r="CP918" s="260"/>
      <c r="CQ918" s="260"/>
      <c r="CR918" s="260"/>
      <c r="CS918" s="260"/>
      <c r="CT918" s="260"/>
      <c r="CU918" s="260"/>
      <c r="CV918" s="260"/>
      <c r="CW918" s="260"/>
      <c r="CX918" s="260"/>
      <c r="CY918" s="260"/>
      <c r="CZ918" s="260"/>
      <c r="DA918" s="260"/>
      <c r="DB918" s="260"/>
      <c r="DC918" s="260"/>
      <c r="DD918" s="260"/>
      <c r="DE918" s="260"/>
    </row>
    <row r="919" spans="1:109" ht="11.25" customHeight="1">
      <c r="A919" s="260"/>
      <c r="B919" s="260"/>
      <c r="C919" s="210"/>
      <c r="D919" s="211"/>
      <c r="E919" s="210"/>
      <c r="F919" s="210"/>
      <c r="G919" s="261"/>
      <c r="H919" s="262"/>
      <c r="I919" s="262"/>
      <c r="J919" s="263"/>
      <c r="K919" s="263"/>
      <c r="L919" s="263"/>
      <c r="M919" s="263"/>
      <c r="N919" s="263"/>
      <c r="O919" s="263"/>
      <c r="P919" s="263"/>
      <c r="Q919" s="263"/>
      <c r="R919" s="210"/>
      <c r="S919" s="210"/>
      <c r="T919" s="210"/>
      <c r="U919" s="212"/>
      <c r="V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  <c r="AJ919" s="260"/>
      <c r="AK919" s="260"/>
      <c r="AL919" s="260"/>
      <c r="AM919" s="260"/>
      <c r="AN919" s="260"/>
      <c r="AO919" s="260"/>
      <c r="AP919" s="260"/>
      <c r="AQ919" s="260"/>
      <c r="AR919" s="260"/>
      <c r="AS919" s="260"/>
      <c r="AT919" s="260"/>
      <c r="AU919" s="260"/>
      <c r="AV919" s="260"/>
      <c r="AW919" s="260"/>
      <c r="AX919" s="260"/>
      <c r="AY919" s="260"/>
      <c r="AZ919" s="260"/>
      <c r="BA919" s="260"/>
      <c r="BB919" s="260"/>
      <c r="BC919" s="260"/>
      <c r="BD919" s="260"/>
      <c r="BE919" s="260"/>
      <c r="BF919" s="260"/>
      <c r="BG919" s="260"/>
      <c r="BH919" s="260"/>
      <c r="BI919" s="260"/>
      <c r="BJ919" s="260"/>
      <c r="BK919" s="260"/>
      <c r="BL919" s="260"/>
      <c r="BM919" s="260"/>
      <c r="BN919" s="260"/>
      <c r="BO919" s="260"/>
      <c r="BP919" s="260"/>
      <c r="BQ919" s="260"/>
      <c r="BR919" s="260"/>
      <c r="BS919" s="260"/>
      <c r="BT919" s="260"/>
      <c r="BU919" s="260"/>
      <c r="BV919" s="260"/>
      <c r="BW919" s="260"/>
      <c r="BX919" s="260"/>
      <c r="BY919" s="260"/>
      <c r="BZ919" s="260"/>
      <c r="CA919" s="260"/>
      <c r="CB919" s="260"/>
      <c r="CC919" s="260"/>
      <c r="CD919" s="260"/>
      <c r="CE919" s="260"/>
      <c r="CF919" s="260"/>
      <c r="CG919" s="260"/>
      <c r="CH919" s="260"/>
      <c r="CI919" s="260"/>
      <c r="CJ919" s="260"/>
      <c r="CK919" s="260"/>
      <c r="CL919" s="260"/>
      <c r="CM919" s="260"/>
      <c r="CN919" s="260"/>
      <c r="CO919" s="260"/>
      <c r="CP919" s="260"/>
      <c r="CQ919" s="260"/>
      <c r="CR919" s="260"/>
      <c r="CS919" s="260"/>
      <c r="CT919" s="260"/>
      <c r="CU919" s="260"/>
      <c r="CV919" s="260"/>
      <c r="CW919" s="260"/>
      <c r="CX919" s="260"/>
      <c r="CY919" s="260"/>
      <c r="CZ919" s="260"/>
      <c r="DA919" s="260"/>
      <c r="DB919" s="260"/>
      <c r="DC919" s="260"/>
      <c r="DD919" s="260"/>
      <c r="DE919" s="260"/>
    </row>
    <row r="920" spans="1:109" ht="11.25" customHeight="1">
      <c r="A920" s="260"/>
      <c r="B920" s="260"/>
      <c r="C920" s="210"/>
      <c r="D920" s="211"/>
      <c r="E920" s="210"/>
      <c r="F920" s="210"/>
      <c r="G920" s="261"/>
      <c r="H920" s="262"/>
      <c r="I920" s="262"/>
      <c r="J920" s="263"/>
      <c r="K920" s="263"/>
      <c r="L920" s="263"/>
      <c r="M920" s="263"/>
      <c r="N920" s="263"/>
      <c r="O920" s="263"/>
      <c r="P920" s="263"/>
      <c r="Q920" s="263"/>
      <c r="R920" s="210"/>
      <c r="S920" s="210"/>
      <c r="T920" s="210"/>
      <c r="U920" s="212"/>
      <c r="V920" s="212"/>
      <c r="W920" s="212"/>
      <c r="X920" s="212"/>
      <c r="Y920" s="212"/>
      <c r="Z920" s="212"/>
      <c r="AA920" s="212"/>
      <c r="AB920" s="212"/>
      <c r="AC920" s="212"/>
      <c r="AD920" s="212"/>
      <c r="AE920" s="212"/>
      <c r="AF920" s="212"/>
      <c r="AG920" s="212"/>
      <c r="AH920" s="212"/>
      <c r="AI920" s="212"/>
      <c r="AJ920" s="260"/>
      <c r="AK920" s="260"/>
      <c r="AL920" s="260"/>
      <c r="AM920" s="260"/>
      <c r="AN920" s="260"/>
      <c r="AO920" s="260"/>
      <c r="AP920" s="260"/>
      <c r="AQ920" s="260"/>
      <c r="AR920" s="260"/>
      <c r="AS920" s="260"/>
      <c r="AT920" s="260"/>
      <c r="AU920" s="260"/>
      <c r="AV920" s="260"/>
      <c r="AW920" s="260"/>
      <c r="AX920" s="260"/>
      <c r="AY920" s="260"/>
      <c r="AZ920" s="260"/>
      <c r="BA920" s="260"/>
      <c r="BB920" s="260"/>
      <c r="BC920" s="260"/>
      <c r="BD920" s="260"/>
      <c r="BE920" s="260"/>
      <c r="BF920" s="260"/>
      <c r="BG920" s="260"/>
      <c r="BH920" s="260"/>
      <c r="BI920" s="260"/>
      <c r="BJ920" s="260"/>
      <c r="BK920" s="260"/>
      <c r="BL920" s="260"/>
      <c r="BM920" s="260"/>
      <c r="BN920" s="260"/>
      <c r="BO920" s="260"/>
      <c r="BP920" s="260"/>
      <c r="BQ920" s="260"/>
      <c r="BR920" s="260"/>
      <c r="BS920" s="260"/>
      <c r="BT920" s="260"/>
      <c r="BU920" s="260"/>
      <c r="BV920" s="260"/>
      <c r="BW920" s="260"/>
      <c r="BX920" s="260"/>
      <c r="BY920" s="260"/>
      <c r="BZ920" s="260"/>
      <c r="CA920" s="260"/>
      <c r="CB920" s="260"/>
      <c r="CC920" s="260"/>
      <c r="CD920" s="260"/>
      <c r="CE920" s="260"/>
      <c r="CF920" s="260"/>
      <c r="CG920" s="260"/>
      <c r="CH920" s="260"/>
      <c r="CI920" s="260"/>
      <c r="CJ920" s="260"/>
      <c r="CK920" s="260"/>
      <c r="CL920" s="260"/>
      <c r="CM920" s="260"/>
      <c r="CN920" s="260"/>
      <c r="CO920" s="260"/>
      <c r="CP920" s="260"/>
      <c r="CQ920" s="260"/>
      <c r="CR920" s="260"/>
      <c r="CS920" s="260"/>
      <c r="CT920" s="260"/>
      <c r="CU920" s="260"/>
      <c r="CV920" s="260"/>
      <c r="CW920" s="260"/>
      <c r="CX920" s="260"/>
      <c r="CY920" s="260"/>
      <c r="CZ920" s="260"/>
      <c r="DA920" s="260"/>
      <c r="DB920" s="260"/>
      <c r="DC920" s="260"/>
      <c r="DD920" s="260"/>
      <c r="DE920" s="260"/>
    </row>
    <row r="921" spans="1:109" ht="11.25" customHeight="1">
      <c r="A921" s="260"/>
      <c r="B921" s="260"/>
      <c r="C921" s="210"/>
      <c r="D921" s="211"/>
      <c r="E921" s="210"/>
      <c r="F921" s="210"/>
      <c r="G921" s="261"/>
      <c r="H921" s="262"/>
      <c r="I921" s="262"/>
      <c r="J921" s="263"/>
      <c r="K921" s="263"/>
      <c r="L921" s="263"/>
      <c r="M921" s="263"/>
      <c r="N921" s="263"/>
      <c r="O921" s="263"/>
      <c r="P921" s="263"/>
      <c r="Q921" s="263"/>
      <c r="R921" s="210"/>
      <c r="S921" s="210"/>
      <c r="T921" s="210"/>
      <c r="U921" s="212"/>
      <c r="V921" s="212"/>
      <c r="W921" s="212"/>
      <c r="X921" s="212"/>
      <c r="Y921" s="212"/>
      <c r="Z921" s="212"/>
      <c r="AA921" s="212"/>
      <c r="AB921" s="212"/>
      <c r="AC921" s="212"/>
      <c r="AD921" s="212"/>
      <c r="AE921" s="212"/>
      <c r="AF921" s="212"/>
      <c r="AG921" s="212"/>
      <c r="AH921" s="212"/>
      <c r="AI921" s="212"/>
      <c r="AJ921" s="260"/>
      <c r="AK921" s="260"/>
      <c r="AL921" s="260"/>
      <c r="AM921" s="260"/>
      <c r="AN921" s="260"/>
      <c r="AO921" s="260"/>
      <c r="AP921" s="260"/>
      <c r="AQ921" s="260"/>
      <c r="AR921" s="260"/>
      <c r="AS921" s="260"/>
      <c r="AT921" s="260"/>
      <c r="AU921" s="260"/>
      <c r="AV921" s="260"/>
      <c r="AW921" s="260"/>
      <c r="AX921" s="260"/>
      <c r="AY921" s="260"/>
      <c r="AZ921" s="260"/>
      <c r="BA921" s="260"/>
      <c r="BB921" s="260"/>
      <c r="BC921" s="260"/>
      <c r="BD921" s="260"/>
      <c r="BE921" s="260"/>
      <c r="BF921" s="260"/>
      <c r="BG921" s="260"/>
      <c r="BH921" s="260"/>
      <c r="BI921" s="260"/>
      <c r="BJ921" s="260"/>
      <c r="BK921" s="260"/>
      <c r="BL921" s="260"/>
      <c r="BM921" s="260"/>
      <c r="BN921" s="260"/>
      <c r="BO921" s="260"/>
      <c r="BP921" s="260"/>
      <c r="BQ921" s="260"/>
      <c r="BR921" s="260"/>
      <c r="BS921" s="260"/>
      <c r="BT921" s="260"/>
      <c r="BU921" s="260"/>
      <c r="BV921" s="260"/>
      <c r="BW921" s="260"/>
      <c r="BX921" s="260"/>
      <c r="BY921" s="260"/>
      <c r="BZ921" s="260"/>
      <c r="CA921" s="260"/>
      <c r="CB921" s="260"/>
      <c r="CC921" s="260"/>
      <c r="CD921" s="260"/>
      <c r="CE921" s="260"/>
      <c r="CF921" s="260"/>
      <c r="CG921" s="260"/>
      <c r="CH921" s="260"/>
      <c r="CI921" s="260"/>
      <c r="CJ921" s="260"/>
      <c r="CK921" s="260"/>
      <c r="CL921" s="260"/>
      <c r="CM921" s="260"/>
      <c r="CN921" s="260"/>
      <c r="CO921" s="260"/>
      <c r="CP921" s="260"/>
      <c r="CQ921" s="260"/>
      <c r="CR921" s="260"/>
      <c r="CS921" s="260"/>
      <c r="CT921" s="260"/>
      <c r="CU921" s="260"/>
      <c r="CV921" s="260"/>
      <c r="CW921" s="260"/>
      <c r="CX921" s="260"/>
      <c r="CY921" s="260"/>
      <c r="CZ921" s="260"/>
      <c r="DA921" s="260"/>
      <c r="DB921" s="260"/>
      <c r="DC921" s="260"/>
      <c r="DD921" s="260"/>
      <c r="DE921" s="260"/>
    </row>
    <row r="922" spans="1:109" ht="11.25" customHeight="1">
      <c r="A922" s="260"/>
      <c r="B922" s="260"/>
      <c r="C922" s="210"/>
      <c r="D922" s="211"/>
      <c r="E922" s="210"/>
      <c r="F922" s="210"/>
      <c r="G922" s="261"/>
      <c r="H922" s="262"/>
      <c r="I922" s="262"/>
      <c r="J922" s="263"/>
      <c r="K922" s="263"/>
      <c r="L922" s="263"/>
      <c r="M922" s="263"/>
      <c r="N922" s="263"/>
      <c r="O922" s="263"/>
      <c r="P922" s="263"/>
      <c r="Q922" s="263"/>
      <c r="R922" s="210"/>
      <c r="S922" s="210"/>
      <c r="T922" s="210"/>
      <c r="U922" s="212"/>
      <c r="V922" s="212"/>
      <c r="W922" s="212"/>
      <c r="X922" s="212"/>
      <c r="Y922" s="212"/>
      <c r="Z922" s="212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60"/>
      <c r="AK922" s="260"/>
      <c r="AL922" s="260"/>
      <c r="AM922" s="260"/>
      <c r="AN922" s="260"/>
      <c r="AO922" s="260"/>
      <c r="AP922" s="260"/>
      <c r="AQ922" s="260"/>
      <c r="AR922" s="260"/>
      <c r="AS922" s="260"/>
      <c r="AT922" s="260"/>
      <c r="AU922" s="260"/>
      <c r="AV922" s="260"/>
      <c r="AW922" s="260"/>
      <c r="AX922" s="260"/>
      <c r="AY922" s="260"/>
      <c r="AZ922" s="260"/>
      <c r="BA922" s="260"/>
      <c r="BB922" s="260"/>
      <c r="BC922" s="260"/>
      <c r="BD922" s="260"/>
      <c r="BE922" s="260"/>
      <c r="BF922" s="260"/>
      <c r="BG922" s="260"/>
      <c r="BH922" s="260"/>
      <c r="BI922" s="260"/>
      <c r="BJ922" s="260"/>
      <c r="BK922" s="260"/>
      <c r="BL922" s="260"/>
      <c r="BM922" s="260"/>
      <c r="BN922" s="260"/>
      <c r="BO922" s="260"/>
      <c r="BP922" s="260"/>
      <c r="BQ922" s="260"/>
      <c r="BR922" s="260"/>
      <c r="BS922" s="260"/>
      <c r="BT922" s="260"/>
      <c r="BU922" s="260"/>
      <c r="BV922" s="260"/>
      <c r="BW922" s="260"/>
      <c r="BX922" s="260"/>
      <c r="BY922" s="260"/>
      <c r="BZ922" s="260"/>
      <c r="CA922" s="260"/>
      <c r="CB922" s="260"/>
      <c r="CC922" s="260"/>
      <c r="CD922" s="260"/>
      <c r="CE922" s="260"/>
      <c r="CF922" s="260"/>
      <c r="CG922" s="260"/>
      <c r="CH922" s="260"/>
      <c r="CI922" s="260"/>
      <c r="CJ922" s="260"/>
      <c r="CK922" s="260"/>
      <c r="CL922" s="260"/>
      <c r="CM922" s="260"/>
      <c r="CN922" s="260"/>
      <c r="CO922" s="260"/>
      <c r="CP922" s="260"/>
      <c r="CQ922" s="260"/>
      <c r="CR922" s="260"/>
      <c r="CS922" s="260"/>
      <c r="CT922" s="260"/>
      <c r="CU922" s="260"/>
      <c r="CV922" s="260"/>
      <c r="CW922" s="260"/>
      <c r="CX922" s="260"/>
      <c r="CY922" s="260"/>
      <c r="CZ922" s="260"/>
      <c r="DA922" s="260"/>
      <c r="DB922" s="260"/>
      <c r="DC922" s="260"/>
      <c r="DD922" s="260"/>
      <c r="DE922" s="260"/>
    </row>
    <row r="923" spans="1:109" ht="11.25" customHeight="1">
      <c r="A923" s="260"/>
      <c r="B923" s="260"/>
      <c r="C923" s="210"/>
      <c r="D923" s="211"/>
      <c r="E923" s="210"/>
      <c r="F923" s="210"/>
      <c r="G923" s="261"/>
      <c r="H923" s="262"/>
      <c r="I923" s="262"/>
      <c r="J923" s="263"/>
      <c r="K923" s="263"/>
      <c r="L923" s="263"/>
      <c r="M923" s="263"/>
      <c r="N923" s="263"/>
      <c r="O923" s="263"/>
      <c r="P923" s="263"/>
      <c r="Q923" s="263"/>
      <c r="R923" s="210"/>
      <c r="S923" s="210"/>
      <c r="T923" s="210"/>
      <c r="U923" s="212"/>
      <c r="V923" s="212"/>
      <c r="W923" s="212"/>
      <c r="X923" s="212"/>
      <c r="Y923" s="212"/>
      <c r="Z923" s="212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60"/>
      <c r="AK923" s="260"/>
      <c r="AL923" s="260"/>
      <c r="AM923" s="260"/>
      <c r="AN923" s="260"/>
      <c r="AO923" s="260"/>
      <c r="AP923" s="260"/>
      <c r="AQ923" s="260"/>
      <c r="AR923" s="260"/>
      <c r="AS923" s="260"/>
      <c r="AT923" s="260"/>
      <c r="AU923" s="260"/>
      <c r="AV923" s="260"/>
      <c r="AW923" s="260"/>
      <c r="AX923" s="260"/>
      <c r="AY923" s="260"/>
      <c r="AZ923" s="260"/>
      <c r="BA923" s="260"/>
      <c r="BB923" s="260"/>
      <c r="BC923" s="260"/>
      <c r="BD923" s="260"/>
      <c r="BE923" s="260"/>
      <c r="BF923" s="260"/>
      <c r="BG923" s="260"/>
      <c r="BH923" s="260"/>
      <c r="BI923" s="260"/>
      <c r="BJ923" s="260"/>
      <c r="BK923" s="260"/>
      <c r="BL923" s="260"/>
      <c r="BM923" s="260"/>
      <c r="BN923" s="260"/>
      <c r="BO923" s="260"/>
      <c r="BP923" s="260"/>
      <c r="BQ923" s="260"/>
      <c r="BR923" s="260"/>
      <c r="BS923" s="260"/>
      <c r="BT923" s="260"/>
      <c r="BU923" s="260"/>
      <c r="BV923" s="260"/>
      <c r="BW923" s="260"/>
      <c r="BX923" s="260"/>
      <c r="BY923" s="260"/>
      <c r="BZ923" s="260"/>
      <c r="CA923" s="260"/>
      <c r="CB923" s="260"/>
      <c r="CC923" s="260"/>
      <c r="CD923" s="260"/>
      <c r="CE923" s="260"/>
      <c r="CF923" s="260"/>
      <c r="CG923" s="260"/>
      <c r="CH923" s="260"/>
      <c r="CI923" s="260"/>
      <c r="CJ923" s="260"/>
      <c r="CK923" s="260"/>
      <c r="CL923" s="260"/>
      <c r="CM923" s="260"/>
      <c r="CN923" s="260"/>
      <c r="CO923" s="260"/>
      <c r="CP923" s="260"/>
      <c r="CQ923" s="260"/>
      <c r="CR923" s="260"/>
      <c r="CS923" s="260"/>
      <c r="CT923" s="260"/>
      <c r="CU923" s="260"/>
      <c r="CV923" s="260"/>
      <c r="CW923" s="260"/>
      <c r="CX923" s="260"/>
      <c r="CY923" s="260"/>
      <c r="CZ923" s="260"/>
      <c r="DA923" s="260"/>
      <c r="DB923" s="260"/>
      <c r="DC923" s="260"/>
      <c r="DD923" s="260"/>
      <c r="DE923" s="260"/>
    </row>
    <row r="924" spans="1:109" ht="11.25" customHeight="1">
      <c r="A924" s="260"/>
      <c r="B924" s="260"/>
      <c r="C924" s="210"/>
      <c r="D924" s="211"/>
      <c r="E924" s="210"/>
      <c r="F924" s="210"/>
      <c r="G924" s="261"/>
      <c r="H924" s="262"/>
      <c r="I924" s="262"/>
      <c r="J924" s="263"/>
      <c r="K924" s="263"/>
      <c r="L924" s="263"/>
      <c r="M924" s="263"/>
      <c r="N924" s="263"/>
      <c r="O924" s="263"/>
      <c r="P924" s="263"/>
      <c r="Q924" s="263"/>
      <c r="R924" s="210"/>
      <c r="S924" s="210"/>
      <c r="T924" s="210"/>
      <c r="U924" s="212"/>
      <c r="V924" s="212"/>
      <c r="W924" s="212"/>
      <c r="X924" s="212"/>
      <c r="Y924" s="212"/>
      <c r="Z924" s="212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60"/>
      <c r="AK924" s="260"/>
      <c r="AL924" s="260"/>
      <c r="AM924" s="260"/>
      <c r="AN924" s="260"/>
      <c r="AO924" s="260"/>
      <c r="AP924" s="260"/>
      <c r="AQ924" s="260"/>
      <c r="AR924" s="260"/>
      <c r="AS924" s="260"/>
      <c r="AT924" s="260"/>
      <c r="AU924" s="260"/>
      <c r="AV924" s="260"/>
      <c r="AW924" s="260"/>
      <c r="AX924" s="260"/>
      <c r="AY924" s="260"/>
      <c r="AZ924" s="260"/>
      <c r="BA924" s="260"/>
      <c r="BB924" s="260"/>
      <c r="BC924" s="260"/>
      <c r="BD924" s="260"/>
      <c r="BE924" s="260"/>
      <c r="BF924" s="260"/>
      <c r="BG924" s="260"/>
      <c r="BH924" s="260"/>
      <c r="BI924" s="260"/>
      <c r="BJ924" s="260"/>
      <c r="BK924" s="260"/>
      <c r="BL924" s="260"/>
      <c r="BM924" s="260"/>
      <c r="BN924" s="260"/>
      <c r="BO924" s="260"/>
      <c r="BP924" s="260"/>
      <c r="BQ924" s="260"/>
      <c r="BR924" s="260"/>
      <c r="BS924" s="260"/>
      <c r="BT924" s="260"/>
      <c r="BU924" s="260"/>
      <c r="BV924" s="260"/>
      <c r="BW924" s="260"/>
      <c r="BX924" s="260"/>
      <c r="BY924" s="260"/>
      <c r="BZ924" s="260"/>
      <c r="CA924" s="260"/>
      <c r="CB924" s="260"/>
      <c r="CC924" s="260"/>
      <c r="CD924" s="260"/>
      <c r="CE924" s="260"/>
      <c r="CF924" s="260"/>
      <c r="CG924" s="260"/>
      <c r="CH924" s="260"/>
      <c r="CI924" s="260"/>
      <c r="CJ924" s="260"/>
      <c r="CK924" s="260"/>
      <c r="CL924" s="260"/>
      <c r="CM924" s="260"/>
      <c r="CN924" s="260"/>
      <c r="CO924" s="260"/>
      <c r="CP924" s="260"/>
      <c r="CQ924" s="260"/>
      <c r="CR924" s="260"/>
      <c r="CS924" s="260"/>
      <c r="CT924" s="260"/>
      <c r="CU924" s="260"/>
      <c r="CV924" s="260"/>
      <c r="CW924" s="260"/>
      <c r="CX924" s="260"/>
      <c r="CY924" s="260"/>
      <c r="CZ924" s="260"/>
      <c r="DA924" s="260"/>
      <c r="DB924" s="260"/>
      <c r="DC924" s="260"/>
      <c r="DD924" s="260"/>
      <c r="DE924" s="260"/>
    </row>
    <row r="925" spans="1:109" ht="11.25" customHeight="1">
      <c r="A925" s="260"/>
      <c r="B925" s="260"/>
      <c r="C925" s="210"/>
      <c r="D925" s="211"/>
      <c r="E925" s="210"/>
      <c r="F925" s="210"/>
      <c r="G925" s="261"/>
      <c r="H925" s="262"/>
      <c r="I925" s="262"/>
      <c r="J925" s="263"/>
      <c r="K925" s="263"/>
      <c r="L925" s="263"/>
      <c r="M925" s="263"/>
      <c r="N925" s="263"/>
      <c r="O925" s="263"/>
      <c r="P925" s="263"/>
      <c r="Q925" s="263"/>
      <c r="R925" s="210"/>
      <c r="S925" s="210"/>
      <c r="T925" s="210"/>
      <c r="U925" s="212"/>
      <c r="V925" s="212"/>
      <c r="W925" s="212"/>
      <c r="X925" s="212"/>
      <c r="Y925" s="212"/>
      <c r="Z925" s="212"/>
      <c r="AA925" s="212"/>
      <c r="AB925" s="212"/>
      <c r="AC925" s="212"/>
      <c r="AD925" s="212"/>
      <c r="AE925" s="212"/>
      <c r="AF925" s="212"/>
      <c r="AG925" s="212"/>
      <c r="AH925" s="212"/>
      <c r="AI925" s="212"/>
      <c r="AJ925" s="260"/>
      <c r="AK925" s="260"/>
      <c r="AL925" s="260"/>
      <c r="AM925" s="260"/>
      <c r="AN925" s="260"/>
      <c r="AO925" s="260"/>
      <c r="AP925" s="260"/>
      <c r="AQ925" s="260"/>
      <c r="AR925" s="260"/>
      <c r="AS925" s="260"/>
      <c r="AT925" s="260"/>
      <c r="AU925" s="260"/>
      <c r="AV925" s="260"/>
      <c r="AW925" s="260"/>
      <c r="AX925" s="260"/>
      <c r="AY925" s="260"/>
      <c r="AZ925" s="260"/>
      <c r="BA925" s="260"/>
      <c r="BB925" s="260"/>
      <c r="BC925" s="260"/>
      <c r="BD925" s="260"/>
      <c r="BE925" s="260"/>
      <c r="BF925" s="260"/>
      <c r="BG925" s="260"/>
      <c r="BH925" s="260"/>
      <c r="BI925" s="260"/>
      <c r="BJ925" s="260"/>
      <c r="BK925" s="260"/>
      <c r="BL925" s="260"/>
      <c r="BM925" s="260"/>
      <c r="BN925" s="260"/>
      <c r="BO925" s="260"/>
      <c r="BP925" s="260"/>
      <c r="BQ925" s="260"/>
      <c r="BR925" s="260"/>
      <c r="BS925" s="260"/>
      <c r="BT925" s="260"/>
      <c r="BU925" s="260"/>
      <c r="BV925" s="260"/>
      <c r="BW925" s="260"/>
      <c r="BX925" s="260"/>
      <c r="BY925" s="260"/>
      <c r="BZ925" s="260"/>
      <c r="CA925" s="260"/>
      <c r="CB925" s="260"/>
      <c r="CC925" s="260"/>
      <c r="CD925" s="260"/>
      <c r="CE925" s="260"/>
      <c r="CF925" s="260"/>
      <c r="CG925" s="260"/>
      <c r="CH925" s="260"/>
      <c r="CI925" s="260"/>
      <c r="CJ925" s="260"/>
      <c r="CK925" s="260"/>
      <c r="CL925" s="260"/>
      <c r="CM925" s="260"/>
      <c r="CN925" s="260"/>
      <c r="CO925" s="260"/>
      <c r="CP925" s="260"/>
      <c r="CQ925" s="260"/>
      <c r="CR925" s="260"/>
      <c r="CS925" s="260"/>
      <c r="CT925" s="260"/>
      <c r="CU925" s="260"/>
      <c r="CV925" s="260"/>
      <c r="CW925" s="260"/>
      <c r="CX925" s="260"/>
      <c r="CY925" s="260"/>
      <c r="CZ925" s="260"/>
      <c r="DA925" s="260"/>
      <c r="DB925" s="260"/>
      <c r="DC925" s="260"/>
      <c r="DD925" s="260"/>
      <c r="DE925" s="260"/>
    </row>
    <row r="926" spans="1:109" ht="11.25" customHeight="1">
      <c r="A926" s="260"/>
      <c r="B926" s="260"/>
      <c r="C926" s="210"/>
      <c r="D926" s="211"/>
      <c r="E926" s="210"/>
      <c r="F926" s="210"/>
      <c r="G926" s="261"/>
      <c r="H926" s="262"/>
      <c r="I926" s="262"/>
      <c r="J926" s="263"/>
      <c r="K926" s="263"/>
      <c r="L926" s="263"/>
      <c r="M926" s="263"/>
      <c r="N926" s="263"/>
      <c r="O926" s="263"/>
      <c r="P926" s="263"/>
      <c r="Q926" s="263"/>
      <c r="R926" s="210"/>
      <c r="S926" s="210"/>
      <c r="T926" s="210"/>
      <c r="U926" s="212"/>
      <c r="V926" s="212"/>
      <c r="W926" s="212"/>
      <c r="X926" s="212"/>
      <c r="Y926" s="212"/>
      <c r="Z926" s="212"/>
      <c r="AA926" s="212"/>
      <c r="AB926" s="212"/>
      <c r="AC926" s="212"/>
      <c r="AD926" s="212"/>
      <c r="AE926" s="212"/>
      <c r="AF926" s="212"/>
      <c r="AG926" s="212"/>
      <c r="AH926" s="212"/>
      <c r="AI926" s="212"/>
      <c r="AJ926" s="260"/>
      <c r="AK926" s="260"/>
      <c r="AL926" s="260"/>
      <c r="AM926" s="260"/>
      <c r="AN926" s="260"/>
      <c r="AO926" s="260"/>
      <c r="AP926" s="260"/>
      <c r="AQ926" s="260"/>
      <c r="AR926" s="260"/>
      <c r="AS926" s="260"/>
      <c r="AT926" s="260"/>
      <c r="AU926" s="260"/>
      <c r="AV926" s="260"/>
      <c r="AW926" s="260"/>
      <c r="AX926" s="260"/>
      <c r="AY926" s="260"/>
      <c r="AZ926" s="260"/>
      <c r="BA926" s="260"/>
      <c r="BB926" s="260"/>
      <c r="BC926" s="260"/>
      <c r="BD926" s="260"/>
      <c r="BE926" s="260"/>
      <c r="BF926" s="260"/>
      <c r="BG926" s="260"/>
      <c r="BH926" s="260"/>
      <c r="BI926" s="260"/>
      <c r="BJ926" s="260"/>
      <c r="BK926" s="260"/>
      <c r="BL926" s="260"/>
      <c r="BM926" s="260"/>
      <c r="BN926" s="260"/>
      <c r="BO926" s="260"/>
      <c r="BP926" s="260"/>
      <c r="BQ926" s="260"/>
      <c r="BR926" s="260"/>
      <c r="BS926" s="260"/>
      <c r="BT926" s="260"/>
      <c r="BU926" s="260"/>
      <c r="BV926" s="260"/>
      <c r="BW926" s="260"/>
      <c r="BX926" s="260"/>
      <c r="BY926" s="260"/>
      <c r="BZ926" s="260"/>
      <c r="CA926" s="260"/>
      <c r="CB926" s="260"/>
      <c r="CC926" s="260"/>
      <c r="CD926" s="260"/>
      <c r="CE926" s="260"/>
      <c r="CF926" s="260"/>
      <c r="CG926" s="260"/>
      <c r="CH926" s="260"/>
      <c r="CI926" s="260"/>
      <c r="CJ926" s="260"/>
      <c r="CK926" s="260"/>
      <c r="CL926" s="260"/>
      <c r="CM926" s="260"/>
      <c r="CN926" s="260"/>
      <c r="CO926" s="260"/>
      <c r="CP926" s="260"/>
      <c r="CQ926" s="260"/>
      <c r="CR926" s="260"/>
      <c r="CS926" s="260"/>
      <c r="CT926" s="260"/>
      <c r="CU926" s="260"/>
      <c r="CV926" s="260"/>
      <c r="CW926" s="260"/>
      <c r="CX926" s="260"/>
      <c r="CY926" s="260"/>
      <c r="CZ926" s="260"/>
      <c r="DA926" s="260"/>
      <c r="DB926" s="260"/>
      <c r="DC926" s="260"/>
      <c r="DD926" s="260"/>
      <c r="DE926" s="260"/>
    </row>
    <row r="927" spans="1:109" ht="11.25" customHeight="1">
      <c r="A927" s="260"/>
      <c r="B927" s="260"/>
      <c r="C927" s="210"/>
      <c r="D927" s="211"/>
      <c r="E927" s="210"/>
      <c r="F927" s="210"/>
      <c r="G927" s="261"/>
      <c r="H927" s="262"/>
      <c r="I927" s="262"/>
      <c r="J927" s="263"/>
      <c r="K927" s="263"/>
      <c r="L927" s="263"/>
      <c r="M927" s="263"/>
      <c r="N927" s="263"/>
      <c r="O927" s="263"/>
      <c r="P927" s="263"/>
      <c r="Q927" s="263"/>
      <c r="R927" s="210"/>
      <c r="S927" s="210"/>
      <c r="T927" s="210"/>
      <c r="U927" s="212"/>
      <c r="V927" s="212"/>
      <c r="W927" s="212"/>
      <c r="X927" s="212"/>
      <c r="Y927" s="212"/>
      <c r="Z927" s="212"/>
      <c r="AA927" s="212"/>
      <c r="AB927" s="212"/>
      <c r="AC927" s="212"/>
      <c r="AD927" s="212"/>
      <c r="AE927" s="212"/>
      <c r="AF927" s="212"/>
      <c r="AG927" s="212"/>
      <c r="AH927" s="212"/>
      <c r="AI927" s="212"/>
      <c r="AJ927" s="260"/>
      <c r="AK927" s="260"/>
      <c r="AL927" s="260"/>
      <c r="AM927" s="260"/>
      <c r="AN927" s="260"/>
      <c r="AO927" s="260"/>
      <c r="AP927" s="260"/>
      <c r="AQ927" s="260"/>
      <c r="AR927" s="260"/>
      <c r="AS927" s="260"/>
      <c r="AT927" s="260"/>
      <c r="AU927" s="260"/>
      <c r="AV927" s="260"/>
      <c r="AW927" s="260"/>
      <c r="AX927" s="260"/>
      <c r="AY927" s="260"/>
      <c r="AZ927" s="260"/>
      <c r="BA927" s="260"/>
      <c r="BB927" s="260"/>
      <c r="BC927" s="260"/>
      <c r="BD927" s="260"/>
      <c r="BE927" s="260"/>
      <c r="BF927" s="260"/>
      <c r="BG927" s="260"/>
      <c r="BH927" s="260"/>
      <c r="BI927" s="260"/>
      <c r="BJ927" s="260"/>
      <c r="BK927" s="260"/>
      <c r="BL927" s="260"/>
      <c r="BM927" s="260"/>
      <c r="BN927" s="260"/>
      <c r="BO927" s="260"/>
      <c r="BP927" s="260"/>
      <c r="BQ927" s="260"/>
      <c r="BR927" s="260"/>
      <c r="BS927" s="260"/>
      <c r="BT927" s="260"/>
      <c r="BU927" s="260"/>
      <c r="BV927" s="260"/>
      <c r="BW927" s="260"/>
      <c r="BX927" s="260"/>
      <c r="BY927" s="260"/>
      <c r="BZ927" s="260"/>
      <c r="CA927" s="260"/>
      <c r="CB927" s="260"/>
      <c r="CC927" s="260"/>
      <c r="CD927" s="260"/>
      <c r="CE927" s="260"/>
      <c r="CF927" s="260"/>
      <c r="CG927" s="260"/>
      <c r="CH927" s="260"/>
      <c r="CI927" s="260"/>
      <c r="CJ927" s="260"/>
      <c r="CK927" s="260"/>
      <c r="CL927" s="260"/>
      <c r="CM927" s="260"/>
      <c r="CN927" s="260"/>
      <c r="CO927" s="260"/>
      <c r="CP927" s="260"/>
      <c r="CQ927" s="260"/>
      <c r="CR927" s="260"/>
      <c r="CS927" s="260"/>
      <c r="CT927" s="260"/>
      <c r="CU927" s="260"/>
      <c r="CV927" s="260"/>
      <c r="CW927" s="260"/>
      <c r="CX927" s="260"/>
      <c r="CY927" s="260"/>
      <c r="CZ927" s="260"/>
      <c r="DA927" s="260"/>
      <c r="DB927" s="260"/>
      <c r="DC927" s="260"/>
      <c r="DD927" s="260"/>
      <c r="DE927" s="260"/>
    </row>
    <row r="928" spans="1:109" ht="11.25" customHeight="1">
      <c r="A928" s="260"/>
      <c r="B928" s="260"/>
      <c r="C928" s="210"/>
      <c r="D928" s="211"/>
      <c r="E928" s="210"/>
      <c r="F928" s="210"/>
      <c r="G928" s="261"/>
      <c r="H928" s="262"/>
      <c r="I928" s="262"/>
      <c r="J928" s="263"/>
      <c r="K928" s="263"/>
      <c r="L928" s="263"/>
      <c r="M928" s="263"/>
      <c r="N928" s="263"/>
      <c r="O928" s="263"/>
      <c r="P928" s="263"/>
      <c r="Q928" s="263"/>
      <c r="R928" s="210"/>
      <c r="S928" s="210"/>
      <c r="T928" s="210"/>
      <c r="U928" s="212"/>
      <c r="V928" s="212"/>
      <c r="W928" s="212"/>
      <c r="X928" s="212"/>
      <c r="Y928" s="212"/>
      <c r="Z928" s="212"/>
      <c r="AA928" s="212"/>
      <c r="AB928" s="212"/>
      <c r="AC928" s="212"/>
      <c r="AD928" s="212"/>
      <c r="AE928" s="212"/>
      <c r="AF928" s="212"/>
      <c r="AG928" s="212"/>
      <c r="AH928" s="212"/>
      <c r="AI928" s="212"/>
      <c r="AJ928" s="260"/>
      <c r="AK928" s="260"/>
      <c r="AL928" s="260"/>
      <c r="AM928" s="260"/>
      <c r="AN928" s="260"/>
      <c r="AO928" s="260"/>
      <c r="AP928" s="260"/>
      <c r="AQ928" s="260"/>
      <c r="AR928" s="260"/>
      <c r="AS928" s="260"/>
      <c r="AT928" s="260"/>
      <c r="AU928" s="260"/>
      <c r="AV928" s="260"/>
      <c r="AW928" s="260"/>
      <c r="AX928" s="260"/>
      <c r="AY928" s="260"/>
      <c r="AZ928" s="260"/>
      <c r="BA928" s="260"/>
      <c r="BB928" s="260"/>
      <c r="BC928" s="260"/>
      <c r="BD928" s="260"/>
      <c r="BE928" s="260"/>
      <c r="BF928" s="260"/>
      <c r="BG928" s="260"/>
      <c r="BH928" s="260"/>
      <c r="BI928" s="260"/>
      <c r="BJ928" s="260"/>
      <c r="BK928" s="260"/>
      <c r="BL928" s="260"/>
      <c r="BM928" s="260"/>
      <c r="BN928" s="260"/>
      <c r="BO928" s="260"/>
      <c r="BP928" s="260"/>
      <c r="BQ928" s="260"/>
      <c r="BR928" s="260"/>
      <c r="BS928" s="260"/>
      <c r="BT928" s="260"/>
      <c r="BU928" s="260"/>
      <c r="BV928" s="260"/>
      <c r="BW928" s="260"/>
      <c r="BX928" s="260"/>
      <c r="BY928" s="260"/>
      <c r="BZ928" s="260"/>
      <c r="CA928" s="260"/>
      <c r="CB928" s="260"/>
      <c r="CC928" s="260"/>
      <c r="CD928" s="260"/>
      <c r="CE928" s="260"/>
      <c r="CF928" s="260"/>
      <c r="CG928" s="260"/>
      <c r="CH928" s="260"/>
      <c r="CI928" s="260"/>
      <c r="CJ928" s="260"/>
      <c r="CK928" s="260"/>
      <c r="CL928" s="260"/>
      <c r="CM928" s="260"/>
      <c r="CN928" s="260"/>
      <c r="CO928" s="260"/>
      <c r="CP928" s="260"/>
      <c r="CQ928" s="260"/>
      <c r="CR928" s="260"/>
      <c r="CS928" s="260"/>
      <c r="CT928" s="260"/>
      <c r="CU928" s="260"/>
      <c r="CV928" s="260"/>
      <c r="CW928" s="260"/>
      <c r="CX928" s="260"/>
      <c r="CY928" s="260"/>
      <c r="CZ928" s="260"/>
      <c r="DA928" s="260"/>
      <c r="DB928" s="260"/>
      <c r="DC928" s="260"/>
      <c r="DD928" s="260"/>
      <c r="DE928" s="260"/>
    </row>
    <row r="929" spans="1:109" ht="11.25" customHeight="1">
      <c r="A929" s="260"/>
      <c r="B929" s="260"/>
      <c r="C929" s="210"/>
      <c r="D929" s="211"/>
      <c r="E929" s="210"/>
      <c r="F929" s="210"/>
      <c r="G929" s="261"/>
      <c r="H929" s="262"/>
      <c r="I929" s="262"/>
      <c r="J929" s="263"/>
      <c r="K929" s="263"/>
      <c r="L929" s="263"/>
      <c r="M929" s="263"/>
      <c r="N929" s="263"/>
      <c r="O929" s="263"/>
      <c r="P929" s="263"/>
      <c r="Q929" s="263"/>
      <c r="R929" s="210"/>
      <c r="S929" s="210"/>
      <c r="T929" s="210"/>
      <c r="U929" s="212"/>
      <c r="V929" s="212"/>
      <c r="W929" s="212"/>
      <c r="X929" s="212"/>
      <c r="Y929" s="212"/>
      <c r="Z929" s="212"/>
      <c r="AA929" s="212"/>
      <c r="AB929" s="212"/>
      <c r="AC929" s="212"/>
      <c r="AD929" s="212"/>
      <c r="AE929" s="212"/>
      <c r="AF929" s="212"/>
      <c r="AG929" s="212"/>
      <c r="AH929" s="212"/>
      <c r="AI929" s="212"/>
      <c r="AJ929" s="260"/>
      <c r="AK929" s="260"/>
      <c r="AL929" s="260"/>
      <c r="AM929" s="260"/>
      <c r="AN929" s="260"/>
      <c r="AO929" s="260"/>
      <c r="AP929" s="260"/>
      <c r="AQ929" s="260"/>
      <c r="AR929" s="260"/>
      <c r="AS929" s="260"/>
      <c r="AT929" s="260"/>
      <c r="AU929" s="260"/>
      <c r="AV929" s="260"/>
      <c r="AW929" s="260"/>
      <c r="AX929" s="260"/>
      <c r="AY929" s="260"/>
      <c r="AZ929" s="260"/>
      <c r="BA929" s="260"/>
      <c r="BB929" s="260"/>
      <c r="BC929" s="260"/>
      <c r="BD929" s="260"/>
      <c r="BE929" s="260"/>
      <c r="BF929" s="260"/>
      <c r="BG929" s="260"/>
      <c r="BH929" s="260"/>
      <c r="BI929" s="260"/>
      <c r="BJ929" s="260"/>
      <c r="BK929" s="260"/>
      <c r="BL929" s="260"/>
      <c r="BM929" s="260"/>
      <c r="BN929" s="260"/>
      <c r="BO929" s="260"/>
      <c r="BP929" s="260"/>
      <c r="BQ929" s="260"/>
      <c r="BR929" s="260"/>
      <c r="BS929" s="260"/>
      <c r="BT929" s="260"/>
      <c r="BU929" s="260"/>
      <c r="BV929" s="260"/>
      <c r="BW929" s="260"/>
      <c r="BX929" s="260"/>
      <c r="BY929" s="260"/>
      <c r="BZ929" s="260"/>
      <c r="CA929" s="260"/>
      <c r="CB929" s="260"/>
      <c r="CC929" s="260"/>
      <c r="CD929" s="260"/>
      <c r="CE929" s="260"/>
      <c r="CF929" s="260"/>
      <c r="CG929" s="260"/>
      <c r="CH929" s="260"/>
      <c r="CI929" s="260"/>
      <c r="CJ929" s="260"/>
      <c r="CK929" s="260"/>
      <c r="CL929" s="260"/>
      <c r="CM929" s="260"/>
      <c r="CN929" s="260"/>
      <c r="CO929" s="260"/>
      <c r="CP929" s="260"/>
      <c r="CQ929" s="260"/>
      <c r="CR929" s="260"/>
      <c r="CS929" s="260"/>
      <c r="CT929" s="260"/>
      <c r="CU929" s="260"/>
      <c r="CV929" s="260"/>
      <c r="CW929" s="260"/>
      <c r="CX929" s="260"/>
      <c r="CY929" s="260"/>
      <c r="CZ929" s="260"/>
      <c r="DA929" s="260"/>
      <c r="DB929" s="260"/>
      <c r="DC929" s="260"/>
      <c r="DD929" s="260"/>
      <c r="DE929" s="260"/>
    </row>
    <row r="930" spans="1:109" ht="11.25" customHeight="1">
      <c r="A930" s="260"/>
      <c r="B930" s="260"/>
      <c r="C930" s="210"/>
      <c r="D930" s="211"/>
      <c r="E930" s="210"/>
      <c r="F930" s="210"/>
      <c r="G930" s="261"/>
      <c r="H930" s="262"/>
      <c r="I930" s="262"/>
      <c r="J930" s="263"/>
      <c r="K930" s="263"/>
      <c r="L930" s="263"/>
      <c r="M930" s="263"/>
      <c r="N930" s="263"/>
      <c r="O930" s="263"/>
      <c r="P930" s="263"/>
      <c r="Q930" s="263"/>
      <c r="R930" s="210"/>
      <c r="S930" s="210"/>
      <c r="T930" s="210"/>
      <c r="U930" s="212"/>
      <c r="V930" s="212"/>
      <c r="W930" s="212"/>
      <c r="X930" s="212"/>
      <c r="Y930" s="212"/>
      <c r="Z930" s="212"/>
      <c r="AA930" s="212"/>
      <c r="AB930" s="212"/>
      <c r="AC930" s="212"/>
      <c r="AD930" s="212"/>
      <c r="AE930" s="212"/>
      <c r="AF930" s="212"/>
      <c r="AG930" s="212"/>
      <c r="AH930" s="212"/>
      <c r="AI930" s="212"/>
      <c r="AJ930" s="260"/>
      <c r="AK930" s="260"/>
      <c r="AL930" s="260"/>
      <c r="AM930" s="260"/>
      <c r="AN930" s="260"/>
      <c r="AO930" s="260"/>
      <c r="AP930" s="260"/>
      <c r="AQ930" s="260"/>
      <c r="AR930" s="260"/>
      <c r="AS930" s="260"/>
      <c r="AT930" s="260"/>
      <c r="AU930" s="260"/>
      <c r="AV930" s="260"/>
      <c r="AW930" s="260"/>
      <c r="AX930" s="260"/>
      <c r="AY930" s="260"/>
      <c r="AZ930" s="260"/>
      <c r="BA930" s="260"/>
      <c r="BB930" s="260"/>
      <c r="BC930" s="260"/>
      <c r="BD930" s="260"/>
      <c r="BE930" s="260"/>
      <c r="BF930" s="260"/>
      <c r="BG930" s="260"/>
      <c r="BH930" s="260"/>
      <c r="BI930" s="260"/>
      <c r="BJ930" s="260"/>
      <c r="BK930" s="260"/>
      <c r="BL930" s="260"/>
      <c r="BM930" s="260"/>
      <c r="BN930" s="260"/>
      <c r="BO930" s="260"/>
      <c r="BP930" s="260"/>
      <c r="BQ930" s="260"/>
      <c r="BR930" s="260"/>
      <c r="BS930" s="260"/>
      <c r="BT930" s="260"/>
      <c r="BU930" s="260"/>
      <c r="BV930" s="260"/>
      <c r="BW930" s="260"/>
      <c r="BX930" s="260"/>
      <c r="BY930" s="260"/>
      <c r="BZ930" s="260"/>
      <c r="CA930" s="260"/>
      <c r="CB930" s="260"/>
      <c r="CC930" s="260"/>
      <c r="CD930" s="260"/>
      <c r="CE930" s="260"/>
      <c r="CF930" s="260"/>
      <c r="CG930" s="260"/>
      <c r="CH930" s="260"/>
      <c r="CI930" s="260"/>
      <c r="CJ930" s="260"/>
      <c r="CK930" s="260"/>
      <c r="CL930" s="260"/>
      <c r="CM930" s="260"/>
      <c r="CN930" s="260"/>
      <c r="CO930" s="260"/>
      <c r="CP930" s="260"/>
      <c r="CQ930" s="260"/>
      <c r="CR930" s="260"/>
      <c r="CS930" s="260"/>
      <c r="CT930" s="260"/>
      <c r="CU930" s="260"/>
      <c r="CV930" s="260"/>
      <c r="CW930" s="260"/>
      <c r="CX930" s="260"/>
      <c r="CY930" s="260"/>
      <c r="CZ930" s="260"/>
      <c r="DA930" s="260"/>
      <c r="DB930" s="260"/>
      <c r="DC930" s="260"/>
      <c r="DD930" s="260"/>
      <c r="DE930" s="260"/>
    </row>
    <row r="931" spans="1:109" ht="11.25" customHeight="1">
      <c r="A931" s="260"/>
      <c r="B931" s="260"/>
      <c r="C931" s="210"/>
      <c r="D931" s="211"/>
      <c r="E931" s="210"/>
      <c r="F931" s="210"/>
      <c r="G931" s="261"/>
      <c r="H931" s="262"/>
      <c r="I931" s="262"/>
      <c r="J931" s="263"/>
      <c r="K931" s="263"/>
      <c r="L931" s="263"/>
      <c r="M931" s="263"/>
      <c r="N931" s="263"/>
      <c r="O931" s="263"/>
      <c r="P931" s="263"/>
      <c r="Q931" s="263"/>
      <c r="R931" s="210"/>
      <c r="S931" s="210"/>
      <c r="T931" s="210"/>
      <c r="U931" s="212"/>
      <c r="V931" s="212"/>
      <c r="W931" s="212"/>
      <c r="X931" s="212"/>
      <c r="Y931" s="212"/>
      <c r="Z931" s="212"/>
      <c r="AA931" s="212"/>
      <c r="AB931" s="212"/>
      <c r="AC931" s="212"/>
      <c r="AD931" s="212"/>
      <c r="AE931" s="212"/>
      <c r="AF931" s="212"/>
      <c r="AG931" s="212"/>
      <c r="AH931" s="212"/>
      <c r="AI931" s="212"/>
      <c r="AJ931" s="260"/>
      <c r="AK931" s="260"/>
      <c r="AL931" s="260"/>
      <c r="AM931" s="260"/>
      <c r="AN931" s="260"/>
      <c r="AO931" s="260"/>
      <c r="AP931" s="260"/>
      <c r="AQ931" s="260"/>
      <c r="AR931" s="260"/>
      <c r="AS931" s="260"/>
      <c r="AT931" s="260"/>
      <c r="AU931" s="260"/>
      <c r="AV931" s="260"/>
      <c r="AW931" s="260"/>
      <c r="AX931" s="260"/>
      <c r="AY931" s="260"/>
      <c r="AZ931" s="260"/>
      <c r="BA931" s="260"/>
      <c r="BB931" s="260"/>
      <c r="BC931" s="260"/>
      <c r="BD931" s="260"/>
      <c r="BE931" s="260"/>
      <c r="BF931" s="260"/>
      <c r="BG931" s="260"/>
      <c r="BH931" s="260"/>
      <c r="BI931" s="260"/>
      <c r="BJ931" s="260"/>
      <c r="BK931" s="260"/>
      <c r="BL931" s="260"/>
      <c r="BM931" s="260"/>
      <c r="BN931" s="260"/>
      <c r="BO931" s="260"/>
      <c r="BP931" s="260"/>
      <c r="BQ931" s="260"/>
      <c r="BR931" s="260"/>
      <c r="BS931" s="260"/>
      <c r="BT931" s="260"/>
      <c r="BU931" s="260"/>
      <c r="BV931" s="260"/>
      <c r="BW931" s="260"/>
      <c r="BX931" s="260"/>
      <c r="BY931" s="260"/>
      <c r="BZ931" s="260"/>
      <c r="CA931" s="260"/>
      <c r="CB931" s="260"/>
      <c r="CC931" s="260"/>
      <c r="CD931" s="260"/>
      <c r="CE931" s="260"/>
      <c r="CF931" s="260"/>
      <c r="CG931" s="260"/>
      <c r="CH931" s="260"/>
      <c r="CI931" s="260"/>
      <c r="CJ931" s="260"/>
      <c r="CK931" s="260"/>
      <c r="CL931" s="260"/>
      <c r="CM931" s="260"/>
      <c r="CN931" s="260"/>
      <c r="CO931" s="260"/>
      <c r="CP931" s="260"/>
      <c r="CQ931" s="260"/>
      <c r="CR931" s="260"/>
      <c r="CS931" s="260"/>
      <c r="CT931" s="260"/>
      <c r="CU931" s="260"/>
      <c r="CV931" s="260"/>
      <c r="CW931" s="260"/>
      <c r="CX931" s="260"/>
      <c r="CY931" s="260"/>
      <c r="CZ931" s="260"/>
      <c r="DA931" s="260"/>
      <c r="DB931" s="260"/>
      <c r="DC931" s="260"/>
      <c r="DD931" s="260"/>
      <c r="DE931" s="260"/>
    </row>
    <row r="932" spans="1:109" ht="11.25" customHeight="1">
      <c r="A932" s="260"/>
      <c r="B932" s="260"/>
      <c r="C932" s="210"/>
      <c r="D932" s="211"/>
      <c r="E932" s="210"/>
      <c r="F932" s="210"/>
      <c r="G932" s="261"/>
      <c r="H932" s="262"/>
      <c r="I932" s="262"/>
      <c r="J932" s="263"/>
      <c r="K932" s="263"/>
      <c r="L932" s="263"/>
      <c r="M932" s="263"/>
      <c r="N932" s="263"/>
      <c r="O932" s="263"/>
      <c r="P932" s="263"/>
      <c r="Q932" s="263"/>
      <c r="R932" s="210"/>
      <c r="S932" s="210"/>
      <c r="T932" s="210"/>
      <c r="U932" s="212"/>
      <c r="V932" s="212"/>
      <c r="W932" s="212"/>
      <c r="X932" s="212"/>
      <c r="Y932" s="212"/>
      <c r="Z932" s="212"/>
      <c r="AA932" s="212"/>
      <c r="AB932" s="212"/>
      <c r="AC932" s="212"/>
      <c r="AD932" s="212"/>
      <c r="AE932" s="212"/>
      <c r="AF932" s="212"/>
      <c r="AG932" s="212"/>
      <c r="AH932" s="212"/>
      <c r="AI932" s="212"/>
      <c r="AJ932" s="260"/>
      <c r="AK932" s="260"/>
      <c r="AL932" s="260"/>
      <c r="AM932" s="260"/>
      <c r="AN932" s="260"/>
      <c r="AO932" s="260"/>
      <c r="AP932" s="260"/>
      <c r="AQ932" s="260"/>
      <c r="AR932" s="260"/>
      <c r="AS932" s="260"/>
      <c r="AT932" s="260"/>
      <c r="AU932" s="260"/>
      <c r="AV932" s="260"/>
      <c r="AW932" s="260"/>
      <c r="AX932" s="260"/>
      <c r="AY932" s="260"/>
      <c r="AZ932" s="260"/>
      <c r="BA932" s="260"/>
      <c r="BB932" s="260"/>
      <c r="BC932" s="260"/>
      <c r="BD932" s="260"/>
      <c r="BE932" s="260"/>
      <c r="BF932" s="260"/>
      <c r="BG932" s="260"/>
      <c r="BH932" s="260"/>
      <c r="BI932" s="260"/>
      <c r="BJ932" s="260"/>
      <c r="BK932" s="260"/>
      <c r="BL932" s="260"/>
      <c r="BM932" s="260"/>
      <c r="BN932" s="260"/>
      <c r="BO932" s="260"/>
      <c r="BP932" s="260"/>
      <c r="BQ932" s="260"/>
      <c r="BR932" s="260"/>
      <c r="BS932" s="260"/>
      <c r="BT932" s="260"/>
      <c r="BU932" s="260"/>
      <c r="BV932" s="260"/>
      <c r="BW932" s="260"/>
      <c r="BX932" s="260"/>
      <c r="BY932" s="260"/>
      <c r="BZ932" s="260"/>
      <c r="CA932" s="260"/>
      <c r="CB932" s="260"/>
      <c r="CC932" s="260"/>
      <c r="CD932" s="260"/>
      <c r="CE932" s="260"/>
      <c r="CF932" s="260"/>
      <c r="CG932" s="260"/>
      <c r="CH932" s="260"/>
      <c r="CI932" s="260"/>
      <c r="CJ932" s="260"/>
      <c r="CK932" s="260"/>
      <c r="CL932" s="260"/>
      <c r="CM932" s="260"/>
      <c r="CN932" s="260"/>
      <c r="CO932" s="260"/>
      <c r="CP932" s="260"/>
      <c r="CQ932" s="260"/>
      <c r="CR932" s="260"/>
      <c r="CS932" s="260"/>
      <c r="CT932" s="260"/>
      <c r="CU932" s="260"/>
      <c r="CV932" s="260"/>
      <c r="CW932" s="260"/>
      <c r="CX932" s="260"/>
      <c r="CY932" s="260"/>
      <c r="CZ932" s="260"/>
      <c r="DA932" s="260"/>
      <c r="DB932" s="260"/>
      <c r="DC932" s="260"/>
      <c r="DD932" s="260"/>
      <c r="DE932" s="260"/>
    </row>
    <row r="933" spans="1:109" ht="11.25" customHeight="1">
      <c r="A933" s="260"/>
      <c r="B933" s="260"/>
      <c r="C933" s="210"/>
      <c r="D933" s="211"/>
      <c r="E933" s="210"/>
      <c r="F933" s="210"/>
      <c r="G933" s="261"/>
      <c r="H933" s="262"/>
      <c r="I933" s="262"/>
      <c r="J933" s="263"/>
      <c r="K933" s="263"/>
      <c r="L933" s="263"/>
      <c r="M933" s="263"/>
      <c r="N933" s="263"/>
      <c r="O933" s="263"/>
      <c r="P933" s="263"/>
      <c r="Q933" s="263"/>
      <c r="R933" s="210"/>
      <c r="S933" s="210"/>
      <c r="T933" s="210"/>
      <c r="U933" s="212"/>
      <c r="V933" s="212"/>
      <c r="W933" s="212"/>
      <c r="X933" s="212"/>
      <c r="Y933" s="212"/>
      <c r="Z933" s="212"/>
      <c r="AA933" s="212"/>
      <c r="AB933" s="212"/>
      <c r="AC933" s="212"/>
      <c r="AD933" s="212"/>
      <c r="AE933" s="212"/>
      <c r="AF933" s="212"/>
      <c r="AG933" s="212"/>
      <c r="AH933" s="212"/>
      <c r="AI933" s="212"/>
      <c r="AJ933" s="260"/>
      <c r="AK933" s="260"/>
      <c r="AL933" s="260"/>
      <c r="AM933" s="260"/>
      <c r="AN933" s="260"/>
      <c r="AO933" s="260"/>
      <c r="AP933" s="260"/>
      <c r="AQ933" s="260"/>
      <c r="AR933" s="260"/>
      <c r="AS933" s="260"/>
      <c r="AT933" s="260"/>
      <c r="AU933" s="260"/>
      <c r="AV933" s="260"/>
      <c r="AW933" s="260"/>
      <c r="AX933" s="260"/>
      <c r="AY933" s="260"/>
      <c r="AZ933" s="260"/>
      <c r="BA933" s="260"/>
      <c r="BB933" s="260"/>
      <c r="BC933" s="260"/>
      <c r="BD933" s="260"/>
      <c r="BE933" s="260"/>
      <c r="BF933" s="260"/>
      <c r="BG933" s="260"/>
      <c r="BH933" s="260"/>
      <c r="BI933" s="260"/>
      <c r="BJ933" s="260"/>
      <c r="BK933" s="260"/>
      <c r="BL933" s="260"/>
      <c r="BM933" s="260"/>
      <c r="BN933" s="260"/>
      <c r="BO933" s="260"/>
      <c r="BP933" s="260"/>
      <c r="BQ933" s="260"/>
      <c r="BR933" s="260"/>
      <c r="BS933" s="260"/>
      <c r="BT933" s="260"/>
      <c r="BU933" s="260"/>
      <c r="BV933" s="260"/>
      <c r="BW933" s="260"/>
      <c r="BX933" s="260"/>
      <c r="BY933" s="260"/>
      <c r="BZ933" s="260"/>
      <c r="CA933" s="260"/>
      <c r="CB933" s="260"/>
      <c r="CC933" s="260"/>
      <c r="CD933" s="260"/>
      <c r="CE933" s="260"/>
      <c r="CF933" s="260"/>
      <c r="CG933" s="260"/>
      <c r="CH933" s="260"/>
      <c r="CI933" s="260"/>
      <c r="CJ933" s="260"/>
      <c r="CK933" s="260"/>
      <c r="CL933" s="260"/>
      <c r="CM933" s="260"/>
      <c r="CN933" s="260"/>
      <c r="CO933" s="260"/>
      <c r="CP933" s="260"/>
      <c r="CQ933" s="260"/>
      <c r="CR933" s="260"/>
      <c r="CS933" s="260"/>
      <c r="CT933" s="260"/>
      <c r="CU933" s="260"/>
      <c r="CV933" s="260"/>
      <c r="CW933" s="260"/>
      <c r="CX933" s="260"/>
      <c r="CY933" s="260"/>
      <c r="CZ933" s="260"/>
      <c r="DA933" s="260"/>
      <c r="DB933" s="260"/>
      <c r="DC933" s="260"/>
      <c r="DD933" s="260"/>
      <c r="DE933" s="260"/>
    </row>
    <row r="934" spans="1:109" ht="11.25" customHeight="1">
      <c r="A934" s="260"/>
      <c r="B934" s="260"/>
      <c r="C934" s="210"/>
      <c r="D934" s="211"/>
      <c r="E934" s="210"/>
      <c r="F934" s="210"/>
      <c r="G934" s="261"/>
      <c r="H934" s="262"/>
      <c r="I934" s="262"/>
      <c r="J934" s="263"/>
      <c r="K934" s="263"/>
      <c r="L934" s="263"/>
      <c r="M934" s="263"/>
      <c r="N934" s="263"/>
      <c r="O934" s="263"/>
      <c r="P934" s="263"/>
      <c r="Q934" s="263"/>
      <c r="R934" s="210"/>
      <c r="S934" s="210"/>
      <c r="T934" s="210"/>
      <c r="U934" s="212"/>
      <c r="V934" s="212"/>
      <c r="W934" s="212"/>
      <c r="X934" s="212"/>
      <c r="Y934" s="212"/>
      <c r="Z934" s="212"/>
      <c r="AA934" s="212"/>
      <c r="AB934" s="212"/>
      <c r="AC934" s="212"/>
      <c r="AD934" s="212"/>
      <c r="AE934" s="212"/>
      <c r="AF934" s="212"/>
      <c r="AG934" s="212"/>
      <c r="AH934" s="212"/>
      <c r="AI934" s="212"/>
      <c r="AJ934" s="260"/>
      <c r="AK934" s="260"/>
      <c r="AL934" s="260"/>
      <c r="AM934" s="260"/>
      <c r="AN934" s="260"/>
      <c r="AO934" s="260"/>
      <c r="AP934" s="260"/>
      <c r="AQ934" s="260"/>
      <c r="AR934" s="260"/>
      <c r="AS934" s="260"/>
      <c r="AT934" s="260"/>
      <c r="AU934" s="260"/>
      <c r="AV934" s="260"/>
      <c r="AW934" s="260"/>
      <c r="AX934" s="260"/>
      <c r="AY934" s="260"/>
      <c r="AZ934" s="260"/>
      <c r="BA934" s="260"/>
      <c r="BB934" s="260"/>
      <c r="BC934" s="260"/>
      <c r="BD934" s="260"/>
      <c r="BE934" s="260"/>
      <c r="BF934" s="260"/>
      <c r="BG934" s="260"/>
      <c r="BH934" s="260"/>
      <c r="BI934" s="260"/>
      <c r="BJ934" s="260"/>
      <c r="BK934" s="260"/>
      <c r="BL934" s="260"/>
      <c r="BM934" s="260"/>
      <c r="BN934" s="260"/>
      <c r="BO934" s="260"/>
      <c r="BP934" s="260"/>
      <c r="BQ934" s="260"/>
      <c r="BR934" s="260"/>
      <c r="BS934" s="260"/>
      <c r="BT934" s="260"/>
      <c r="BU934" s="260"/>
      <c r="BV934" s="260"/>
      <c r="BW934" s="260"/>
      <c r="BX934" s="260"/>
      <c r="BY934" s="260"/>
      <c r="BZ934" s="260"/>
      <c r="CA934" s="260"/>
      <c r="CB934" s="260"/>
      <c r="CC934" s="260"/>
      <c r="CD934" s="260"/>
      <c r="CE934" s="260"/>
      <c r="CF934" s="260"/>
      <c r="CG934" s="260"/>
      <c r="CH934" s="260"/>
      <c r="CI934" s="260"/>
      <c r="CJ934" s="260"/>
      <c r="CK934" s="260"/>
      <c r="CL934" s="260"/>
      <c r="CM934" s="260"/>
      <c r="CN934" s="260"/>
      <c r="CO934" s="260"/>
      <c r="CP934" s="260"/>
      <c r="CQ934" s="260"/>
      <c r="CR934" s="260"/>
      <c r="CS934" s="260"/>
      <c r="CT934" s="260"/>
      <c r="CU934" s="260"/>
      <c r="CV934" s="260"/>
      <c r="CW934" s="260"/>
      <c r="CX934" s="260"/>
      <c r="CY934" s="260"/>
      <c r="CZ934" s="260"/>
      <c r="DA934" s="260"/>
      <c r="DB934" s="260"/>
      <c r="DC934" s="260"/>
      <c r="DD934" s="260"/>
      <c r="DE934" s="260"/>
    </row>
    <row r="935" spans="1:109" ht="11.25" customHeight="1">
      <c r="A935" s="260"/>
      <c r="B935" s="260"/>
      <c r="C935" s="210"/>
      <c r="D935" s="211"/>
      <c r="E935" s="210"/>
      <c r="F935" s="210"/>
      <c r="G935" s="261"/>
      <c r="H935" s="262"/>
      <c r="I935" s="262"/>
      <c r="J935" s="263"/>
      <c r="K935" s="263"/>
      <c r="L935" s="263"/>
      <c r="M935" s="263"/>
      <c r="N935" s="263"/>
      <c r="O935" s="263"/>
      <c r="P935" s="263"/>
      <c r="Q935" s="263"/>
      <c r="R935" s="210"/>
      <c r="S935" s="210"/>
      <c r="T935" s="210"/>
      <c r="U935" s="212"/>
      <c r="V935" s="212"/>
      <c r="W935" s="212"/>
      <c r="X935" s="212"/>
      <c r="Y935" s="212"/>
      <c r="Z935" s="212"/>
      <c r="AA935" s="212"/>
      <c r="AB935" s="212"/>
      <c r="AC935" s="212"/>
      <c r="AD935" s="212"/>
      <c r="AE935" s="212"/>
      <c r="AF935" s="212"/>
      <c r="AG935" s="212"/>
      <c r="AH935" s="212"/>
      <c r="AI935" s="212"/>
      <c r="AJ935" s="260"/>
      <c r="AK935" s="260"/>
      <c r="AL935" s="260"/>
      <c r="AM935" s="260"/>
      <c r="AN935" s="260"/>
      <c r="AO935" s="260"/>
      <c r="AP935" s="260"/>
      <c r="AQ935" s="260"/>
      <c r="AR935" s="260"/>
      <c r="AS935" s="260"/>
      <c r="AT935" s="260"/>
      <c r="AU935" s="260"/>
      <c r="AV935" s="260"/>
      <c r="AW935" s="260"/>
      <c r="AX935" s="260"/>
      <c r="AY935" s="260"/>
      <c r="AZ935" s="260"/>
      <c r="BA935" s="260"/>
      <c r="BB935" s="260"/>
      <c r="BC935" s="260"/>
      <c r="BD935" s="260"/>
      <c r="BE935" s="260"/>
      <c r="BF935" s="260"/>
      <c r="BG935" s="260"/>
      <c r="BH935" s="260"/>
      <c r="BI935" s="260"/>
      <c r="BJ935" s="260"/>
      <c r="BK935" s="260"/>
      <c r="BL935" s="260"/>
      <c r="BM935" s="260"/>
      <c r="BN935" s="260"/>
      <c r="BO935" s="260"/>
      <c r="BP935" s="260"/>
      <c r="BQ935" s="260"/>
      <c r="BR935" s="260"/>
      <c r="BS935" s="260"/>
      <c r="BT935" s="260"/>
      <c r="BU935" s="260"/>
      <c r="BV935" s="260"/>
      <c r="BW935" s="260"/>
      <c r="BX935" s="260"/>
      <c r="BY935" s="260"/>
      <c r="BZ935" s="260"/>
      <c r="CA935" s="260"/>
      <c r="CB935" s="260"/>
      <c r="CC935" s="260"/>
      <c r="CD935" s="260"/>
      <c r="CE935" s="260"/>
      <c r="CF935" s="260"/>
      <c r="CG935" s="260"/>
      <c r="CH935" s="260"/>
      <c r="CI935" s="260"/>
      <c r="CJ935" s="260"/>
      <c r="CK935" s="260"/>
      <c r="CL935" s="260"/>
      <c r="CM935" s="260"/>
      <c r="CN935" s="260"/>
      <c r="CO935" s="260"/>
      <c r="CP935" s="260"/>
      <c r="CQ935" s="260"/>
      <c r="CR935" s="260"/>
      <c r="CS935" s="260"/>
      <c r="CT935" s="260"/>
      <c r="CU935" s="260"/>
      <c r="CV935" s="260"/>
      <c r="CW935" s="260"/>
      <c r="CX935" s="260"/>
      <c r="CY935" s="260"/>
      <c r="CZ935" s="260"/>
      <c r="DA935" s="260"/>
      <c r="DB935" s="260"/>
      <c r="DC935" s="260"/>
      <c r="DD935" s="260"/>
      <c r="DE935" s="260"/>
    </row>
    <row r="936" spans="1:109" ht="11.25" customHeight="1">
      <c r="A936" s="260"/>
      <c r="B936" s="260"/>
      <c r="C936" s="210"/>
      <c r="D936" s="211"/>
      <c r="E936" s="210"/>
      <c r="F936" s="210"/>
      <c r="G936" s="261"/>
      <c r="H936" s="262"/>
      <c r="I936" s="262"/>
      <c r="J936" s="263"/>
      <c r="K936" s="263"/>
      <c r="L936" s="263"/>
      <c r="M936" s="263"/>
      <c r="N936" s="263"/>
      <c r="O936" s="263"/>
      <c r="P936" s="263"/>
      <c r="Q936" s="263"/>
      <c r="R936" s="210"/>
      <c r="S936" s="210"/>
      <c r="T936" s="210"/>
      <c r="U936" s="212"/>
      <c r="V936" s="212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60"/>
      <c r="AK936" s="260"/>
      <c r="AL936" s="260"/>
      <c r="AM936" s="260"/>
      <c r="AN936" s="260"/>
      <c r="AO936" s="260"/>
      <c r="AP936" s="260"/>
      <c r="AQ936" s="260"/>
      <c r="AR936" s="260"/>
      <c r="AS936" s="260"/>
      <c r="AT936" s="260"/>
      <c r="AU936" s="260"/>
      <c r="AV936" s="260"/>
      <c r="AW936" s="260"/>
      <c r="AX936" s="260"/>
      <c r="AY936" s="260"/>
      <c r="AZ936" s="260"/>
      <c r="BA936" s="260"/>
      <c r="BB936" s="260"/>
      <c r="BC936" s="260"/>
      <c r="BD936" s="260"/>
      <c r="BE936" s="260"/>
      <c r="BF936" s="260"/>
      <c r="BG936" s="260"/>
      <c r="BH936" s="260"/>
      <c r="BI936" s="260"/>
      <c r="BJ936" s="260"/>
      <c r="BK936" s="260"/>
      <c r="BL936" s="260"/>
      <c r="BM936" s="260"/>
      <c r="BN936" s="260"/>
      <c r="BO936" s="260"/>
      <c r="BP936" s="260"/>
      <c r="BQ936" s="260"/>
      <c r="BR936" s="260"/>
      <c r="BS936" s="260"/>
      <c r="BT936" s="260"/>
      <c r="BU936" s="260"/>
      <c r="BV936" s="260"/>
      <c r="BW936" s="260"/>
      <c r="BX936" s="260"/>
      <c r="BY936" s="260"/>
      <c r="BZ936" s="260"/>
      <c r="CA936" s="260"/>
      <c r="CB936" s="260"/>
      <c r="CC936" s="260"/>
      <c r="CD936" s="260"/>
      <c r="CE936" s="260"/>
      <c r="CF936" s="260"/>
      <c r="CG936" s="260"/>
      <c r="CH936" s="260"/>
      <c r="CI936" s="260"/>
      <c r="CJ936" s="260"/>
      <c r="CK936" s="260"/>
      <c r="CL936" s="260"/>
      <c r="CM936" s="260"/>
      <c r="CN936" s="260"/>
      <c r="CO936" s="260"/>
      <c r="CP936" s="260"/>
      <c r="CQ936" s="260"/>
      <c r="CR936" s="260"/>
      <c r="CS936" s="260"/>
      <c r="CT936" s="260"/>
      <c r="CU936" s="260"/>
      <c r="CV936" s="260"/>
      <c r="CW936" s="260"/>
      <c r="CX936" s="260"/>
      <c r="CY936" s="260"/>
      <c r="CZ936" s="260"/>
      <c r="DA936" s="260"/>
      <c r="DB936" s="260"/>
      <c r="DC936" s="260"/>
      <c r="DD936" s="260"/>
      <c r="DE936" s="260"/>
    </row>
    <row r="937" spans="1:109" ht="11.25" customHeight="1">
      <c r="A937" s="260"/>
      <c r="B937" s="260"/>
      <c r="C937" s="210"/>
      <c r="D937" s="211"/>
      <c r="E937" s="210"/>
      <c r="F937" s="210"/>
      <c r="G937" s="261"/>
      <c r="H937" s="262"/>
      <c r="I937" s="262"/>
      <c r="J937" s="263"/>
      <c r="K937" s="263"/>
      <c r="L937" s="263"/>
      <c r="M937" s="263"/>
      <c r="N937" s="263"/>
      <c r="O937" s="263"/>
      <c r="P937" s="263"/>
      <c r="Q937" s="263"/>
      <c r="R937" s="210"/>
      <c r="S937" s="210"/>
      <c r="T937" s="210"/>
      <c r="U937" s="212"/>
      <c r="V937" s="212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60"/>
      <c r="AK937" s="260"/>
      <c r="AL937" s="260"/>
      <c r="AM937" s="260"/>
      <c r="AN937" s="260"/>
      <c r="AO937" s="260"/>
      <c r="AP937" s="260"/>
      <c r="AQ937" s="260"/>
      <c r="AR937" s="260"/>
      <c r="AS937" s="260"/>
      <c r="AT937" s="260"/>
      <c r="AU937" s="260"/>
      <c r="AV937" s="260"/>
      <c r="AW937" s="260"/>
      <c r="AX937" s="260"/>
      <c r="AY937" s="260"/>
      <c r="AZ937" s="260"/>
      <c r="BA937" s="260"/>
      <c r="BB937" s="260"/>
      <c r="BC937" s="260"/>
      <c r="BD937" s="260"/>
      <c r="BE937" s="260"/>
      <c r="BF937" s="260"/>
      <c r="BG937" s="260"/>
      <c r="BH937" s="260"/>
      <c r="BI937" s="260"/>
      <c r="BJ937" s="260"/>
      <c r="BK937" s="260"/>
      <c r="BL937" s="260"/>
      <c r="BM937" s="260"/>
      <c r="BN937" s="260"/>
      <c r="BO937" s="260"/>
      <c r="BP937" s="260"/>
      <c r="BQ937" s="260"/>
      <c r="BR937" s="260"/>
      <c r="BS937" s="260"/>
      <c r="BT937" s="260"/>
      <c r="BU937" s="260"/>
      <c r="BV937" s="260"/>
      <c r="BW937" s="260"/>
      <c r="BX937" s="260"/>
      <c r="BY937" s="260"/>
      <c r="BZ937" s="260"/>
      <c r="CA937" s="260"/>
      <c r="CB937" s="260"/>
      <c r="CC937" s="260"/>
      <c r="CD937" s="260"/>
      <c r="CE937" s="260"/>
      <c r="CF937" s="260"/>
      <c r="CG937" s="260"/>
      <c r="CH937" s="260"/>
      <c r="CI937" s="260"/>
      <c r="CJ937" s="260"/>
      <c r="CK937" s="260"/>
      <c r="CL937" s="260"/>
      <c r="CM937" s="260"/>
      <c r="CN937" s="260"/>
      <c r="CO937" s="260"/>
      <c r="CP937" s="260"/>
      <c r="CQ937" s="260"/>
      <c r="CR937" s="260"/>
      <c r="CS937" s="260"/>
      <c r="CT937" s="260"/>
      <c r="CU937" s="260"/>
      <c r="CV937" s="260"/>
      <c r="CW937" s="260"/>
      <c r="CX937" s="260"/>
      <c r="CY937" s="260"/>
      <c r="CZ937" s="260"/>
      <c r="DA937" s="260"/>
      <c r="DB937" s="260"/>
      <c r="DC937" s="260"/>
      <c r="DD937" s="260"/>
      <c r="DE937" s="260"/>
    </row>
    <row r="938" spans="1:109" ht="11.25" customHeight="1">
      <c r="A938" s="260"/>
      <c r="B938" s="260"/>
      <c r="C938" s="210"/>
      <c r="D938" s="211"/>
      <c r="E938" s="210"/>
      <c r="F938" s="210"/>
      <c r="G938" s="261"/>
      <c r="H938" s="262"/>
      <c r="I938" s="262"/>
      <c r="J938" s="263"/>
      <c r="K938" s="263"/>
      <c r="L938" s="263"/>
      <c r="M938" s="263"/>
      <c r="N938" s="263"/>
      <c r="O938" s="263"/>
      <c r="P938" s="263"/>
      <c r="Q938" s="263"/>
      <c r="R938" s="210"/>
      <c r="S938" s="210"/>
      <c r="T938" s="210"/>
      <c r="U938" s="212"/>
      <c r="V938" s="212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60"/>
      <c r="AK938" s="260"/>
      <c r="AL938" s="260"/>
      <c r="AM938" s="260"/>
      <c r="AN938" s="260"/>
      <c r="AO938" s="260"/>
      <c r="AP938" s="260"/>
      <c r="AQ938" s="260"/>
      <c r="AR938" s="260"/>
      <c r="AS938" s="260"/>
      <c r="AT938" s="260"/>
      <c r="AU938" s="260"/>
      <c r="AV938" s="260"/>
      <c r="AW938" s="260"/>
      <c r="AX938" s="260"/>
      <c r="AY938" s="260"/>
      <c r="AZ938" s="260"/>
      <c r="BA938" s="260"/>
      <c r="BB938" s="260"/>
      <c r="BC938" s="260"/>
      <c r="BD938" s="260"/>
      <c r="BE938" s="260"/>
      <c r="BF938" s="260"/>
      <c r="BG938" s="260"/>
      <c r="BH938" s="260"/>
      <c r="BI938" s="260"/>
      <c r="BJ938" s="260"/>
      <c r="BK938" s="260"/>
      <c r="BL938" s="260"/>
      <c r="BM938" s="260"/>
      <c r="BN938" s="260"/>
      <c r="BO938" s="260"/>
      <c r="BP938" s="260"/>
      <c r="BQ938" s="260"/>
      <c r="BR938" s="260"/>
      <c r="BS938" s="260"/>
      <c r="BT938" s="260"/>
      <c r="BU938" s="260"/>
      <c r="BV938" s="260"/>
      <c r="BW938" s="260"/>
      <c r="BX938" s="260"/>
      <c r="BY938" s="260"/>
      <c r="BZ938" s="260"/>
      <c r="CA938" s="260"/>
      <c r="CB938" s="260"/>
      <c r="CC938" s="260"/>
      <c r="CD938" s="260"/>
      <c r="CE938" s="260"/>
      <c r="CF938" s="260"/>
      <c r="CG938" s="260"/>
      <c r="CH938" s="260"/>
      <c r="CI938" s="260"/>
      <c r="CJ938" s="260"/>
      <c r="CK938" s="260"/>
      <c r="CL938" s="260"/>
      <c r="CM938" s="260"/>
      <c r="CN938" s="260"/>
      <c r="CO938" s="260"/>
      <c r="CP938" s="260"/>
      <c r="CQ938" s="260"/>
      <c r="CR938" s="260"/>
      <c r="CS938" s="260"/>
      <c r="CT938" s="260"/>
      <c r="CU938" s="260"/>
      <c r="CV938" s="260"/>
      <c r="CW938" s="260"/>
      <c r="CX938" s="260"/>
      <c r="CY938" s="260"/>
      <c r="CZ938" s="260"/>
      <c r="DA938" s="260"/>
      <c r="DB938" s="260"/>
      <c r="DC938" s="260"/>
      <c r="DD938" s="260"/>
      <c r="DE938" s="260"/>
    </row>
    <row r="939" spans="1:109" ht="11.25" customHeight="1">
      <c r="A939" s="260"/>
      <c r="B939" s="260"/>
      <c r="C939" s="210"/>
      <c r="D939" s="211"/>
      <c r="E939" s="210"/>
      <c r="F939" s="210"/>
      <c r="G939" s="261"/>
      <c r="H939" s="262"/>
      <c r="I939" s="262"/>
      <c r="J939" s="263"/>
      <c r="K939" s="263"/>
      <c r="L939" s="263"/>
      <c r="M939" s="263"/>
      <c r="N939" s="263"/>
      <c r="O939" s="263"/>
      <c r="P939" s="263"/>
      <c r="Q939" s="263"/>
      <c r="R939" s="210"/>
      <c r="S939" s="210"/>
      <c r="T939" s="210"/>
      <c r="U939" s="212"/>
      <c r="V939" s="212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60"/>
      <c r="AK939" s="260"/>
      <c r="AL939" s="260"/>
      <c r="AM939" s="260"/>
      <c r="AN939" s="260"/>
      <c r="AO939" s="260"/>
      <c r="AP939" s="260"/>
      <c r="AQ939" s="260"/>
      <c r="AR939" s="260"/>
      <c r="AS939" s="260"/>
      <c r="AT939" s="260"/>
      <c r="AU939" s="260"/>
      <c r="AV939" s="260"/>
      <c r="AW939" s="260"/>
      <c r="AX939" s="260"/>
      <c r="AY939" s="260"/>
      <c r="AZ939" s="260"/>
      <c r="BA939" s="260"/>
      <c r="BB939" s="260"/>
      <c r="BC939" s="260"/>
      <c r="BD939" s="260"/>
      <c r="BE939" s="260"/>
      <c r="BF939" s="260"/>
      <c r="BG939" s="260"/>
      <c r="BH939" s="260"/>
      <c r="BI939" s="260"/>
      <c r="BJ939" s="260"/>
      <c r="BK939" s="260"/>
      <c r="BL939" s="260"/>
      <c r="BM939" s="260"/>
      <c r="BN939" s="260"/>
      <c r="BO939" s="260"/>
      <c r="BP939" s="260"/>
      <c r="BQ939" s="260"/>
      <c r="BR939" s="260"/>
      <c r="BS939" s="260"/>
      <c r="BT939" s="260"/>
      <c r="BU939" s="260"/>
      <c r="BV939" s="260"/>
      <c r="BW939" s="260"/>
      <c r="BX939" s="260"/>
      <c r="BY939" s="260"/>
      <c r="BZ939" s="260"/>
      <c r="CA939" s="260"/>
      <c r="CB939" s="260"/>
      <c r="CC939" s="260"/>
      <c r="CD939" s="260"/>
      <c r="CE939" s="260"/>
      <c r="CF939" s="260"/>
      <c r="CG939" s="260"/>
      <c r="CH939" s="260"/>
      <c r="CI939" s="260"/>
      <c r="CJ939" s="260"/>
      <c r="CK939" s="260"/>
      <c r="CL939" s="260"/>
      <c r="CM939" s="260"/>
      <c r="CN939" s="260"/>
      <c r="CO939" s="260"/>
      <c r="CP939" s="260"/>
      <c r="CQ939" s="260"/>
      <c r="CR939" s="260"/>
      <c r="CS939" s="260"/>
      <c r="CT939" s="260"/>
      <c r="CU939" s="260"/>
      <c r="CV939" s="260"/>
      <c r="CW939" s="260"/>
      <c r="CX939" s="260"/>
      <c r="CY939" s="260"/>
      <c r="CZ939" s="260"/>
      <c r="DA939" s="260"/>
      <c r="DB939" s="260"/>
      <c r="DC939" s="260"/>
      <c r="DD939" s="260"/>
      <c r="DE939" s="260"/>
    </row>
    <row r="940" spans="1:109" ht="11.25" customHeight="1">
      <c r="A940" s="260"/>
      <c r="B940" s="260"/>
      <c r="C940" s="210"/>
      <c r="D940" s="211"/>
      <c r="E940" s="210"/>
      <c r="F940" s="210"/>
      <c r="G940" s="261"/>
      <c r="H940" s="262"/>
      <c r="I940" s="262"/>
      <c r="J940" s="263"/>
      <c r="K940" s="263"/>
      <c r="L940" s="263"/>
      <c r="M940" s="263"/>
      <c r="N940" s="263"/>
      <c r="O940" s="263"/>
      <c r="P940" s="263"/>
      <c r="Q940" s="263"/>
      <c r="R940" s="210"/>
      <c r="S940" s="210"/>
      <c r="T940" s="210"/>
      <c r="U940" s="212"/>
      <c r="V940" s="212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60"/>
      <c r="AK940" s="260"/>
      <c r="AL940" s="260"/>
      <c r="AM940" s="260"/>
      <c r="AN940" s="260"/>
      <c r="AO940" s="260"/>
      <c r="AP940" s="260"/>
      <c r="AQ940" s="260"/>
      <c r="AR940" s="260"/>
      <c r="AS940" s="260"/>
      <c r="AT940" s="260"/>
      <c r="AU940" s="260"/>
      <c r="AV940" s="260"/>
      <c r="AW940" s="260"/>
      <c r="AX940" s="260"/>
      <c r="AY940" s="260"/>
      <c r="AZ940" s="260"/>
      <c r="BA940" s="260"/>
      <c r="BB940" s="260"/>
      <c r="BC940" s="260"/>
      <c r="BD940" s="260"/>
      <c r="BE940" s="260"/>
      <c r="BF940" s="260"/>
      <c r="BG940" s="260"/>
      <c r="BH940" s="260"/>
      <c r="BI940" s="260"/>
      <c r="BJ940" s="260"/>
      <c r="BK940" s="260"/>
      <c r="BL940" s="260"/>
      <c r="BM940" s="260"/>
      <c r="BN940" s="260"/>
      <c r="BO940" s="260"/>
      <c r="BP940" s="260"/>
      <c r="BQ940" s="260"/>
      <c r="BR940" s="260"/>
      <c r="BS940" s="260"/>
      <c r="BT940" s="260"/>
      <c r="BU940" s="260"/>
      <c r="BV940" s="260"/>
      <c r="BW940" s="260"/>
      <c r="BX940" s="260"/>
      <c r="BY940" s="260"/>
      <c r="BZ940" s="260"/>
      <c r="CA940" s="260"/>
      <c r="CB940" s="260"/>
      <c r="CC940" s="260"/>
      <c r="CD940" s="260"/>
      <c r="CE940" s="260"/>
      <c r="CF940" s="260"/>
      <c r="CG940" s="260"/>
      <c r="CH940" s="260"/>
      <c r="CI940" s="260"/>
      <c r="CJ940" s="260"/>
      <c r="CK940" s="260"/>
      <c r="CL940" s="260"/>
      <c r="CM940" s="260"/>
      <c r="CN940" s="260"/>
      <c r="CO940" s="260"/>
      <c r="CP940" s="260"/>
      <c r="CQ940" s="260"/>
      <c r="CR940" s="260"/>
      <c r="CS940" s="260"/>
      <c r="CT940" s="260"/>
      <c r="CU940" s="260"/>
      <c r="CV940" s="260"/>
      <c r="CW940" s="260"/>
      <c r="CX940" s="260"/>
      <c r="CY940" s="260"/>
      <c r="CZ940" s="260"/>
      <c r="DA940" s="260"/>
      <c r="DB940" s="260"/>
      <c r="DC940" s="260"/>
      <c r="DD940" s="260"/>
      <c r="DE940" s="260"/>
    </row>
    <row r="941" spans="1:109" ht="11.25" customHeight="1">
      <c r="A941" s="260"/>
      <c r="B941" s="260"/>
      <c r="C941" s="210"/>
      <c r="D941" s="211"/>
      <c r="E941" s="210"/>
      <c r="F941" s="210"/>
      <c r="G941" s="261"/>
      <c r="H941" s="262"/>
      <c r="I941" s="262"/>
      <c r="J941" s="263"/>
      <c r="K941" s="263"/>
      <c r="L941" s="263"/>
      <c r="M941" s="263"/>
      <c r="N941" s="263"/>
      <c r="O941" s="263"/>
      <c r="P941" s="263"/>
      <c r="Q941" s="263"/>
      <c r="R941" s="210"/>
      <c r="S941" s="210"/>
      <c r="T941" s="210"/>
      <c r="U941" s="212"/>
      <c r="V941" s="212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60"/>
      <c r="AK941" s="260"/>
      <c r="AL941" s="260"/>
      <c r="AM941" s="260"/>
      <c r="AN941" s="260"/>
      <c r="AO941" s="260"/>
      <c r="AP941" s="260"/>
      <c r="AQ941" s="260"/>
      <c r="AR941" s="260"/>
      <c r="AS941" s="260"/>
      <c r="AT941" s="260"/>
      <c r="AU941" s="260"/>
      <c r="AV941" s="260"/>
      <c r="AW941" s="260"/>
      <c r="AX941" s="260"/>
      <c r="AY941" s="260"/>
      <c r="AZ941" s="260"/>
      <c r="BA941" s="260"/>
      <c r="BB941" s="260"/>
      <c r="BC941" s="260"/>
      <c r="BD941" s="260"/>
      <c r="BE941" s="260"/>
      <c r="BF941" s="260"/>
      <c r="BG941" s="260"/>
      <c r="BH941" s="260"/>
      <c r="BI941" s="260"/>
      <c r="BJ941" s="260"/>
      <c r="BK941" s="260"/>
      <c r="BL941" s="260"/>
      <c r="BM941" s="260"/>
      <c r="BN941" s="260"/>
      <c r="BO941" s="260"/>
      <c r="BP941" s="260"/>
      <c r="BQ941" s="260"/>
      <c r="BR941" s="260"/>
      <c r="BS941" s="260"/>
      <c r="BT941" s="260"/>
      <c r="BU941" s="260"/>
      <c r="BV941" s="260"/>
      <c r="BW941" s="260"/>
      <c r="BX941" s="260"/>
      <c r="BY941" s="260"/>
      <c r="BZ941" s="260"/>
      <c r="CA941" s="260"/>
      <c r="CB941" s="260"/>
      <c r="CC941" s="260"/>
      <c r="CD941" s="260"/>
      <c r="CE941" s="260"/>
      <c r="CF941" s="260"/>
      <c r="CG941" s="260"/>
      <c r="CH941" s="260"/>
      <c r="CI941" s="260"/>
      <c r="CJ941" s="260"/>
      <c r="CK941" s="260"/>
      <c r="CL941" s="260"/>
      <c r="CM941" s="260"/>
      <c r="CN941" s="260"/>
      <c r="CO941" s="260"/>
      <c r="CP941" s="260"/>
      <c r="CQ941" s="260"/>
      <c r="CR941" s="260"/>
      <c r="CS941" s="260"/>
      <c r="CT941" s="260"/>
      <c r="CU941" s="260"/>
      <c r="CV941" s="260"/>
      <c r="CW941" s="260"/>
      <c r="CX941" s="260"/>
      <c r="CY941" s="260"/>
      <c r="CZ941" s="260"/>
      <c r="DA941" s="260"/>
      <c r="DB941" s="260"/>
      <c r="DC941" s="260"/>
      <c r="DD941" s="260"/>
      <c r="DE941" s="260"/>
    </row>
    <row r="942" spans="1:109" ht="11.25" customHeight="1">
      <c r="A942" s="260"/>
      <c r="B942" s="260"/>
      <c r="C942" s="210"/>
      <c r="D942" s="211"/>
      <c r="E942" s="210"/>
      <c r="F942" s="210"/>
      <c r="G942" s="261"/>
      <c r="H942" s="262"/>
      <c r="I942" s="262"/>
      <c r="J942" s="263"/>
      <c r="K942" s="263"/>
      <c r="L942" s="263"/>
      <c r="M942" s="263"/>
      <c r="N942" s="263"/>
      <c r="O942" s="263"/>
      <c r="P942" s="263"/>
      <c r="Q942" s="263"/>
      <c r="R942" s="210"/>
      <c r="S942" s="210"/>
      <c r="T942" s="210"/>
      <c r="U942" s="212"/>
      <c r="V942" s="212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60"/>
      <c r="AK942" s="260"/>
      <c r="AL942" s="260"/>
      <c r="AM942" s="260"/>
      <c r="AN942" s="260"/>
      <c r="AO942" s="260"/>
      <c r="AP942" s="260"/>
      <c r="AQ942" s="260"/>
      <c r="AR942" s="260"/>
      <c r="AS942" s="260"/>
      <c r="AT942" s="260"/>
      <c r="AU942" s="260"/>
      <c r="AV942" s="260"/>
      <c r="AW942" s="260"/>
      <c r="AX942" s="260"/>
      <c r="AY942" s="260"/>
      <c r="AZ942" s="260"/>
      <c r="BA942" s="260"/>
      <c r="BB942" s="260"/>
      <c r="BC942" s="260"/>
      <c r="BD942" s="260"/>
      <c r="BE942" s="260"/>
      <c r="BF942" s="260"/>
      <c r="BG942" s="260"/>
      <c r="BH942" s="260"/>
      <c r="BI942" s="260"/>
      <c r="BJ942" s="260"/>
      <c r="BK942" s="260"/>
      <c r="BL942" s="260"/>
      <c r="BM942" s="260"/>
      <c r="BN942" s="260"/>
      <c r="BO942" s="260"/>
      <c r="BP942" s="260"/>
      <c r="BQ942" s="260"/>
      <c r="BR942" s="260"/>
      <c r="BS942" s="260"/>
      <c r="BT942" s="260"/>
      <c r="BU942" s="260"/>
      <c r="BV942" s="260"/>
      <c r="BW942" s="260"/>
      <c r="BX942" s="260"/>
      <c r="BY942" s="260"/>
      <c r="BZ942" s="260"/>
      <c r="CA942" s="260"/>
      <c r="CB942" s="260"/>
      <c r="CC942" s="260"/>
      <c r="CD942" s="260"/>
      <c r="CE942" s="260"/>
      <c r="CF942" s="260"/>
      <c r="CG942" s="260"/>
      <c r="CH942" s="260"/>
      <c r="CI942" s="260"/>
      <c r="CJ942" s="260"/>
      <c r="CK942" s="260"/>
      <c r="CL942" s="260"/>
      <c r="CM942" s="260"/>
      <c r="CN942" s="260"/>
      <c r="CO942" s="260"/>
      <c r="CP942" s="260"/>
      <c r="CQ942" s="260"/>
      <c r="CR942" s="260"/>
      <c r="CS942" s="260"/>
      <c r="CT942" s="260"/>
      <c r="CU942" s="260"/>
      <c r="CV942" s="260"/>
      <c r="CW942" s="260"/>
      <c r="CX942" s="260"/>
      <c r="CY942" s="260"/>
      <c r="CZ942" s="260"/>
      <c r="DA942" s="260"/>
      <c r="DB942" s="260"/>
      <c r="DC942" s="260"/>
      <c r="DD942" s="260"/>
      <c r="DE942" s="260"/>
    </row>
    <row r="943" spans="1:109" ht="11.25" customHeight="1">
      <c r="A943" s="260"/>
      <c r="B943" s="260"/>
      <c r="C943" s="210"/>
      <c r="D943" s="211"/>
      <c r="E943" s="210"/>
      <c r="F943" s="210"/>
      <c r="G943" s="261"/>
      <c r="H943" s="262"/>
      <c r="I943" s="262"/>
      <c r="J943" s="263"/>
      <c r="K943" s="263"/>
      <c r="L943" s="263"/>
      <c r="M943" s="263"/>
      <c r="N943" s="263"/>
      <c r="O943" s="263"/>
      <c r="P943" s="263"/>
      <c r="Q943" s="263"/>
      <c r="R943" s="210"/>
      <c r="S943" s="210"/>
      <c r="T943" s="210"/>
      <c r="U943" s="212"/>
      <c r="V943" s="212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60"/>
      <c r="AK943" s="260"/>
      <c r="AL943" s="260"/>
      <c r="AM943" s="260"/>
      <c r="AN943" s="260"/>
      <c r="AO943" s="260"/>
      <c r="AP943" s="260"/>
      <c r="AQ943" s="260"/>
      <c r="AR943" s="260"/>
      <c r="AS943" s="260"/>
      <c r="AT943" s="260"/>
      <c r="AU943" s="260"/>
      <c r="AV943" s="260"/>
      <c r="AW943" s="260"/>
      <c r="AX943" s="260"/>
      <c r="AY943" s="260"/>
      <c r="AZ943" s="260"/>
      <c r="BA943" s="260"/>
      <c r="BB943" s="260"/>
      <c r="BC943" s="260"/>
      <c r="BD943" s="260"/>
      <c r="BE943" s="260"/>
      <c r="BF943" s="260"/>
      <c r="BG943" s="260"/>
      <c r="BH943" s="260"/>
      <c r="BI943" s="260"/>
      <c r="BJ943" s="260"/>
      <c r="BK943" s="260"/>
      <c r="BL943" s="260"/>
      <c r="BM943" s="260"/>
      <c r="BN943" s="260"/>
      <c r="BO943" s="260"/>
      <c r="BP943" s="260"/>
      <c r="BQ943" s="260"/>
      <c r="BR943" s="260"/>
      <c r="BS943" s="260"/>
      <c r="BT943" s="260"/>
      <c r="BU943" s="260"/>
      <c r="BV943" s="260"/>
      <c r="BW943" s="260"/>
      <c r="BX943" s="260"/>
      <c r="BY943" s="260"/>
      <c r="BZ943" s="260"/>
      <c r="CA943" s="260"/>
      <c r="CB943" s="260"/>
      <c r="CC943" s="260"/>
      <c r="CD943" s="260"/>
      <c r="CE943" s="260"/>
      <c r="CF943" s="260"/>
      <c r="CG943" s="260"/>
      <c r="CH943" s="260"/>
      <c r="CI943" s="260"/>
      <c r="CJ943" s="260"/>
      <c r="CK943" s="260"/>
      <c r="CL943" s="260"/>
      <c r="CM943" s="260"/>
      <c r="CN943" s="260"/>
      <c r="CO943" s="260"/>
      <c r="CP943" s="260"/>
      <c r="CQ943" s="260"/>
      <c r="CR943" s="260"/>
      <c r="CS943" s="260"/>
      <c r="CT943" s="260"/>
      <c r="CU943" s="260"/>
      <c r="CV943" s="260"/>
      <c r="CW943" s="260"/>
      <c r="CX943" s="260"/>
      <c r="CY943" s="260"/>
      <c r="CZ943" s="260"/>
      <c r="DA943" s="260"/>
      <c r="DB943" s="260"/>
      <c r="DC943" s="260"/>
      <c r="DD943" s="260"/>
      <c r="DE943" s="260"/>
    </row>
    <row r="944" spans="1:109" ht="11.25" customHeight="1">
      <c r="A944" s="260"/>
      <c r="B944" s="260"/>
      <c r="C944" s="210"/>
      <c r="D944" s="211"/>
      <c r="E944" s="210"/>
      <c r="F944" s="210"/>
      <c r="G944" s="261"/>
      <c r="H944" s="262"/>
      <c r="I944" s="262"/>
      <c r="J944" s="263"/>
      <c r="K944" s="263"/>
      <c r="L944" s="263"/>
      <c r="M944" s="263"/>
      <c r="N944" s="263"/>
      <c r="O944" s="263"/>
      <c r="P944" s="263"/>
      <c r="Q944" s="263"/>
      <c r="R944" s="210"/>
      <c r="S944" s="210"/>
      <c r="T944" s="210"/>
      <c r="U944" s="212"/>
      <c r="V944" s="212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60"/>
      <c r="AK944" s="260"/>
      <c r="AL944" s="260"/>
      <c r="AM944" s="260"/>
      <c r="AN944" s="260"/>
      <c r="AO944" s="260"/>
      <c r="AP944" s="260"/>
      <c r="AQ944" s="260"/>
      <c r="AR944" s="260"/>
      <c r="AS944" s="260"/>
      <c r="AT944" s="260"/>
      <c r="AU944" s="260"/>
      <c r="AV944" s="260"/>
      <c r="AW944" s="260"/>
      <c r="AX944" s="260"/>
      <c r="AY944" s="260"/>
      <c r="AZ944" s="260"/>
      <c r="BA944" s="260"/>
      <c r="BB944" s="260"/>
      <c r="BC944" s="260"/>
      <c r="BD944" s="260"/>
      <c r="BE944" s="260"/>
      <c r="BF944" s="260"/>
      <c r="BG944" s="260"/>
      <c r="BH944" s="260"/>
      <c r="BI944" s="260"/>
      <c r="BJ944" s="260"/>
      <c r="BK944" s="260"/>
      <c r="BL944" s="260"/>
      <c r="BM944" s="260"/>
      <c r="BN944" s="260"/>
      <c r="BO944" s="260"/>
      <c r="BP944" s="260"/>
      <c r="BQ944" s="260"/>
      <c r="BR944" s="260"/>
      <c r="BS944" s="260"/>
      <c r="BT944" s="260"/>
      <c r="BU944" s="260"/>
      <c r="BV944" s="260"/>
      <c r="BW944" s="260"/>
      <c r="BX944" s="260"/>
      <c r="BY944" s="260"/>
      <c r="BZ944" s="260"/>
      <c r="CA944" s="260"/>
      <c r="CB944" s="260"/>
      <c r="CC944" s="260"/>
      <c r="CD944" s="260"/>
      <c r="CE944" s="260"/>
      <c r="CF944" s="260"/>
      <c r="CG944" s="260"/>
      <c r="CH944" s="260"/>
      <c r="CI944" s="260"/>
      <c r="CJ944" s="260"/>
      <c r="CK944" s="260"/>
      <c r="CL944" s="260"/>
      <c r="CM944" s="260"/>
      <c r="CN944" s="260"/>
      <c r="CO944" s="260"/>
      <c r="CP944" s="260"/>
      <c r="CQ944" s="260"/>
      <c r="CR944" s="260"/>
      <c r="CS944" s="260"/>
      <c r="CT944" s="260"/>
      <c r="CU944" s="260"/>
      <c r="CV944" s="260"/>
      <c r="CW944" s="260"/>
      <c r="CX944" s="260"/>
      <c r="CY944" s="260"/>
      <c r="CZ944" s="260"/>
      <c r="DA944" s="260"/>
      <c r="DB944" s="260"/>
      <c r="DC944" s="260"/>
      <c r="DD944" s="260"/>
      <c r="DE944" s="260"/>
    </row>
    <row r="945" spans="1:109" ht="11.25" customHeight="1">
      <c r="A945" s="260"/>
      <c r="B945" s="260"/>
      <c r="C945" s="210"/>
      <c r="D945" s="211"/>
      <c r="E945" s="210"/>
      <c r="F945" s="210"/>
      <c r="G945" s="261"/>
      <c r="H945" s="262"/>
      <c r="I945" s="262"/>
      <c r="J945" s="263"/>
      <c r="K945" s="263"/>
      <c r="L945" s="263"/>
      <c r="M945" s="263"/>
      <c r="N945" s="263"/>
      <c r="O945" s="263"/>
      <c r="P945" s="263"/>
      <c r="Q945" s="263"/>
      <c r="R945" s="210"/>
      <c r="S945" s="210"/>
      <c r="T945" s="210"/>
      <c r="U945" s="212"/>
      <c r="V945" s="212"/>
      <c r="W945" s="212"/>
      <c r="X945" s="212"/>
      <c r="Y945" s="212"/>
      <c r="Z945" s="212"/>
      <c r="AA945" s="212"/>
      <c r="AB945" s="212"/>
      <c r="AC945" s="212"/>
      <c r="AD945" s="212"/>
      <c r="AE945" s="212"/>
      <c r="AF945" s="212"/>
      <c r="AG945" s="212"/>
      <c r="AH945" s="212"/>
      <c r="AI945" s="212"/>
      <c r="AJ945" s="260"/>
      <c r="AK945" s="260"/>
      <c r="AL945" s="260"/>
      <c r="AM945" s="260"/>
      <c r="AN945" s="260"/>
      <c r="AO945" s="260"/>
      <c r="AP945" s="260"/>
      <c r="AQ945" s="260"/>
      <c r="AR945" s="260"/>
      <c r="AS945" s="260"/>
      <c r="AT945" s="260"/>
      <c r="AU945" s="260"/>
      <c r="AV945" s="260"/>
      <c r="AW945" s="260"/>
      <c r="AX945" s="260"/>
      <c r="AY945" s="260"/>
      <c r="AZ945" s="260"/>
      <c r="BA945" s="260"/>
      <c r="BB945" s="260"/>
      <c r="BC945" s="260"/>
      <c r="BD945" s="260"/>
      <c r="BE945" s="260"/>
      <c r="BF945" s="260"/>
      <c r="BG945" s="260"/>
      <c r="BH945" s="260"/>
      <c r="BI945" s="260"/>
      <c r="BJ945" s="260"/>
      <c r="BK945" s="260"/>
      <c r="BL945" s="260"/>
      <c r="BM945" s="260"/>
      <c r="BN945" s="260"/>
      <c r="BO945" s="260"/>
      <c r="BP945" s="260"/>
      <c r="BQ945" s="260"/>
      <c r="BR945" s="260"/>
      <c r="BS945" s="260"/>
      <c r="BT945" s="260"/>
      <c r="BU945" s="260"/>
      <c r="BV945" s="260"/>
      <c r="BW945" s="260"/>
      <c r="BX945" s="260"/>
      <c r="BY945" s="260"/>
      <c r="BZ945" s="260"/>
      <c r="CA945" s="260"/>
      <c r="CB945" s="260"/>
      <c r="CC945" s="260"/>
      <c r="CD945" s="260"/>
      <c r="CE945" s="260"/>
      <c r="CF945" s="260"/>
      <c r="CG945" s="260"/>
      <c r="CH945" s="260"/>
      <c r="CI945" s="260"/>
      <c r="CJ945" s="260"/>
      <c r="CK945" s="260"/>
      <c r="CL945" s="260"/>
      <c r="CM945" s="260"/>
      <c r="CN945" s="260"/>
      <c r="CO945" s="260"/>
      <c r="CP945" s="260"/>
      <c r="CQ945" s="260"/>
      <c r="CR945" s="260"/>
      <c r="CS945" s="260"/>
      <c r="CT945" s="260"/>
      <c r="CU945" s="260"/>
      <c r="CV945" s="260"/>
      <c r="CW945" s="260"/>
      <c r="CX945" s="260"/>
      <c r="CY945" s="260"/>
      <c r="CZ945" s="260"/>
      <c r="DA945" s="260"/>
      <c r="DB945" s="260"/>
      <c r="DC945" s="260"/>
      <c r="DD945" s="260"/>
      <c r="DE945" s="260"/>
    </row>
    <row r="946" spans="1:109" ht="11.25" customHeight="1">
      <c r="A946" s="260"/>
      <c r="B946" s="260"/>
      <c r="C946" s="210"/>
      <c r="D946" s="211"/>
      <c r="E946" s="210"/>
      <c r="F946" s="210"/>
      <c r="G946" s="261"/>
      <c r="H946" s="262"/>
      <c r="I946" s="262"/>
      <c r="J946" s="263"/>
      <c r="K946" s="263"/>
      <c r="L946" s="263"/>
      <c r="M946" s="263"/>
      <c r="N946" s="263"/>
      <c r="O946" s="263"/>
      <c r="P946" s="263"/>
      <c r="Q946" s="263"/>
      <c r="R946" s="210"/>
      <c r="S946" s="210"/>
      <c r="T946" s="210"/>
      <c r="U946" s="212"/>
      <c r="V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  <c r="AJ946" s="260"/>
      <c r="AK946" s="260"/>
      <c r="AL946" s="260"/>
      <c r="AM946" s="260"/>
      <c r="AN946" s="260"/>
      <c r="AO946" s="260"/>
      <c r="AP946" s="260"/>
      <c r="AQ946" s="260"/>
      <c r="AR946" s="260"/>
      <c r="AS946" s="260"/>
      <c r="AT946" s="260"/>
      <c r="AU946" s="260"/>
      <c r="AV946" s="260"/>
      <c r="AW946" s="260"/>
      <c r="AX946" s="260"/>
      <c r="AY946" s="260"/>
      <c r="AZ946" s="260"/>
      <c r="BA946" s="260"/>
      <c r="BB946" s="260"/>
      <c r="BC946" s="260"/>
      <c r="BD946" s="260"/>
      <c r="BE946" s="260"/>
      <c r="BF946" s="260"/>
      <c r="BG946" s="260"/>
      <c r="BH946" s="260"/>
      <c r="BI946" s="260"/>
      <c r="BJ946" s="260"/>
      <c r="BK946" s="260"/>
      <c r="BL946" s="260"/>
      <c r="BM946" s="260"/>
      <c r="BN946" s="260"/>
      <c r="BO946" s="260"/>
      <c r="BP946" s="260"/>
      <c r="BQ946" s="260"/>
      <c r="BR946" s="260"/>
      <c r="BS946" s="260"/>
      <c r="BT946" s="260"/>
      <c r="BU946" s="260"/>
      <c r="BV946" s="260"/>
      <c r="BW946" s="260"/>
      <c r="BX946" s="260"/>
      <c r="BY946" s="260"/>
      <c r="BZ946" s="260"/>
      <c r="CA946" s="260"/>
      <c r="CB946" s="260"/>
      <c r="CC946" s="260"/>
      <c r="CD946" s="260"/>
      <c r="CE946" s="260"/>
      <c r="CF946" s="260"/>
      <c r="CG946" s="260"/>
      <c r="CH946" s="260"/>
      <c r="CI946" s="260"/>
      <c r="CJ946" s="260"/>
      <c r="CK946" s="260"/>
      <c r="CL946" s="260"/>
      <c r="CM946" s="260"/>
      <c r="CN946" s="260"/>
      <c r="CO946" s="260"/>
      <c r="CP946" s="260"/>
      <c r="CQ946" s="260"/>
      <c r="CR946" s="260"/>
      <c r="CS946" s="260"/>
      <c r="CT946" s="260"/>
      <c r="CU946" s="260"/>
      <c r="CV946" s="260"/>
      <c r="CW946" s="260"/>
      <c r="CX946" s="260"/>
      <c r="CY946" s="260"/>
      <c r="CZ946" s="260"/>
      <c r="DA946" s="260"/>
      <c r="DB946" s="260"/>
      <c r="DC946" s="260"/>
      <c r="DD946" s="260"/>
      <c r="DE946" s="260"/>
    </row>
    <row r="947" spans="1:109" ht="11.25" customHeight="1">
      <c r="A947" s="260"/>
      <c r="B947" s="260"/>
      <c r="C947" s="210"/>
      <c r="D947" s="211"/>
      <c r="E947" s="210"/>
      <c r="F947" s="210"/>
      <c r="G947" s="261"/>
      <c r="H947" s="262"/>
      <c r="I947" s="262"/>
      <c r="J947" s="263"/>
      <c r="K947" s="263"/>
      <c r="L947" s="263"/>
      <c r="M947" s="263"/>
      <c r="N947" s="263"/>
      <c r="O947" s="263"/>
      <c r="P947" s="263"/>
      <c r="Q947" s="263"/>
      <c r="R947" s="210"/>
      <c r="S947" s="210"/>
      <c r="T947" s="210"/>
      <c r="U947" s="212"/>
      <c r="V947" s="212"/>
      <c r="W947" s="212"/>
      <c r="X947" s="212"/>
      <c r="Y947" s="212"/>
      <c r="Z947" s="212"/>
      <c r="AA947" s="212"/>
      <c r="AB947" s="212"/>
      <c r="AC947" s="212"/>
      <c r="AD947" s="212"/>
      <c r="AE947" s="212"/>
      <c r="AF947" s="212"/>
      <c r="AG947" s="212"/>
      <c r="AH947" s="212"/>
      <c r="AI947" s="212"/>
      <c r="AJ947" s="260"/>
      <c r="AK947" s="260"/>
      <c r="AL947" s="260"/>
      <c r="AM947" s="260"/>
      <c r="AN947" s="260"/>
      <c r="AO947" s="260"/>
      <c r="AP947" s="260"/>
      <c r="AQ947" s="260"/>
      <c r="AR947" s="260"/>
      <c r="AS947" s="260"/>
      <c r="AT947" s="260"/>
      <c r="AU947" s="260"/>
      <c r="AV947" s="260"/>
      <c r="AW947" s="260"/>
      <c r="AX947" s="260"/>
      <c r="AY947" s="260"/>
      <c r="AZ947" s="260"/>
      <c r="BA947" s="260"/>
      <c r="BB947" s="260"/>
      <c r="BC947" s="260"/>
      <c r="BD947" s="260"/>
      <c r="BE947" s="260"/>
      <c r="BF947" s="260"/>
      <c r="BG947" s="260"/>
      <c r="BH947" s="260"/>
      <c r="BI947" s="260"/>
      <c r="BJ947" s="260"/>
      <c r="BK947" s="260"/>
      <c r="BL947" s="260"/>
      <c r="BM947" s="260"/>
      <c r="BN947" s="260"/>
      <c r="BO947" s="260"/>
      <c r="BP947" s="260"/>
      <c r="BQ947" s="260"/>
      <c r="BR947" s="260"/>
      <c r="BS947" s="260"/>
      <c r="BT947" s="260"/>
      <c r="BU947" s="260"/>
      <c r="BV947" s="260"/>
      <c r="BW947" s="260"/>
      <c r="BX947" s="260"/>
      <c r="BY947" s="260"/>
      <c r="BZ947" s="260"/>
      <c r="CA947" s="260"/>
      <c r="CB947" s="260"/>
      <c r="CC947" s="260"/>
      <c r="CD947" s="260"/>
      <c r="CE947" s="260"/>
      <c r="CF947" s="260"/>
      <c r="CG947" s="260"/>
      <c r="CH947" s="260"/>
      <c r="CI947" s="260"/>
      <c r="CJ947" s="260"/>
      <c r="CK947" s="260"/>
      <c r="CL947" s="260"/>
      <c r="CM947" s="260"/>
      <c r="CN947" s="260"/>
      <c r="CO947" s="260"/>
      <c r="CP947" s="260"/>
      <c r="CQ947" s="260"/>
      <c r="CR947" s="260"/>
      <c r="CS947" s="260"/>
      <c r="CT947" s="260"/>
      <c r="CU947" s="260"/>
      <c r="CV947" s="260"/>
      <c r="CW947" s="260"/>
      <c r="CX947" s="260"/>
      <c r="CY947" s="260"/>
      <c r="CZ947" s="260"/>
      <c r="DA947" s="260"/>
      <c r="DB947" s="260"/>
      <c r="DC947" s="260"/>
      <c r="DD947" s="260"/>
      <c r="DE947" s="260"/>
    </row>
    <row r="948" spans="1:109" ht="11.25" customHeight="1">
      <c r="A948" s="260"/>
      <c r="B948" s="260"/>
      <c r="C948" s="210"/>
      <c r="D948" s="211"/>
      <c r="E948" s="210"/>
      <c r="F948" s="210"/>
      <c r="G948" s="261"/>
      <c r="H948" s="262"/>
      <c r="I948" s="262"/>
      <c r="J948" s="263"/>
      <c r="K948" s="263"/>
      <c r="L948" s="263"/>
      <c r="M948" s="263"/>
      <c r="N948" s="263"/>
      <c r="O948" s="263"/>
      <c r="P948" s="263"/>
      <c r="Q948" s="263"/>
      <c r="R948" s="210"/>
      <c r="S948" s="210"/>
      <c r="T948" s="210"/>
      <c r="U948" s="212"/>
      <c r="V948" s="212"/>
      <c r="W948" s="212"/>
      <c r="X948" s="212"/>
      <c r="Y948" s="212"/>
      <c r="Z948" s="212"/>
      <c r="AA948" s="212"/>
      <c r="AB948" s="212"/>
      <c r="AC948" s="212"/>
      <c r="AD948" s="212"/>
      <c r="AE948" s="212"/>
      <c r="AF948" s="212"/>
      <c r="AG948" s="212"/>
      <c r="AH948" s="212"/>
      <c r="AI948" s="212"/>
      <c r="AJ948" s="260"/>
      <c r="AK948" s="260"/>
      <c r="AL948" s="260"/>
      <c r="AM948" s="260"/>
      <c r="AN948" s="260"/>
      <c r="AO948" s="260"/>
      <c r="AP948" s="260"/>
      <c r="AQ948" s="260"/>
      <c r="AR948" s="260"/>
      <c r="AS948" s="260"/>
      <c r="AT948" s="260"/>
      <c r="AU948" s="260"/>
      <c r="AV948" s="260"/>
      <c r="AW948" s="260"/>
      <c r="AX948" s="260"/>
      <c r="AY948" s="260"/>
      <c r="AZ948" s="260"/>
      <c r="BA948" s="260"/>
      <c r="BB948" s="260"/>
      <c r="BC948" s="260"/>
      <c r="BD948" s="260"/>
      <c r="BE948" s="260"/>
      <c r="BF948" s="260"/>
      <c r="BG948" s="260"/>
      <c r="BH948" s="260"/>
      <c r="BI948" s="260"/>
      <c r="BJ948" s="260"/>
      <c r="BK948" s="260"/>
      <c r="BL948" s="260"/>
      <c r="BM948" s="260"/>
      <c r="BN948" s="260"/>
      <c r="BO948" s="260"/>
      <c r="BP948" s="260"/>
      <c r="BQ948" s="260"/>
      <c r="BR948" s="260"/>
      <c r="BS948" s="260"/>
      <c r="BT948" s="260"/>
      <c r="BU948" s="260"/>
      <c r="BV948" s="260"/>
      <c r="BW948" s="260"/>
      <c r="BX948" s="260"/>
      <c r="BY948" s="260"/>
      <c r="BZ948" s="260"/>
      <c r="CA948" s="260"/>
      <c r="CB948" s="260"/>
      <c r="CC948" s="260"/>
      <c r="CD948" s="260"/>
      <c r="CE948" s="260"/>
      <c r="CF948" s="260"/>
      <c r="CG948" s="260"/>
      <c r="CH948" s="260"/>
      <c r="CI948" s="260"/>
      <c r="CJ948" s="260"/>
      <c r="CK948" s="260"/>
      <c r="CL948" s="260"/>
      <c r="CM948" s="260"/>
      <c r="CN948" s="260"/>
      <c r="CO948" s="260"/>
      <c r="CP948" s="260"/>
      <c r="CQ948" s="260"/>
      <c r="CR948" s="260"/>
      <c r="CS948" s="260"/>
      <c r="CT948" s="260"/>
      <c r="CU948" s="260"/>
      <c r="CV948" s="260"/>
      <c r="CW948" s="260"/>
      <c r="CX948" s="260"/>
      <c r="CY948" s="260"/>
      <c r="CZ948" s="260"/>
      <c r="DA948" s="260"/>
      <c r="DB948" s="260"/>
      <c r="DC948" s="260"/>
      <c r="DD948" s="260"/>
      <c r="DE948" s="260"/>
    </row>
    <row r="949" spans="1:109" ht="11.25" customHeight="1">
      <c r="A949" s="260"/>
      <c r="B949" s="260"/>
      <c r="C949" s="210"/>
      <c r="D949" s="211"/>
      <c r="E949" s="210"/>
      <c r="F949" s="210"/>
      <c r="G949" s="261"/>
      <c r="H949" s="262"/>
      <c r="I949" s="262"/>
      <c r="J949" s="263"/>
      <c r="K949" s="263"/>
      <c r="L949" s="263"/>
      <c r="M949" s="263"/>
      <c r="N949" s="263"/>
      <c r="O949" s="263"/>
      <c r="P949" s="263"/>
      <c r="Q949" s="263"/>
      <c r="R949" s="210"/>
      <c r="S949" s="210"/>
      <c r="T949" s="210"/>
      <c r="U949" s="212"/>
      <c r="V949" s="212"/>
      <c r="W949" s="212"/>
      <c r="X949" s="212"/>
      <c r="Y949" s="212"/>
      <c r="Z949" s="212"/>
      <c r="AA949" s="212"/>
      <c r="AB949" s="212"/>
      <c r="AC949" s="212"/>
      <c r="AD949" s="212"/>
      <c r="AE949" s="212"/>
      <c r="AF949" s="212"/>
      <c r="AG949" s="212"/>
      <c r="AH949" s="212"/>
      <c r="AI949" s="212"/>
      <c r="AJ949" s="260"/>
      <c r="AK949" s="260"/>
      <c r="AL949" s="260"/>
      <c r="AM949" s="260"/>
      <c r="AN949" s="260"/>
      <c r="AO949" s="260"/>
      <c r="AP949" s="260"/>
      <c r="AQ949" s="260"/>
      <c r="AR949" s="260"/>
      <c r="AS949" s="260"/>
      <c r="AT949" s="260"/>
      <c r="AU949" s="260"/>
      <c r="AV949" s="260"/>
      <c r="AW949" s="260"/>
      <c r="AX949" s="260"/>
      <c r="AY949" s="260"/>
      <c r="AZ949" s="260"/>
      <c r="BA949" s="260"/>
      <c r="BB949" s="260"/>
      <c r="BC949" s="260"/>
      <c r="BD949" s="260"/>
      <c r="BE949" s="260"/>
      <c r="BF949" s="260"/>
      <c r="BG949" s="260"/>
      <c r="BH949" s="260"/>
      <c r="BI949" s="260"/>
      <c r="BJ949" s="260"/>
      <c r="BK949" s="260"/>
      <c r="BL949" s="260"/>
      <c r="BM949" s="260"/>
      <c r="BN949" s="260"/>
      <c r="BO949" s="260"/>
      <c r="BP949" s="260"/>
      <c r="BQ949" s="260"/>
      <c r="BR949" s="260"/>
      <c r="BS949" s="260"/>
      <c r="BT949" s="260"/>
      <c r="BU949" s="260"/>
      <c r="BV949" s="260"/>
      <c r="BW949" s="260"/>
      <c r="BX949" s="260"/>
      <c r="BY949" s="260"/>
      <c r="BZ949" s="260"/>
      <c r="CA949" s="260"/>
      <c r="CB949" s="260"/>
      <c r="CC949" s="260"/>
      <c r="CD949" s="260"/>
      <c r="CE949" s="260"/>
      <c r="CF949" s="260"/>
      <c r="CG949" s="260"/>
      <c r="CH949" s="260"/>
      <c r="CI949" s="260"/>
      <c r="CJ949" s="260"/>
      <c r="CK949" s="260"/>
      <c r="CL949" s="260"/>
      <c r="CM949" s="260"/>
      <c r="CN949" s="260"/>
      <c r="CO949" s="260"/>
      <c r="CP949" s="260"/>
      <c r="CQ949" s="260"/>
      <c r="CR949" s="260"/>
      <c r="CS949" s="260"/>
      <c r="CT949" s="260"/>
      <c r="CU949" s="260"/>
      <c r="CV949" s="260"/>
      <c r="CW949" s="260"/>
      <c r="CX949" s="260"/>
      <c r="CY949" s="260"/>
      <c r="CZ949" s="260"/>
      <c r="DA949" s="260"/>
      <c r="DB949" s="260"/>
      <c r="DC949" s="260"/>
      <c r="DD949" s="260"/>
      <c r="DE949" s="260"/>
    </row>
    <row r="950" spans="1:109" ht="11.25" customHeight="1">
      <c r="A950" s="260"/>
      <c r="B950" s="260"/>
      <c r="C950" s="210"/>
      <c r="D950" s="211"/>
      <c r="E950" s="210"/>
      <c r="F950" s="210"/>
      <c r="G950" s="261"/>
      <c r="H950" s="262"/>
      <c r="I950" s="262"/>
      <c r="J950" s="263"/>
      <c r="K950" s="263"/>
      <c r="L950" s="263"/>
      <c r="M950" s="263"/>
      <c r="N950" s="263"/>
      <c r="O950" s="263"/>
      <c r="P950" s="263"/>
      <c r="Q950" s="263"/>
      <c r="R950" s="210"/>
      <c r="S950" s="210"/>
      <c r="T950" s="210"/>
      <c r="U950" s="212"/>
      <c r="V950" s="212"/>
      <c r="W950" s="212"/>
      <c r="X950" s="212"/>
      <c r="Y950" s="212"/>
      <c r="Z950" s="212"/>
      <c r="AA950" s="212"/>
      <c r="AB950" s="212"/>
      <c r="AC950" s="212"/>
      <c r="AD950" s="212"/>
      <c r="AE950" s="212"/>
      <c r="AF950" s="212"/>
      <c r="AG950" s="212"/>
      <c r="AH950" s="212"/>
      <c r="AI950" s="212"/>
      <c r="AJ950" s="260"/>
      <c r="AK950" s="260"/>
      <c r="AL950" s="260"/>
      <c r="AM950" s="260"/>
      <c r="AN950" s="260"/>
      <c r="AO950" s="260"/>
      <c r="AP950" s="260"/>
      <c r="AQ950" s="260"/>
      <c r="AR950" s="260"/>
      <c r="AS950" s="260"/>
      <c r="AT950" s="260"/>
      <c r="AU950" s="260"/>
      <c r="AV950" s="260"/>
      <c r="AW950" s="260"/>
      <c r="AX950" s="260"/>
      <c r="AY950" s="260"/>
      <c r="AZ950" s="260"/>
      <c r="BA950" s="260"/>
      <c r="BB950" s="260"/>
      <c r="BC950" s="260"/>
      <c r="BD950" s="260"/>
      <c r="BE950" s="260"/>
      <c r="BF950" s="260"/>
      <c r="BG950" s="260"/>
      <c r="BH950" s="260"/>
      <c r="BI950" s="260"/>
      <c r="BJ950" s="260"/>
      <c r="BK950" s="260"/>
      <c r="BL950" s="260"/>
      <c r="BM950" s="260"/>
      <c r="BN950" s="260"/>
      <c r="BO950" s="260"/>
      <c r="BP950" s="260"/>
      <c r="BQ950" s="260"/>
      <c r="BR950" s="260"/>
      <c r="BS950" s="260"/>
      <c r="BT950" s="260"/>
      <c r="BU950" s="260"/>
      <c r="BV950" s="260"/>
      <c r="BW950" s="260"/>
      <c r="BX950" s="260"/>
      <c r="BY950" s="260"/>
      <c r="BZ950" s="260"/>
      <c r="CA950" s="260"/>
      <c r="CB950" s="260"/>
      <c r="CC950" s="260"/>
      <c r="CD950" s="260"/>
      <c r="CE950" s="260"/>
      <c r="CF950" s="260"/>
      <c r="CG950" s="260"/>
      <c r="CH950" s="260"/>
      <c r="CI950" s="260"/>
      <c r="CJ950" s="260"/>
      <c r="CK950" s="260"/>
      <c r="CL950" s="260"/>
      <c r="CM950" s="260"/>
      <c r="CN950" s="260"/>
      <c r="CO950" s="260"/>
      <c r="CP950" s="260"/>
      <c r="CQ950" s="260"/>
      <c r="CR950" s="260"/>
      <c r="CS950" s="260"/>
      <c r="CT950" s="260"/>
      <c r="CU950" s="260"/>
      <c r="CV950" s="260"/>
      <c r="CW950" s="260"/>
      <c r="CX950" s="260"/>
      <c r="CY950" s="260"/>
      <c r="CZ950" s="260"/>
      <c r="DA950" s="260"/>
      <c r="DB950" s="260"/>
      <c r="DC950" s="260"/>
      <c r="DD950" s="260"/>
      <c r="DE950" s="260"/>
    </row>
    <row r="951" spans="1:109" ht="11.25" customHeight="1">
      <c r="A951" s="260"/>
      <c r="B951" s="260"/>
      <c r="C951" s="210"/>
      <c r="D951" s="211"/>
      <c r="E951" s="210"/>
      <c r="F951" s="210"/>
      <c r="G951" s="261"/>
      <c r="H951" s="262"/>
      <c r="I951" s="262"/>
      <c r="J951" s="263"/>
      <c r="K951" s="263"/>
      <c r="L951" s="263"/>
      <c r="M951" s="263"/>
      <c r="N951" s="263"/>
      <c r="O951" s="263"/>
      <c r="P951" s="263"/>
      <c r="Q951" s="263"/>
      <c r="R951" s="210"/>
      <c r="S951" s="210"/>
      <c r="T951" s="210"/>
      <c r="U951" s="212"/>
      <c r="V951" s="212"/>
      <c r="W951" s="212"/>
      <c r="X951" s="212"/>
      <c r="Y951" s="212"/>
      <c r="Z951" s="212"/>
      <c r="AA951" s="212"/>
      <c r="AB951" s="212"/>
      <c r="AC951" s="212"/>
      <c r="AD951" s="212"/>
      <c r="AE951" s="212"/>
      <c r="AF951" s="212"/>
      <c r="AG951" s="212"/>
      <c r="AH951" s="212"/>
      <c r="AI951" s="212"/>
      <c r="AJ951" s="260"/>
      <c r="AK951" s="260"/>
      <c r="AL951" s="260"/>
      <c r="AM951" s="260"/>
      <c r="AN951" s="260"/>
      <c r="AO951" s="260"/>
      <c r="AP951" s="260"/>
      <c r="AQ951" s="260"/>
      <c r="AR951" s="260"/>
      <c r="AS951" s="260"/>
      <c r="AT951" s="260"/>
      <c r="AU951" s="260"/>
      <c r="AV951" s="260"/>
      <c r="AW951" s="260"/>
      <c r="AX951" s="260"/>
      <c r="AY951" s="260"/>
      <c r="AZ951" s="260"/>
      <c r="BA951" s="260"/>
      <c r="BB951" s="260"/>
      <c r="BC951" s="260"/>
      <c r="BD951" s="260"/>
      <c r="BE951" s="260"/>
      <c r="BF951" s="260"/>
      <c r="BG951" s="260"/>
      <c r="BH951" s="260"/>
      <c r="BI951" s="260"/>
      <c r="BJ951" s="260"/>
      <c r="BK951" s="260"/>
      <c r="BL951" s="260"/>
      <c r="BM951" s="260"/>
      <c r="BN951" s="260"/>
      <c r="BO951" s="260"/>
      <c r="BP951" s="260"/>
      <c r="BQ951" s="260"/>
      <c r="BR951" s="260"/>
      <c r="BS951" s="260"/>
      <c r="BT951" s="260"/>
      <c r="BU951" s="260"/>
      <c r="BV951" s="260"/>
      <c r="BW951" s="260"/>
      <c r="BX951" s="260"/>
      <c r="BY951" s="260"/>
      <c r="BZ951" s="260"/>
      <c r="CA951" s="260"/>
      <c r="CB951" s="260"/>
      <c r="CC951" s="260"/>
      <c r="CD951" s="260"/>
      <c r="CE951" s="260"/>
      <c r="CF951" s="260"/>
      <c r="CG951" s="260"/>
      <c r="CH951" s="260"/>
      <c r="CI951" s="260"/>
      <c r="CJ951" s="260"/>
      <c r="CK951" s="260"/>
      <c r="CL951" s="260"/>
      <c r="CM951" s="260"/>
      <c r="CN951" s="260"/>
      <c r="CO951" s="260"/>
      <c r="CP951" s="260"/>
      <c r="CQ951" s="260"/>
      <c r="CR951" s="260"/>
      <c r="CS951" s="260"/>
      <c r="CT951" s="260"/>
      <c r="CU951" s="260"/>
      <c r="CV951" s="260"/>
      <c r="CW951" s="260"/>
      <c r="CX951" s="260"/>
      <c r="CY951" s="260"/>
      <c r="CZ951" s="260"/>
      <c r="DA951" s="260"/>
      <c r="DB951" s="260"/>
      <c r="DC951" s="260"/>
      <c r="DD951" s="260"/>
      <c r="DE951" s="260"/>
    </row>
    <row r="952" spans="1:109" ht="11.25" customHeight="1">
      <c r="A952" s="260"/>
      <c r="B952" s="260"/>
      <c r="C952" s="210"/>
      <c r="D952" s="211"/>
      <c r="E952" s="210"/>
      <c r="F952" s="210"/>
      <c r="G952" s="261"/>
      <c r="H952" s="262"/>
      <c r="I952" s="262"/>
      <c r="J952" s="263"/>
      <c r="K952" s="263"/>
      <c r="L952" s="263"/>
      <c r="M952" s="263"/>
      <c r="N952" s="263"/>
      <c r="O952" s="263"/>
      <c r="P952" s="263"/>
      <c r="Q952" s="263"/>
      <c r="R952" s="210"/>
      <c r="S952" s="210"/>
      <c r="T952" s="210"/>
      <c r="U952" s="212"/>
      <c r="V952" s="212"/>
      <c r="W952" s="212"/>
      <c r="X952" s="212"/>
      <c r="Y952" s="212"/>
      <c r="Z952" s="212"/>
      <c r="AA952" s="212"/>
      <c r="AB952" s="212"/>
      <c r="AC952" s="212"/>
      <c r="AD952" s="212"/>
      <c r="AE952" s="212"/>
      <c r="AF952" s="212"/>
      <c r="AG952" s="212"/>
      <c r="AH952" s="212"/>
      <c r="AI952" s="212"/>
      <c r="AJ952" s="260"/>
      <c r="AK952" s="260"/>
      <c r="AL952" s="260"/>
      <c r="AM952" s="260"/>
      <c r="AN952" s="260"/>
      <c r="AO952" s="260"/>
      <c r="AP952" s="260"/>
      <c r="AQ952" s="260"/>
      <c r="AR952" s="260"/>
      <c r="AS952" s="260"/>
      <c r="AT952" s="260"/>
      <c r="AU952" s="260"/>
      <c r="AV952" s="260"/>
      <c r="AW952" s="260"/>
      <c r="AX952" s="260"/>
      <c r="AY952" s="260"/>
      <c r="AZ952" s="260"/>
      <c r="BA952" s="260"/>
      <c r="BB952" s="260"/>
      <c r="BC952" s="260"/>
      <c r="BD952" s="260"/>
      <c r="BE952" s="260"/>
      <c r="BF952" s="260"/>
      <c r="BG952" s="260"/>
      <c r="BH952" s="260"/>
      <c r="BI952" s="260"/>
      <c r="BJ952" s="260"/>
      <c r="BK952" s="260"/>
      <c r="BL952" s="260"/>
      <c r="BM952" s="260"/>
      <c r="BN952" s="260"/>
      <c r="BO952" s="260"/>
      <c r="BP952" s="260"/>
      <c r="BQ952" s="260"/>
      <c r="BR952" s="260"/>
      <c r="BS952" s="260"/>
      <c r="BT952" s="260"/>
      <c r="BU952" s="260"/>
      <c r="BV952" s="260"/>
      <c r="BW952" s="260"/>
      <c r="BX952" s="260"/>
      <c r="BY952" s="260"/>
      <c r="BZ952" s="260"/>
      <c r="CA952" s="260"/>
      <c r="CB952" s="260"/>
      <c r="CC952" s="260"/>
      <c r="CD952" s="260"/>
      <c r="CE952" s="260"/>
      <c r="CF952" s="260"/>
      <c r="CG952" s="260"/>
      <c r="CH952" s="260"/>
      <c r="CI952" s="260"/>
      <c r="CJ952" s="260"/>
      <c r="CK952" s="260"/>
      <c r="CL952" s="260"/>
      <c r="CM952" s="260"/>
      <c r="CN952" s="260"/>
      <c r="CO952" s="260"/>
      <c r="CP952" s="260"/>
      <c r="CQ952" s="260"/>
      <c r="CR952" s="260"/>
      <c r="CS952" s="260"/>
      <c r="CT952" s="260"/>
      <c r="CU952" s="260"/>
      <c r="CV952" s="260"/>
      <c r="CW952" s="260"/>
      <c r="CX952" s="260"/>
      <c r="CY952" s="260"/>
      <c r="CZ952" s="260"/>
      <c r="DA952" s="260"/>
      <c r="DB952" s="260"/>
      <c r="DC952" s="260"/>
      <c r="DD952" s="260"/>
      <c r="DE952" s="260"/>
    </row>
    <row r="953" spans="1:109" ht="11.25" customHeight="1">
      <c r="A953" s="260"/>
      <c r="B953" s="260"/>
      <c r="C953" s="210"/>
      <c r="D953" s="211"/>
      <c r="E953" s="210"/>
      <c r="F953" s="210"/>
      <c r="G953" s="261"/>
      <c r="H953" s="262"/>
      <c r="I953" s="262"/>
      <c r="J953" s="263"/>
      <c r="K953" s="263"/>
      <c r="L953" s="263"/>
      <c r="M953" s="263"/>
      <c r="N953" s="263"/>
      <c r="O953" s="263"/>
      <c r="P953" s="263"/>
      <c r="Q953" s="263"/>
      <c r="R953" s="210"/>
      <c r="S953" s="210"/>
      <c r="T953" s="210"/>
      <c r="U953" s="212"/>
      <c r="V953" s="212"/>
      <c r="W953" s="212"/>
      <c r="X953" s="212"/>
      <c r="Y953" s="212"/>
      <c r="Z953" s="212"/>
      <c r="AA953" s="212"/>
      <c r="AB953" s="212"/>
      <c r="AC953" s="212"/>
      <c r="AD953" s="212"/>
      <c r="AE953" s="212"/>
      <c r="AF953" s="212"/>
      <c r="AG953" s="212"/>
      <c r="AH953" s="212"/>
      <c r="AI953" s="212"/>
      <c r="AJ953" s="260"/>
      <c r="AK953" s="260"/>
      <c r="AL953" s="260"/>
      <c r="AM953" s="260"/>
      <c r="AN953" s="260"/>
      <c r="AO953" s="260"/>
      <c r="AP953" s="260"/>
      <c r="AQ953" s="260"/>
      <c r="AR953" s="260"/>
      <c r="AS953" s="260"/>
      <c r="AT953" s="260"/>
      <c r="AU953" s="260"/>
      <c r="AV953" s="260"/>
      <c r="AW953" s="260"/>
      <c r="AX953" s="260"/>
      <c r="AY953" s="260"/>
      <c r="AZ953" s="260"/>
      <c r="BA953" s="260"/>
      <c r="BB953" s="260"/>
      <c r="BC953" s="260"/>
      <c r="BD953" s="260"/>
      <c r="BE953" s="260"/>
      <c r="BF953" s="260"/>
      <c r="BG953" s="260"/>
      <c r="BH953" s="260"/>
      <c r="BI953" s="260"/>
      <c r="BJ953" s="260"/>
      <c r="BK953" s="260"/>
      <c r="BL953" s="260"/>
      <c r="BM953" s="260"/>
      <c r="BN953" s="260"/>
      <c r="BO953" s="260"/>
      <c r="BP953" s="260"/>
      <c r="BQ953" s="260"/>
      <c r="BR953" s="260"/>
      <c r="BS953" s="260"/>
      <c r="BT953" s="260"/>
      <c r="BU953" s="260"/>
      <c r="BV953" s="260"/>
      <c r="BW953" s="260"/>
      <c r="BX953" s="260"/>
      <c r="BY953" s="260"/>
      <c r="BZ953" s="260"/>
      <c r="CA953" s="260"/>
      <c r="CB953" s="260"/>
      <c r="CC953" s="260"/>
      <c r="CD953" s="260"/>
      <c r="CE953" s="260"/>
      <c r="CF953" s="260"/>
      <c r="CG953" s="260"/>
      <c r="CH953" s="260"/>
      <c r="CI953" s="260"/>
      <c r="CJ953" s="260"/>
      <c r="CK953" s="260"/>
      <c r="CL953" s="260"/>
      <c r="CM953" s="260"/>
      <c r="CN953" s="260"/>
      <c r="CO953" s="260"/>
      <c r="CP953" s="260"/>
      <c r="CQ953" s="260"/>
      <c r="CR953" s="260"/>
      <c r="CS953" s="260"/>
      <c r="CT953" s="260"/>
      <c r="CU953" s="260"/>
      <c r="CV953" s="260"/>
      <c r="CW953" s="260"/>
      <c r="CX953" s="260"/>
      <c r="CY953" s="260"/>
      <c r="CZ953" s="260"/>
      <c r="DA953" s="260"/>
      <c r="DB953" s="260"/>
      <c r="DC953" s="260"/>
      <c r="DD953" s="260"/>
      <c r="DE953" s="260"/>
    </row>
    <row r="954" spans="1:109" ht="11.25" customHeight="1">
      <c r="A954" s="260"/>
      <c r="B954" s="260"/>
      <c r="C954" s="210"/>
      <c r="D954" s="211"/>
      <c r="E954" s="210"/>
      <c r="F954" s="210"/>
      <c r="G954" s="261"/>
      <c r="H954" s="262"/>
      <c r="I954" s="262"/>
      <c r="J954" s="263"/>
      <c r="K954" s="263"/>
      <c r="L954" s="263"/>
      <c r="M954" s="263"/>
      <c r="N954" s="263"/>
      <c r="O954" s="263"/>
      <c r="P954" s="263"/>
      <c r="Q954" s="263"/>
      <c r="R954" s="210"/>
      <c r="S954" s="210"/>
      <c r="T954" s="210"/>
      <c r="U954" s="212"/>
      <c r="V954" s="212"/>
      <c r="W954" s="212"/>
      <c r="X954" s="212"/>
      <c r="Y954" s="212"/>
      <c r="Z954" s="212"/>
      <c r="AA954" s="212"/>
      <c r="AB954" s="212"/>
      <c r="AC954" s="212"/>
      <c r="AD954" s="212"/>
      <c r="AE954" s="212"/>
      <c r="AF954" s="212"/>
      <c r="AG954" s="212"/>
      <c r="AH954" s="212"/>
      <c r="AI954" s="212"/>
      <c r="AJ954" s="260"/>
      <c r="AK954" s="260"/>
      <c r="AL954" s="260"/>
      <c r="AM954" s="260"/>
      <c r="AN954" s="260"/>
      <c r="AO954" s="260"/>
      <c r="AP954" s="260"/>
      <c r="AQ954" s="260"/>
      <c r="AR954" s="260"/>
      <c r="AS954" s="260"/>
      <c r="AT954" s="260"/>
      <c r="AU954" s="260"/>
      <c r="AV954" s="260"/>
      <c r="AW954" s="260"/>
      <c r="AX954" s="260"/>
      <c r="AY954" s="260"/>
      <c r="AZ954" s="260"/>
      <c r="BA954" s="260"/>
      <c r="BB954" s="260"/>
      <c r="BC954" s="260"/>
      <c r="BD954" s="260"/>
      <c r="BE954" s="260"/>
      <c r="BF954" s="260"/>
      <c r="BG954" s="260"/>
      <c r="BH954" s="260"/>
      <c r="BI954" s="260"/>
      <c r="BJ954" s="260"/>
      <c r="BK954" s="260"/>
      <c r="BL954" s="260"/>
      <c r="BM954" s="260"/>
      <c r="BN954" s="260"/>
      <c r="BO954" s="260"/>
      <c r="BP954" s="260"/>
      <c r="BQ954" s="260"/>
      <c r="BR954" s="260"/>
      <c r="BS954" s="260"/>
      <c r="BT954" s="260"/>
      <c r="BU954" s="260"/>
      <c r="BV954" s="260"/>
      <c r="BW954" s="260"/>
      <c r="BX954" s="260"/>
      <c r="BY954" s="260"/>
      <c r="BZ954" s="260"/>
      <c r="CA954" s="260"/>
      <c r="CB954" s="260"/>
      <c r="CC954" s="260"/>
      <c r="CD954" s="260"/>
      <c r="CE954" s="260"/>
      <c r="CF954" s="260"/>
      <c r="CG954" s="260"/>
      <c r="CH954" s="260"/>
      <c r="CI954" s="260"/>
      <c r="CJ954" s="260"/>
      <c r="CK954" s="260"/>
      <c r="CL954" s="260"/>
      <c r="CM954" s="260"/>
      <c r="CN954" s="260"/>
      <c r="CO954" s="260"/>
      <c r="CP954" s="260"/>
      <c r="CQ954" s="260"/>
      <c r="CR954" s="260"/>
      <c r="CS954" s="260"/>
      <c r="CT954" s="260"/>
      <c r="CU954" s="260"/>
      <c r="CV954" s="260"/>
      <c r="CW954" s="260"/>
      <c r="CX954" s="260"/>
      <c r="CY954" s="260"/>
      <c r="CZ954" s="260"/>
      <c r="DA954" s="260"/>
      <c r="DB954" s="260"/>
      <c r="DC954" s="260"/>
      <c r="DD954" s="260"/>
      <c r="DE954" s="260"/>
    </row>
    <row r="955" spans="1:109" ht="11.25" customHeight="1">
      <c r="A955" s="260"/>
      <c r="B955" s="260"/>
      <c r="C955" s="210"/>
      <c r="D955" s="211"/>
      <c r="E955" s="210"/>
      <c r="F955" s="210"/>
      <c r="G955" s="261"/>
      <c r="H955" s="262"/>
      <c r="I955" s="262"/>
      <c r="J955" s="263"/>
      <c r="K955" s="263"/>
      <c r="L955" s="263"/>
      <c r="M955" s="263"/>
      <c r="N955" s="263"/>
      <c r="O955" s="263"/>
      <c r="P955" s="263"/>
      <c r="Q955" s="263"/>
      <c r="R955" s="210"/>
      <c r="S955" s="210"/>
      <c r="T955" s="210"/>
      <c r="U955" s="212"/>
      <c r="V955" s="212"/>
      <c r="W955" s="212"/>
      <c r="X955" s="212"/>
      <c r="Y955" s="212"/>
      <c r="Z955" s="212"/>
      <c r="AA955" s="212"/>
      <c r="AB955" s="212"/>
      <c r="AC955" s="212"/>
      <c r="AD955" s="212"/>
      <c r="AE955" s="212"/>
      <c r="AF955" s="212"/>
      <c r="AG955" s="212"/>
      <c r="AH955" s="212"/>
      <c r="AI955" s="212"/>
      <c r="AJ955" s="260"/>
      <c r="AK955" s="260"/>
      <c r="AL955" s="260"/>
      <c r="AM955" s="260"/>
      <c r="AN955" s="260"/>
      <c r="AO955" s="260"/>
      <c r="AP955" s="260"/>
      <c r="AQ955" s="260"/>
      <c r="AR955" s="260"/>
      <c r="AS955" s="260"/>
      <c r="AT955" s="260"/>
      <c r="AU955" s="260"/>
      <c r="AV955" s="260"/>
      <c r="AW955" s="260"/>
      <c r="AX955" s="260"/>
      <c r="AY955" s="260"/>
      <c r="AZ955" s="260"/>
      <c r="BA955" s="260"/>
      <c r="BB955" s="260"/>
      <c r="BC955" s="260"/>
      <c r="BD955" s="260"/>
      <c r="BE955" s="260"/>
      <c r="BF955" s="260"/>
      <c r="BG955" s="260"/>
      <c r="BH955" s="260"/>
      <c r="BI955" s="260"/>
      <c r="BJ955" s="260"/>
      <c r="BK955" s="260"/>
      <c r="BL955" s="260"/>
      <c r="BM955" s="260"/>
      <c r="BN955" s="260"/>
      <c r="BO955" s="260"/>
      <c r="BP955" s="260"/>
      <c r="BQ955" s="260"/>
      <c r="BR955" s="260"/>
      <c r="BS955" s="260"/>
      <c r="BT955" s="260"/>
      <c r="BU955" s="260"/>
      <c r="BV955" s="260"/>
      <c r="BW955" s="260"/>
      <c r="BX955" s="260"/>
      <c r="BY955" s="260"/>
      <c r="BZ955" s="260"/>
      <c r="CA955" s="260"/>
      <c r="CB955" s="260"/>
      <c r="CC955" s="260"/>
      <c r="CD955" s="260"/>
      <c r="CE955" s="260"/>
      <c r="CF955" s="260"/>
      <c r="CG955" s="260"/>
      <c r="CH955" s="260"/>
      <c r="CI955" s="260"/>
      <c r="CJ955" s="260"/>
      <c r="CK955" s="260"/>
      <c r="CL955" s="260"/>
      <c r="CM955" s="260"/>
      <c r="CN955" s="260"/>
      <c r="CO955" s="260"/>
      <c r="CP955" s="260"/>
      <c r="CQ955" s="260"/>
      <c r="CR955" s="260"/>
      <c r="CS955" s="260"/>
      <c r="CT955" s="260"/>
      <c r="CU955" s="260"/>
      <c r="CV955" s="260"/>
      <c r="CW955" s="260"/>
      <c r="CX955" s="260"/>
      <c r="CY955" s="260"/>
      <c r="CZ955" s="260"/>
      <c r="DA955" s="260"/>
      <c r="DB955" s="260"/>
      <c r="DC955" s="260"/>
      <c r="DD955" s="260"/>
      <c r="DE955" s="260"/>
    </row>
    <row r="956" spans="1:109" ht="11.25" customHeight="1">
      <c r="A956" s="260"/>
      <c r="B956" s="260"/>
      <c r="C956" s="210"/>
      <c r="D956" s="211"/>
      <c r="E956" s="210"/>
      <c r="F956" s="210"/>
      <c r="G956" s="261"/>
      <c r="H956" s="262"/>
      <c r="I956" s="262"/>
      <c r="J956" s="263"/>
      <c r="K956" s="263"/>
      <c r="L956" s="263"/>
      <c r="M956" s="263"/>
      <c r="N956" s="263"/>
      <c r="O956" s="263"/>
      <c r="P956" s="263"/>
      <c r="Q956" s="263"/>
      <c r="R956" s="210"/>
      <c r="S956" s="210"/>
      <c r="T956" s="210"/>
      <c r="U956" s="212"/>
      <c r="V956" s="212"/>
      <c r="W956" s="212"/>
      <c r="X956" s="212"/>
      <c r="Y956" s="212"/>
      <c r="Z956" s="212"/>
      <c r="AA956" s="212"/>
      <c r="AB956" s="212"/>
      <c r="AC956" s="212"/>
      <c r="AD956" s="212"/>
      <c r="AE956" s="212"/>
      <c r="AF956" s="212"/>
      <c r="AG956" s="212"/>
      <c r="AH956" s="212"/>
      <c r="AI956" s="212"/>
      <c r="AJ956" s="260"/>
      <c r="AK956" s="260"/>
      <c r="AL956" s="260"/>
      <c r="AM956" s="260"/>
      <c r="AN956" s="260"/>
      <c r="AO956" s="260"/>
      <c r="AP956" s="260"/>
      <c r="AQ956" s="260"/>
      <c r="AR956" s="260"/>
      <c r="AS956" s="260"/>
      <c r="AT956" s="260"/>
      <c r="AU956" s="260"/>
      <c r="AV956" s="260"/>
      <c r="AW956" s="260"/>
      <c r="AX956" s="260"/>
      <c r="AY956" s="260"/>
      <c r="AZ956" s="260"/>
      <c r="BA956" s="260"/>
      <c r="BB956" s="260"/>
      <c r="BC956" s="260"/>
      <c r="BD956" s="260"/>
      <c r="BE956" s="260"/>
      <c r="BF956" s="260"/>
      <c r="BG956" s="260"/>
      <c r="BH956" s="260"/>
      <c r="BI956" s="260"/>
      <c r="BJ956" s="260"/>
      <c r="BK956" s="260"/>
      <c r="BL956" s="260"/>
      <c r="BM956" s="260"/>
      <c r="BN956" s="260"/>
      <c r="BO956" s="260"/>
      <c r="BP956" s="260"/>
      <c r="BQ956" s="260"/>
      <c r="BR956" s="260"/>
      <c r="BS956" s="260"/>
      <c r="BT956" s="260"/>
      <c r="BU956" s="260"/>
      <c r="BV956" s="260"/>
      <c r="BW956" s="260"/>
      <c r="BX956" s="260"/>
      <c r="BY956" s="260"/>
      <c r="BZ956" s="260"/>
      <c r="CA956" s="260"/>
      <c r="CB956" s="260"/>
      <c r="CC956" s="260"/>
      <c r="CD956" s="260"/>
      <c r="CE956" s="260"/>
      <c r="CF956" s="260"/>
      <c r="CG956" s="260"/>
      <c r="CH956" s="260"/>
      <c r="CI956" s="260"/>
      <c r="CJ956" s="260"/>
      <c r="CK956" s="260"/>
      <c r="CL956" s="260"/>
      <c r="CM956" s="260"/>
      <c r="CN956" s="260"/>
      <c r="CO956" s="260"/>
      <c r="CP956" s="260"/>
      <c r="CQ956" s="260"/>
      <c r="CR956" s="260"/>
      <c r="CS956" s="260"/>
      <c r="CT956" s="260"/>
      <c r="CU956" s="260"/>
      <c r="CV956" s="260"/>
      <c r="CW956" s="260"/>
      <c r="CX956" s="260"/>
      <c r="CY956" s="260"/>
      <c r="CZ956" s="260"/>
      <c r="DA956" s="260"/>
      <c r="DB956" s="260"/>
      <c r="DC956" s="260"/>
      <c r="DD956" s="260"/>
      <c r="DE956" s="260"/>
    </row>
    <row r="957" spans="1:109" ht="11.25" customHeight="1">
      <c r="A957" s="260"/>
      <c r="B957" s="260"/>
      <c r="C957" s="210"/>
      <c r="D957" s="211"/>
      <c r="E957" s="210"/>
      <c r="F957" s="210"/>
      <c r="G957" s="261"/>
      <c r="H957" s="262"/>
      <c r="I957" s="262"/>
      <c r="J957" s="263"/>
      <c r="K957" s="263"/>
      <c r="L957" s="263"/>
      <c r="M957" s="263"/>
      <c r="N957" s="263"/>
      <c r="O957" s="263"/>
      <c r="P957" s="263"/>
      <c r="Q957" s="263"/>
      <c r="R957" s="210"/>
      <c r="S957" s="210"/>
      <c r="T957" s="210"/>
      <c r="U957" s="212"/>
      <c r="V957" s="212"/>
      <c r="W957" s="212"/>
      <c r="X957" s="212"/>
      <c r="Y957" s="212"/>
      <c r="Z957" s="212"/>
      <c r="AA957" s="212"/>
      <c r="AB957" s="212"/>
      <c r="AC957" s="212"/>
      <c r="AD957" s="212"/>
      <c r="AE957" s="212"/>
      <c r="AF957" s="212"/>
      <c r="AG957" s="212"/>
      <c r="AH957" s="212"/>
      <c r="AI957" s="212"/>
      <c r="AJ957" s="260"/>
      <c r="AK957" s="260"/>
      <c r="AL957" s="260"/>
      <c r="AM957" s="260"/>
      <c r="AN957" s="260"/>
      <c r="AO957" s="260"/>
      <c r="AP957" s="260"/>
      <c r="AQ957" s="260"/>
      <c r="AR957" s="260"/>
      <c r="AS957" s="260"/>
      <c r="AT957" s="260"/>
      <c r="AU957" s="260"/>
      <c r="AV957" s="260"/>
      <c r="AW957" s="260"/>
      <c r="AX957" s="260"/>
      <c r="AY957" s="260"/>
      <c r="AZ957" s="260"/>
      <c r="BA957" s="260"/>
      <c r="BB957" s="260"/>
      <c r="BC957" s="260"/>
      <c r="BD957" s="260"/>
      <c r="BE957" s="260"/>
      <c r="BF957" s="260"/>
      <c r="BG957" s="260"/>
      <c r="BH957" s="260"/>
      <c r="BI957" s="260"/>
      <c r="BJ957" s="260"/>
      <c r="BK957" s="260"/>
      <c r="BL957" s="260"/>
      <c r="BM957" s="260"/>
      <c r="BN957" s="260"/>
      <c r="BO957" s="260"/>
      <c r="BP957" s="260"/>
      <c r="BQ957" s="260"/>
      <c r="BR957" s="260"/>
      <c r="BS957" s="260"/>
      <c r="BT957" s="260"/>
      <c r="BU957" s="260"/>
      <c r="BV957" s="260"/>
      <c r="BW957" s="260"/>
      <c r="BX957" s="260"/>
      <c r="BY957" s="260"/>
      <c r="BZ957" s="260"/>
      <c r="CA957" s="260"/>
      <c r="CB957" s="260"/>
      <c r="CC957" s="260"/>
      <c r="CD957" s="260"/>
      <c r="CE957" s="260"/>
      <c r="CF957" s="260"/>
      <c r="CG957" s="260"/>
      <c r="CH957" s="260"/>
      <c r="CI957" s="260"/>
      <c r="CJ957" s="260"/>
      <c r="CK957" s="260"/>
      <c r="CL957" s="260"/>
      <c r="CM957" s="260"/>
      <c r="CN957" s="260"/>
      <c r="CO957" s="260"/>
      <c r="CP957" s="260"/>
      <c r="CQ957" s="260"/>
      <c r="CR957" s="260"/>
      <c r="CS957" s="260"/>
      <c r="CT957" s="260"/>
      <c r="CU957" s="260"/>
      <c r="CV957" s="260"/>
      <c r="CW957" s="260"/>
      <c r="CX957" s="260"/>
      <c r="CY957" s="260"/>
      <c r="CZ957" s="260"/>
      <c r="DA957" s="260"/>
      <c r="DB957" s="260"/>
      <c r="DC957" s="260"/>
      <c r="DD957" s="260"/>
      <c r="DE957" s="260"/>
    </row>
    <row r="958" spans="1:109" ht="11.25" customHeight="1">
      <c r="A958" s="260"/>
      <c r="B958" s="260"/>
      <c r="C958" s="210"/>
      <c r="D958" s="211"/>
      <c r="E958" s="210"/>
      <c r="F958" s="210"/>
      <c r="G958" s="261"/>
      <c r="H958" s="262"/>
      <c r="I958" s="262"/>
      <c r="J958" s="263"/>
      <c r="K958" s="263"/>
      <c r="L958" s="263"/>
      <c r="M958" s="263"/>
      <c r="N958" s="263"/>
      <c r="O958" s="263"/>
      <c r="P958" s="263"/>
      <c r="Q958" s="263"/>
      <c r="R958" s="210"/>
      <c r="S958" s="210"/>
      <c r="T958" s="210"/>
      <c r="U958" s="212"/>
      <c r="V958" s="212"/>
      <c r="W958" s="212"/>
      <c r="X958" s="212"/>
      <c r="Y958" s="212"/>
      <c r="Z958" s="212"/>
      <c r="AA958" s="212"/>
      <c r="AB958" s="212"/>
      <c r="AC958" s="212"/>
      <c r="AD958" s="212"/>
      <c r="AE958" s="212"/>
      <c r="AF958" s="212"/>
      <c r="AG958" s="212"/>
      <c r="AH958" s="212"/>
      <c r="AI958" s="212"/>
      <c r="AJ958" s="260"/>
      <c r="AK958" s="260"/>
      <c r="AL958" s="260"/>
      <c r="AM958" s="260"/>
      <c r="AN958" s="260"/>
      <c r="AO958" s="260"/>
      <c r="AP958" s="260"/>
      <c r="AQ958" s="260"/>
      <c r="AR958" s="260"/>
      <c r="AS958" s="260"/>
      <c r="AT958" s="260"/>
      <c r="AU958" s="260"/>
      <c r="AV958" s="260"/>
      <c r="AW958" s="260"/>
      <c r="AX958" s="260"/>
      <c r="AY958" s="260"/>
      <c r="AZ958" s="260"/>
      <c r="BA958" s="260"/>
      <c r="BB958" s="260"/>
      <c r="BC958" s="260"/>
      <c r="BD958" s="260"/>
      <c r="BE958" s="260"/>
      <c r="BF958" s="260"/>
      <c r="BG958" s="260"/>
      <c r="BH958" s="260"/>
      <c r="BI958" s="260"/>
      <c r="BJ958" s="260"/>
      <c r="BK958" s="260"/>
      <c r="BL958" s="260"/>
      <c r="BM958" s="260"/>
      <c r="BN958" s="260"/>
      <c r="BO958" s="260"/>
      <c r="BP958" s="260"/>
      <c r="BQ958" s="260"/>
      <c r="BR958" s="260"/>
      <c r="BS958" s="260"/>
      <c r="BT958" s="260"/>
      <c r="BU958" s="260"/>
      <c r="BV958" s="260"/>
      <c r="BW958" s="260"/>
      <c r="BX958" s="260"/>
      <c r="BY958" s="260"/>
      <c r="BZ958" s="260"/>
      <c r="CA958" s="260"/>
      <c r="CB958" s="260"/>
      <c r="CC958" s="260"/>
      <c r="CD958" s="260"/>
      <c r="CE958" s="260"/>
      <c r="CF958" s="260"/>
      <c r="CG958" s="260"/>
      <c r="CH958" s="260"/>
      <c r="CI958" s="260"/>
      <c r="CJ958" s="260"/>
      <c r="CK958" s="260"/>
      <c r="CL958" s="260"/>
      <c r="CM958" s="260"/>
      <c r="CN958" s="260"/>
      <c r="CO958" s="260"/>
      <c r="CP958" s="260"/>
      <c r="CQ958" s="260"/>
      <c r="CR958" s="260"/>
      <c r="CS958" s="260"/>
      <c r="CT958" s="260"/>
      <c r="CU958" s="260"/>
      <c r="CV958" s="260"/>
      <c r="CW958" s="260"/>
      <c r="CX958" s="260"/>
      <c r="CY958" s="260"/>
      <c r="CZ958" s="260"/>
      <c r="DA958" s="260"/>
      <c r="DB958" s="260"/>
      <c r="DC958" s="260"/>
      <c r="DD958" s="260"/>
      <c r="DE958" s="260"/>
    </row>
    <row r="959" spans="1:109" ht="11.25" customHeight="1">
      <c r="A959" s="260"/>
      <c r="B959" s="260"/>
      <c r="C959" s="210"/>
      <c r="D959" s="211"/>
      <c r="E959" s="210"/>
      <c r="F959" s="210"/>
      <c r="G959" s="261"/>
      <c r="H959" s="262"/>
      <c r="I959" s="262"/>
      <c r="J959" s="263"/>
      <c r="K959" s="263"/>
      <c r="L959" s="263"/>
      <c r="M959" s="263"/>
      <c r="N959" s="263"/>
      <c r="O959" s="263"/>
      <c r="P959" s="263"/>
      <c r="Q959" s="263"/>
      <c r="R959" s="210"/>
      <c r="S959" s="210"/>
      <c r="T959" s="210"/>
      <c r="U959" s="212"/>
      <c r="V959" s="212"/>
      <c r="W959" s="212"/>
      <c r="X959" s="212"/>
      <c r="Y959" s="212"/>
      <c r="Z959" s="212"/>
      <c r="AA959" s="212"/>
      <c r="AB959" s="212"/>
      <c r="AC959" s="212"/>
      <c r="AD959" s="212"/>
      <c r="AE959" s="212"/>
      <c r="AF959" s="212"/>
      <c r="AG959" s="212"/>
      <c r="AH959" s="212"/>
      <c r="AI959" s="212"/>
      <c r="AJ959" s="260"/>
      <c r="AK959" s="260"/>
      <c r="AL959" s="260"/>
      <c r="AM959" s="260"/>
      <c r="AN959" s="260"/>
      <c r="AO959" s="260"/>
      <c r="AP959" s="260"/>
      <c r="AQ959" s="260"/>
      <c r="AR959" s="260"/>
      <c r="AS959" s="260"/>
      <c r="AT959" s="260"/>
      <c r="AU959" s="260"/>
      <c r="AV959" s="260"/>
      <c r="AW959" s="260"/>
      <c r="AX959" s="260"/>
      <c r="AY959" s="260"/>
      <c r="AZ959" s="260"/>
      <c r="BA959" s="260"/>
      <c r="BB959" s="260"/>
      <c r="BC959" s="260"/>
      <c r="BD959" s="260"/>
      <c r="BE959" s="260"/>
      <c r="BF959" s="260"/>
      <c r="BG959" s="260"/>
      <c r="BH959" s="260"/>
      <c r="BI959" s="260"/>
      <c r="BJ959" s="260"/>
      <c r="BK959" s="260"/>
      <c r="BL959" s="260"/>
      <c r="BM959" s="260"/>
      <c r="BN959" s="260"/>
      <c r="BO959" s="260"/>
      <c r="BP959" s="260"/>
      <c r="BQ959" s="260"/>
      <c r="BR959" s="260"/>
      <c r="BS959" s="260"/>
      <c r="BT959" s="260"/>
      <c r="BU959" s="260"/>
      <c r="BV959" s="260"/>
      <c r="BW959" s="260"/>
      <c r="BX959" s="260"/>
      <c r="BY959" s="260"/>
      <c r="BZ959" s="260"/>
      <c r="CA959" s="260"/>
      <c r="CB959" s="260"/>
      <c r="CC959" s="260"/>
      <c r="CD959" s="260"/>
      <c r="CE959" s="260"/>
      <c r="CF959" s="260"/>
      <c r="CG959" s="260"/>
      <c r="CH959" s="260"/>
      <c r="CI959" s="260"/>
      <c r="CJ959" s="260"/>
      <c r="CK959" s="260"/>
      <c r="CL959" s="260"/>
      <c r="CM959" s="260"/>
      <c r="CN959" s="260"/>
      <c r="CO959" s="260"/>
      <c r="CP959" s="260"/>
      <c r="CQ959" s="260"/>
      <c r="CR959" s="260"/>
      <c r="CS959" s="260"/>
      <c r="CT959" s="260"/>
      <c r="CU959" s="260"/>
      <c r="CV959" s="260"/>
      <c r="CW959" s="260"/>
      <c r="CX959" s="260"/>
      <c r="CY959" s="260"/>
      <c r="CZ959" s="260"/>
      <c r="DA959" s="260"/>
      <c r="DB959" s="260"/>
      <c r="DC959" s="260"/>
      <c r="DD959" s="260"/>
      <c r="DE959" s="260"/>
    </row>
    <row r="960" spans="1:109" ht="11.25" customHeight="1">
      <c r="A960" s="260"/>
      <c r="B960" s="260"/>
      <c r="C960" s="210"/>
      <c r="D960" s="211"/>
      <c r="E960" s="210"/>
      <c r="F960" s="210"/>
      <c r="G960" s="261"/>
      <c r="H960" s="262"/>
      <c r="I960" s="262"/>
      <c r="J960" s="263"/>
      <c r="K960" s="263"/>
      <c r="L960" s="263"/>
      <c r="M960" s="263"/>
      <c r="N960" s="263"/>
      <c r="O960" s="263"/>
      <c r="P960" s="263"/>
      <c r="Q960" s="263"/>
      <c r="R960" s="210"/>
      <c r="S960" s="210"/>
      <c r="T960" s="210"/>
      <c r="U960" s="212"/>
      <c r="V960" s="212"/>
      <c r="W960" s="212"/>
      <c r="X960" s="212"/>
      <c r="Y960" s="212"/>
      <c r="Z960" s="212"/>
      <c r="AA960" s="212"/>
      <c r="AB960" s="212"/>
      <c r="AC960" s="212"/>
      <c r="AD960" s="212"/>
      <c r="AE960" s="212"/>
      <c r="AF960" s="212"/>
      <c r="AG960" s="212"/>
      <c r="AH960" s="212"/>
      <c r="AI960" s="212"/>
      <c r="AJ960" s="260"/>
      <c r="AK960" s="260"/>
      <c r="AL960" s="260"/>
      <c r="AM960" s="260"/>
      <c r="AN960" s="260"/>
      <c r="AO960" s="260"/>
      <c r="AP960" s="260"/>
      <c r="AQ960" s="260"/>
      <c r="AR960" s="260"/>
      <c r="AS960" s="260"/>
      <c r="AT960" s="260"/>
      <c r="AU960" s="260"/>
      <c r="AV960" s="260"/>
      <c r="AW960" s="260"/>
      <c r="AX960" s="260"/>
      <c r="AY960" s="260"/>
      <c r="AZ960" s="260"/>
      <c r="BA960" s="260"/>
      <c r="BB960" s="260"/>
      <c r="BC960" s="260"/>
      <c r="BD960" s="260"/>
      <c r="BE960" s="260"/>
      <c r="BF960" s="260"/>
      <c r="BG960" s="260"/>
      <c r="BH960" s="260"/>
      <c r="BI960" s="260"/>
      <c r="BJ960" s="260"/>
      <c r="BK960" s="260"/>
      <c r="BL960" s="260"/>
      <c r="BM960" s="260"/>
      <c r="BN960" s="260"/>
      <c r="BO960" s="260"/>
      <c r="BP960" s="260"/>
      <c r="BQ960" s="260"/>
      <c r="BR960" s="260"/>
      <c r="BS960" s="260"/>
      <c r="BT960" s="260"/>
      <c r="BU960" s="260"/>
      <c r="BV960" s="260"/>
      <c r="BW960" s="260"/>
      <c r="BX960" s="260"/>
      <c r="BY960" s="260"/>
      <c r="BZ960" s="260"/>
      <c r="CA960" s="260"/>
      <c r="CB960" s="260"/>
      <c r="CC960" s="260"/>
      <c r="CD960" s="260"/>
      <c r="CE960" s="260"/>
      <c r="CF960" s="260"/>
      <c r="CG960" s="260"/>
      <c r="CH960" s="260"/>
      <c r="CI960" s="260"/>
      <c r="CJ960" s="260"/>
      <c r="CK960" s="260"/>
      <c r="CL960" s="260"/>
      <c r="CM960" s="260"/>
      <c r="CN960" s="260"/>
      <c r="CO960" s="260"/>
      <c r="CP960" s="260"/>
      <c r="CQ960" s="260"/>
      <c r="CR960" s="260"/>
      <c r="CS960" s="260"/>
      <c r="CT960" s="260"/>
      <c r="CU960" s="260"/>
      <c r="CV960" s="260"/>
      <c r="CW960" s="260"/>
      <c r="CX960" s="260"/>
      <c r="CY960" s="260"/>
      <c r="CZ960" s="260"/>
      <c r="DA960" s="260"/>
      <c r="DB960" s="260"/>
      <c r="DC960" s="260"/>
      <c r="DD960" s="260"/>
      <c r="DE960" s="260"/>
    </row>
    <row r="961" spans="1:109" ht="11.25" customHeight="1">
      <c r="A961" s="260"/>
      <c r="B961" s="260"/>
      <c r="C961" s="210"/>
      <c r="D961" s="211"/>
      <c r="E961" s="210"/>
      <c r="F961" s="210"/>
      <c r="G961" s="261"/>
      <c r="H961" s="262"/>
      <c r="I961" s="262"/>
      <c r="J961" s="263"/>
      <c r="K961" s="263"/>
      <c r="L961" s="263"/>
      <c r="M961" s="263"/>
      <c r="N961" s="263"/>
      <c r="O961" s="263"/>
      <c r="P961" s="263"/>
      <c r="Q961" s="263"/>
      <c r="R961" s="210"/>
      <c r="S961" s="210"/>
      <c r="T961" s="210"/>
      <c r="U961" s="212"/>
      <c r="V961" s="212"/>
      <c r="W961" s="212"/>
      <c r="X961" s="212"/>
      <c r="Y961" s="212"/>
      <c r="Z961" s="212"/>
      <c r="AA961" s="212"/>
      <c r="AB961" s="212"/>
      <c r="AC961" s="212"/>
      <c r="AD961" s="212"/>
      <c r="AE961" s="212"/>
      <c r="AF961" s="212"/>
      <c r="AG961" s="212"/>
      <c r="AH961" s="212"/>
      <c r="AI961" s="212"/>
      <c r="AJ961" s="260"/>
      <c r="AK961" s="260"/>
      <c r="AL961" s="260"/>
      <c r="AM961" s="260"/>
      <c r="AN961" s="260"/>
      <c r="AO961" s="260"/>
      <c r="AP961" s="260"/>
      <c r="AQ961" s="260"/>
      <c r="AR961" s="260"/>
      <c r="AS961" s="260"/>
      <c r="AT961" s="260"/>
      <c r="AU961" s="260"/>
      <c r="AV961" s="260"/>
      <c r="AW961" s="260"/>
      <c r="AX961" s="260"/>
      <c r="AY961" s="260"/>
      <c r="AZ961" s="260"/>
      <c r="BA961" s="260"/>
      <c r="BB961" s="260"/>
      <c r="BC961" s="260"/>
      <c r="BD961" s="260"/>
      <c r="BE961" s="260"/>
      <c r="BF961" s="260"/>
      <c r="BG961" s="260"/>
      <c r="BH961" s="260"/>
      <c r="BI961" s="260"/>
      <c r="BJ961" s="260"/>
      <c r="BK961" s="260"/>
      <c r="BL961" s="260"/>
      <c r="BM961" s="260"/>
      <c r="BN961" s="260"/>
      <c r="BO961" s="260"/>
      <c r="BP961" s="260"/>
      <c r="BQ961" s="260"/>
      <c r="BR961" s="260"/>
      <c r="BS961" s="260"/>
      <c r="BT961" s="260"/>
      <c r="BU961" s="260"/>
      <c r="BV961" s="260"/>
      <c r="BW961" s="260"/>
      <c r="BX961" s="260"/>
      <c r="BY961" s="260"/>
      <c r="BZ961" s="260"/>
      <c r="CA961" s="260"/>
      <c r="CB961" s="260"/>
      <c r="CC961" s="260"/>
      <c r="CD961" s="260"/>
      <c r="CE961" s="260"/>
      <c r="CF961" s="260"/>
      <c r="CG961" s="260"/>
      <c r="CH961" s="260"/>
      <c r="CI961" s="260"/>
      <c r="CJ961" s="260"/>
      <c r="CK961" s="260"/>
      <c r="CL961" s="260"/>
      <c r="CM961" s="260"/>
      <c r="CN961" s="260"/>
      <c r="CO961" s="260"/>
      <c r="CP961" s="260"/>
      <c r="CQ961" s="260"/>
      <c r="CR961" s="260"/>
      <c r="CS961" s="260"/>
      <c r="CT961" s="260"/>
      <c r="CU961" s="260"/>
      <c r="CV961" s="260"/>
      <c r="CW961" s="260"/>
      <c r="CX961" s="260"/>
      <c r="CY961" s="260"/>
      <c r="CZ961" s="260"/>
      <c r="DA961" s="260"/>
      <c r="DB961" s="260"/>
      <c r="DC961" s="260"/>
      <c r="DD961" s="260"/>
      <c r="DE961" s="260"/>
    </row>
    <row r="962" spans="1:109" ht="11.25" customHeight="1">
      <c r="A962" s="260"/>
      <c r="B962" s="260"/>
      <c r="C962" s="210"/>
      <c r="D962" s="211"/>
      <c r="E962" s="210"/>
      <c r="F962" s="210"/>
      <c r="G962" s="261"/>
      <c r="H962" s="262"/>
      <c r="I962" s="262"/>
      <c r="J962" s="263"/>
      <c r="K962" s="263"/>
      <c r="L962" s="263"/>
      <c r="M962" s="263"/>
      <c r="N962" s="263"/>
      <c r="O962" s="263"/>
      <c r="P962" s="263"/>
      <c r="Q962" s="263"/>
      <c r="R962" s="210"/>
      <c r="S962" s="210"/>
      <c r="T962" s="210"/>
      <c r="U962" s="212"/>
      <c r="V962" s="212"/>
      <c r="W962" s="212"/>
      <c r="X962" s="212"/>
      <c r="Y962" s="212"/>
      <c r="Z962" s="212"/>
      <c r="AA962" s="212"/>
      <c r="AB962" s="212"/>
      <c r="AC962" s="212"/>
      <c r="AD962" s="212"/>
      <c r="AE962" s="212"/>
      <c r="AF962" s="212"/>
      <c r="AG962" s="212"/>
      <c r="AH962" s="212"/>
      <c r="AI962" s="212"/>
      <c r="AJ962" s="260"/>
      <c r="AK962" s="260"/>
      <c r="AL962" s="260"/>
      <c r="AM962" s="260"/>
      <c r="AN962" s="260"/>
      <c r="AO962" s="260"/>
      <c r="AP962" s="260"/>
      <c r="AQ962" s="260"/>
      <c r="AR962" s="260"/>
      <c r="AS962" s="260"/>
      <c r="AT962" s="260"/>
      <c r="AU962" s="260"/>
      <c r="AV962" s="260"/>
      <c r="AW962" s="260"/>
      <c r="AX962" s="260"/>
      <c r="AY962" s="260"/>
      <c r="AZ962" s="260"/>
      <c r="BA962" s="260"/>
      <c r="BB962" s="260"/>
      <c r="BC962" s="260"/>
      <c r="BD962" s="260"/>
      <c r="BE962" s="260"/>
      <c r="BF962" s="260"/>
      <c r="BG962" s="260"/>
      <c r="BH962" s="260"/>
      <c r="BI962" s="260"/>
      <c r="BJ962" s="260"/>
      <c r="BK962" s="260"/>
      <c r="BL962" s="260"/>
      <c r="BM962" s="260"/>
      <c r="BN962" s="260"/>
      <c r="BO962" s="260"/>
      <c r="BP962" s="260"/>
      <c r="BQ962" s="260"/>
      <c r="BR962" s="260"/>
      <c r="BS962" s="260"/>
      <c r="BT962" s="260"/>
      <c r="BU962" s="260"/>
      <c r="BV962" s="260"/>
      <c r="BW962" s="260"/>
      <c r="BX962" s="260"/>
      <c r="BY962" s="260"/>
      <c r="BZ962" s="260"/>
      <c r="CA962" s="260"/>
      <c r="CB962" s="260"/>
      <c r="CC962" s="260"/>
      <c r="CD962" s="260"/>
      <c r="CE962" s="260"/>
      <c r="CF962" s="260"/>
      <c r="CG962" s="260"/>
      <c r="CH962" s="260"/>
      <c r="CI962" s="260"/>
      <c r="CJ962" s="260"/>
      <c r="CK962" s="260"/>
      <c r="CL962" s="260"/>
      <c r="CM962" s="260"/>
      <c r="CN962" s="260"/>
      <c r="CO962" s="260"/>
      <c r="CP962" s="260"/>
      <c r="CQ962" s="260"/>
      <c r="CR962" s="260"/>
      <c r="CS962" s="260"/>
      <c r="CT962" s="260"/>
      <c r="CU962" s="260"/>
      <c r="CV962" s="260"/>
      <c r="CW962" s="260"/>
      <c r="CX962" s="260"/>
      <c r="CY962" s="260"/>
      <c r="CZ962" s="260"/>
      <c r="DA962" s="260"/>
      <c r="DB962" s="260"/>
      <c r="DC962" s="260"/>
      <c r="DD962" s="260"/>
      <c r="DE962" s="260"/>
    </row>
    <row r="963" spans="1:109" ht="11.25" customHeight="1">
      <c r="A963" s="260"/>
      <c r="B963" s="260"/>
      <c r="C963" s="210"/>
      <c r="D963" s="211"/>
      <c r="E963" s="210"/>
      <c r="F963" s="210"/>
      <c r="G963" s="261"/>
      <c r="H963" s="262"/>
      <c r="I963" s="262"/>
      <c r="J963" s="263"/>
      <c r="K963" s="263"/>
      <c r="L963" s="263"/>
      <c r="M963" s="263"/>
      <c r="N963" s="263"/>
      <c r="O963" s="263"/>
      <c r="P963" s="263"/>
      <c r="Q963" s="263"/>
      <c r="R963" s="210"/>
      <c r="S963" s="210"/>
      <c r="T963" s="210"/>
      <c r="U963" s="212"/>
      <c r="V963" s="212"/>
      <c r="W963" s="212"/>
      <c r="X963" s="212"/>
      <c r="Y963" s="212"/>
      <c r="Z963" s="212"/>
      <c r="AA963" s="212"/>
      <c r="AB963" s="212"/>
      <c r="AC963" s="212"/>
      <c r="AD963" s="212"/>
      <c r="AE963" s="212"/>
      <c r="AF963" s="212"/>
      <c r="AG963" s="212"/>
      <c r="AH963" s="212"/>
      <c r="AI963" s="212"/>
      <c r="AJ963" s="260"/>
      <c r="AK963" s="260"/>
      <c r="AL963" s="260"/>
      <c r="AM963" s="260"/>
      <c r="AN963" s="260"/>
      <c r="AO963" s="260"/>
      <c r="AP963" s="260"/>
      <c r="AQ963" s="260"/>
      <c r="AR963" s="260"/>
      <c r="AS963" s="260"/>
      <c r="AT963" s="260"/>
      <c r="AU963" s="260"/>
      <c r="AV963" s="260"/>
      <c r="AW963" s="260"/>
      <c r="AX963" s="260"/>
      <c r="AY963" s="260"/>
      <c r="AZ963" s="260"/>
      <c r="BA963" s="260"/>
      <c r="BB963" s="260"/>
      <c r="BC963" s="260"/>
      <c r="BD963" s="260"/>
      <c r="BE963" s="260"/>
      <c r="BF963" s="260"/>
      <c r="BG963" s="260"/>
      <c r="BH963" s="260"/>
      <c r="BI963" s="260"/>
      <c r="BJ963" s="260"/>
      <c r="BK963" s="260"/>
      <c r="BL963" s="260"/>
      <c r="BM963" s="260"/>
      <c r="BN963" s="260"/>
      <c r="BO963" s="260"/>
      <c r="BP963" s="260"/>
      <c r="BQ963" s="260"/>
      <c r="BR963" s="260"/>
      <c r="BS963" s="260"/>
      <c r="BT963" s="260"/>
      <c r="BU963" s="260"/>
      <c r="BV963" s="260"/>
      <c r="BW963" s="260"/>
      <c r="BX963" s="260"/>
      <c r="BY963" s="260"/>
      <c r="BZ963" s="260"/>
      <c r="CA963" s="260"/>
      <c r="CB963" s="260"/>
      <c r="CC963" s="260"/>
      <c r="CD963" s="260"/>
      <c r="CE963" s="260"/>
      <c r="CF963" s="260"/>
      <c r="CG963" s="260"/>
      <c r="CH963" s="260"/>
      <c r="CI963" s="260"/>
      <c r="CJ963" s="260"/>
      <c r="CK963" s="260"/>
      <c r="CL963" s="260"/>
      <c r="CM963" s="260"/>
      <c r="CN963" s="260"/>
      <c r="CO963" s="260"/>
      <c r="CP963" s="260"/>
      <c r="CQ963" s="260"/>
      <c r="CR963" s="260"/>
      <c r="CS963" s="260"/>
      <c r="CT963" s="260"/>
      <c r="CU963" s="260"/>
      <c r="CV963" s="260"/>
      <c r="CW963" s="260"/>
      <c r="CX963" s="260"/>
      <c r="CY963" s="260"/>
      <c r="CZ963" s="260"/>
      <c r="DA963" s="260"/>
      <c r="DB963" s="260"/>
      <c r="DC963" s="260"/>
      <c r="DD963" s="260"/>
      <c r="DE963" s="260"/>
    </row>
    <row r="964" spans="1:109" ht="11.25" customHeight="1">
      <c r="A964" s="260"/>
      <c r="B964" s="260"/>
      <c r="C964" s="210"/>
      <c r="D964" s="211"/>
      <c r="E964" s="210"/>
      <c r="F964" s="210"/>
      <c r="G964" s="261"/>
      <c r="H964" s="262"/>
      <c r="I964" s="262"/>
      <c r="J964" s="263"/>
      <c r="K964" s="263"/>
      <c r="L964" s="263"/>
      <c r="M964" s="263"/>
      <c r="N964" s="263"/>
      <c r="O964" s="263"/>
      <c r="P964" s="263"/>
      <c r="Q964" s="263"/>
      <c r="R964" s="210"/>
      <c r="S964" s="210"/>
      <c r="T964" s="210"/>
      <c r="U964" s="212"/>
      <c r="V964" s="212"/>
      <c r="W964" s="212"/>
      <c r="X964" s="212"/>
      <c r="Y964" s="212"/>
      <c r="Z964" s="212"/>
      <c r="AA964" s="212"/>
      <c r="AB964" s="212"/>
      <c r="AC964" s="212"/>
      <c r="AD964" s="212"/>
      <c r="AE964" s="212"/>
      <c r="AF964" s="212"/>
      <c r="AG964" s="212"/>
      <c r="AH964" s="212"/>
      <c r="AI964" s="212"/>
      <c r="AJ964" s="260"/>
      <c r="AK964" s="260"/>
      <c r="AL964" s="260"/>
      <c r="AM964" s="260"/>
      <c r="AN964" s="260"/>
      <c r="AO964" s="260"/>
      <c r="AP964" s="260"/>
      <c r="AQ964" s="260"/>
      <c r="AR964" s="260"/>
      <c r="AS964" s="260"/>
      <c r="AT964" s="260"/>
      <c r="AU964" s="260"/>
      <c r="AV964" s="260"/>
      <c r="AW964" s="260"/>
      <c r="AX964" s="260"/>
      <c r="AY964" s="260"/>
      <c r="AZ964" s="260"/>
      <c r="BA964" s="260"/>
      <c r="BB964" s="260"/>
      <c r="BC964" s="260"/>
      <c r="BD964" s="260"/>
      <c r="BE964" s="260"/>
      <c r="BF964" s="260"/>
      <c r="BG964" s="260"/>
      <c r="BH964" s="260"/>
      <c r="BI964" s="260"/>
      <c r="BJ964" s="260"/>
      <c r="BK964" s="260"/>
      <c r="BL964" s="260"/>
      <c r="BM964" s="260"/>
      <c r="BN964" s="260"/>
      <c r="BO964" s="260"/>
      <c r="BP964" s="260"/>
      <c r="BQ964" s="260"/>
      <c r="BR964" s="260"/>
      <c r="BS964" s="260"/>
      <c r="BT964" s="260"/>
      <c r="BU964" s="260"/>
      <c r="BV964" s="260"/>
      <c r="BW964" s="260"/>
      <c r="BX964" s="260"/>
      <c r="BY964" s="260"/>
      <c r="BZ964" s="260"/>
      <c r="CA964" s="260"/>
      <c r="CB964" s="260"/>
      <c r="CC964" s="260"/>
      <c r="CD964" s="260"/>
      <c r="CE964" s="260"/>
      <c r="CF964" s="260"/>
      <c r="CG964" s="260"/>
      <c r="CH964" s="260"/>
      <c r="CI964" s="260"/>
      <c r="CJ964" s="260"/>
      <c r="CK964" s="260"/>
      <c r="CL964" s="260"/>
      <c r="CM964" s="260"/>
      <c r="CN964" s="260"/>
      <c r="CO964" s="260"/>
      <c r="CP964" s="260"/>
      <c r="CQ964" s="260"/>
      <c r="CR964" s="260"/>
      <c r="CS964" s="260"/>
      <c r="CT964" s="260"/>
      <c r="CU964" s="260"/>
      <c r="CV964" s="260"/>
      <c r="CW964" s="260"/>
      <c r="CX964" s="260"/>
      <c r="CY964" s="260"/>
      <c r="CZ964" s="260"/>
      <c r="DA964" s="260"/>
      <c r="DB964" s="260"/>
      <c r="DC964" s="260"/>
      <c r="DD964" s="260"/>
      <c r="DE964" s="260"/>
    </row>
    <row r="965" spans="1:109" ht="11.25" customHeight="1">
      <c r="A965" s="260"/>
      <c r="B965" s="260"/>
      <c r="C965" s="210"/>
      <c r="D965" s="211"/>
      <c r="E965" s="210"/>
      <c r="F965" s="210"/>
      <c r="G965" s="261"/>
      <c r="H965" s="262"/>
      <c r="I965" s="262"/>
      <c r="J965" s="263"/>
      <c r="K965" s="263"/>
      <c r="L965" s="263"/>
      <c r="M965" s="263"/>
      <c r="N965" s="263"/>
      <c r="O965" s="263"/>
      <c r="P965" s="263"/>
      <c r="Q965" s="263"/>
      <c r="R965" s="210"/>
      <c r="S965" s="210"/>
      <c r="T965" s="210"/>
      <c r="U965" s="212"/>
      <c r="V965" s="212"/>
      <c r="W965" s="212"/>
      <c r="X965" s="212"/>
      <c r="Y965" s="212"/>
      <c r="Z965" s="212"/>
      <c r="AA965" s="212"/>
      <c r="AB965" s="212"/>
      <c r="AC965" s="212"/>
      <c r="AD965" s="212"/>
      <c r="AE965" s="212"/>
      <c r="AF965" s="212"/>
      <c r="AG965" s="212"/>
      <c r="AH965" s="212"/>
      <c r="AI965" s="212"/>
      <c r="AJ965" s="260"/>
      <c r="AK965" s="260"/>
      <c r="AL965" s="260"/>
      <c r="AM965" s="260"/>
      <c r="AN965" s="260"/>
      <c r="AO965" s="260"/>
      <c r="AP965" s="260"/>
      <c r="AQ965" s="260"/>
      <c r="AR965" s="260"/>
      <c r="AS965" s="260"/>
      <c r="AT965" s="260"/>
      <c r="AU965" s="260"/>
      <c r="AV965" s="260"/>
      <c r="AW965" s="260"/>
      <c r="AX965" s="260"/>
      <c r="AY965" s="260"/>
      <c r="AZ965" s="260"/>
      <c r="BA965" s="260"/>
      <c r="BB965" s="260"/>
      <c r="BC965" s="260"/>
      <c r="BD965" s="260"/>
      <c r="BE965" s="260"/>
      <c r="BF965" s="260"/>
      <c r="BG965" s="260"/>
      <c r="BH965" s="260"/>
      <c r="BI965" s="260"/>
      <c r="BJ965" s="260"/>
      <c r="BK965" s="260"/>
      <c r="BL965" s="260"/>
      <c r="BM965" s="260"/>
      <c r="BN965" s="260"/>
      <c r="BO965" s="260"/>
      <c r="BP965" s="260"/>
      <c r="BQ965" s="260"/>
      <c r="BR965" s="260"/>
      <c r="BS965" s="260"/>
      <c r="BT965" s="260"/>
      <c r="BU965" s="260"/>
      <c r="BV965" s="260"/>
      <c r="BW965" s="260"/>
      <c r="BX965" s="260"/>
      <c r="BY965" s="260"/>
      <c r="BZ965" s="260"/>
      <c r="CA965" s="260"/>
      <c r="CB965" s="260"/>
      <c r="CC965" s="260"/>
      <c r="CD965" s="260"/>
      <c r="CE965" s="260"/>
      <c r="CF965" s="260"/>
      <c r="CG965" s="260"/>
      <c r="CH965" s="260"/>
      <c r="CI965" s="260"/>
      <c r="CJ965" s="260"/>
      <c r="CK965" s="260"/>
      <c r="CL965" s="260"/>
      <c r="CM965" s="260"/>
      <c r="CN965" s="260"/>
      <c r="CO965" s="260"/>
      <c r="CP965" s="260"/>
      <c r="CQ965" s="260"/>
      <c r="CR965" s="260"/>
      <c r="CS965" s="260"/>
      <c r="CT965" s="260"/>
      <c r="CU965" s="260"/>
      <c r="CV965" s="260"/>
      <c r="CW965" s="260"/>
      <c r="CX965" s="260"/>
      <c r="CY965" s="260"/>
      <c r="CZ965" s="260"/>
      <c r="DA965" s="260"/>
      <c r="DB965" s="260"/>
      <c r="DC965" s="260"/>
      <c r="DD965" s="260"/>
      <c r="DE965" s="260"/>
    </row>
    <row r="966" spans="1:109" ht="11.25" customHeight="1">
      <c r="A966" s="260"/>
      <c r="B966" s="260"/>
      <c r="C966" s="210"/>
      <c r="D966" s="211"/>
      <c r="E966" s="210"/>
      <c r="F966" s="210"/>
      <c r="G966" s="261"/>
      <c r="H966" s="262"/>
      <c r="I966" s="262"/>
      <c r="J966" s="263"/>
      <c r="K966" s="263"/>
      <c r="L966" s="263"/>
      <c r="M966" s="263"/>
      <c r="N966" s="263"/>
      <c r="O966" s="263"/>
      <c r="P966" s="263"/>
      <c r="Q966" s="263"/>
      <c r="R966" s="210"/>
      <c r="S966" s="210"/>
      <c r="T966" s="210"/>
      <c r="U966" s="212"/>
      <c r="V966" s="212"/>
      <c r="W966" s="212"/>
      <c r="X966" s="212"/>
      <c r="Y966" s="212"/>
      <c r="Z966" s="212"/>
      <c r="AA966" s="212"/>
      <c r="AB966" s="212"/>
      <c r="AC966" s="212"/>
      <c r="AD966" s="212"/>
      <c r="AE966" s="212"/>
      <c r="AF966" s="212"/>
      <c r="AG966" s="212"/>
      <c r="AH966" s="212"/>
      <c r="AI966" s="212"/>
      <c r="AJ966" s="260"/>
      <c r="AK966" s="260"/>
      <c r="AL966" s="260"/>
      <c r="AM966" s="260"/>
      <c r="AN966" s="260"/>
      <c r="AO966" s="260"/>
      <c r="AP966" s="260"/>
      <c r="AQ966" s="260"/>
      <c r="AR966" s="260"/>
      <c r="AS966" s="260"/>
      <c r="AT966" s="260"/>
      <c r="AU966" s="260"/>
      <c r="AV966" s="260"/>
      <c r="AW966" s="260"/>
      <c r="AX966" s="260"/>
      <c r="AY966" s="260"/>
      <c r="AZ966" s="260"/>
      <c r="BA966" s="260"/>
      <c r="BB966" s="260"/>
      <c r="BC966" s="260"/>
      <c r="BD966" s="260"/>
      <c r="BE966" s="260"/>
      <c r="BF966" s="260"/>
      <c r="BG966" s="260"/>
      <c r="BH966" s="260"/>
      <c r="BI966" s="260"/>
      <c r="BJ966" s="260"/>
      <c r="BK966" s="260"/>
      <c r="BL966" s="260"/>
      <c r="BM966" s="260"/>
      <c r="BN966" s="260"/>
      <c r="BO966" s="260"/>
      <c r="BP966" s="260"/>
      <c r="BQ966" s="260"/>
      <c r="BR966" s="260"/>
      <c r="BS966" s="260"/>
      <c r="BT966" s="260"/>
      <c r="BU966" s="260"/>
      <c r="BV966" s="260"/>
      <c r="BW966" s="260"/>
      <c r="BX966" s="260"/>
      <c r="BY966" s="260"/>
      <c r="BZ966" s="260"/>
      <c r="CA966" s="260"/>
      <c r="CB966" s="260"/>
      <c r="CC966" s="260"/>
      <c r="CD966" s="260"/>
      <c r="CE966" s="260"/>
      <c r="CF966" s="260"/>
      <c r="CG966" s="260"/>
      <c r="CH966" s="260"/>
      <c r="CI966" s="260"/>
      <c r="CJ966" s="260"/>
      <c r="CK966" s="260"/>
      <c r="CL966" s="260"/>
      <c r="CM966" s="260"/>
      <c r="CN966" s="260"/>
      <c r="CO966" s="260"/>
      <c r="CP966" s="260"/>
      <c r="CQ966" s="260"/>
      <c r="CR966" s="260"/>
      <c r="CS966" s="260"/>
      <c r="CT966" s="260"/>
      <c r="CU966" s="260"/>
      <c r="CV966" s="260"/>
      <c r="CW966" s="260"/>
      <c r="CX966" s="260"/>
      <c r="CY966" s="260"/>
      <c r="CZ966" s="260"/>
      <c r="DA966" s="260"/>
      <c r="DB966" s="260"/>
      <c r="DC966" s="260"/>
      <c r="DD966" s="260"/>
      <c r="DE966" s="260"/>
    </row>
    <row r="967" spans="1:109" ht="11.25" customHeight="1">
      <c r="A967" s="260"/>
      <c r="B967" s="260"/>
      <c r="C967" s="210"/>
      <c r="D967" s="211"/>
      <c r="E967" s="210"/>
      <c r="F967" s="210"/>
      <c r="G967" s="261"/>
      <c r="H967" s="262"/>
      <c r="I967" s="262"/>
      <c r="J967" s="263"/>
      <c r="K967" s="263"/>
      <c r="L967" s="263"/>
      <c r="M967" s="263"/>
      <c r="N967" s="263"/>
      <c r="O967" s="263"/>
      <c r="P967" s="263"/>
      <c r="Q967" s="263"/>
      <c r="R967" s="210"/>
      <c r="S967" s="210"/>
      <c r="T967" s="210"/>
      <c r="U967" s="212"/>
      <c r="V967" s="212"/>
      <c r="W967" s="212"/>
      <c r="X967" s="212"/>
      <c r="Y967" s="212"/>
      <c r="Z967" s="212"/>
      <c r="AA967" s="212"/>
      <c r="AB967" s="212"/>
      <c r="AC967" s="212"/>
      <c r="AD967" s="212"/>
      <c r="AE967" s="212"/>
      <c r="AF967" s="212"/>
      <c r="AG967" s="212"/>
      <c r="AH967" s="212"/>
      <c r="AI967" s="212"/>
      <c r="AJ967" s="260"/>
      <c r="AK967" s="260"/>
      <c r="AL967" s="260"/>
      <c r="AM967" s="260"/>
      <c r="AN967" s="260"/>
      <c r="AO967" s="260"/>
      <c r="AP967" s="260"/>
      <c r="AQ967" s="260"/>
      <c r="AR967" s="260"/>
      <c r="AS967" s="260"/>
      <c r="AT967" s="260"/>
      <c r="AU967" s="260"/>
      <c r="AV967" s="260"/>
      <c r="AW967" s="260"/>
      <c r="AX967" s="260"/>
      <c r="AY967" s="260"/>
      <c r="AZ967" s="260"/>
      <c r="BA967" s="260"/>
      <c r="BB967" s="260"/>
      <c r="BC967" s="260"/>
      <c r="BD967" s="260"/>
      <c r="BE967" s="260"/>
      <c r="BF967" s="260"/>
      <c r="BG967" s="260"/>
      <c r="BH967" s="260"/>
      <c r="BI967" s="260"/>
      <c r="BJ967" s="260"/>
      <c r="BK967" s="260"/>
      <c r="BL967" s="260"/>
      <c r="BM967" s="260"/>
      <c r="BN967" s="260"/>
      <c r="BO967" s="260"/>
      <c r="BP967" s="260"/>
      <c r="BQ967" s="260"/>
      <c r="BR967" s="260"/>
      <c r="BS967" s="260"/>
      <c r="BT967" s="260"/>
      <c r="BU967" s="260"/>
      <c r="BV967" s="260"/>
      <c r="BW967" s="260"/>
      <c r="BX967" s="260"/>
      <c r="BY967" s="260"/>
      <c r="BZ967" s="260"/>
      <c r="CA967" s="260"/>
      <c r="CB967" s="260"/>
      <c r="CC967" s="260"/>
      <c r="CD967" s="260"/>
      <c r="CE967" s="260"/>
      <c r="CF967" s="260"/>
      <c r="CG967" s="260"/>
      <c r="CH967" s="260"/>
      <c r="CI967" s="260"/>
      <c r="CJ967" s="260"/>
      <c r="CK967" s="260"/>
      <c r="CL967" s="260"/>
      <c r="CM967" s="260"/>
      <c r="CN967" s="260"/>
      <c r="CO967" s="260"/>
      <c r="CP967" s="260"/>
      <c r="CQ967" s="260"/>
      <c r="CR967" s="260"/>
      <c r="CS967" s="260"/>
      <c r="CT967" s="260"/>
      <c r="CU967" s="260"/>
      <c r="CV967" s="260"/>
      <c r="CW967" s="260"/>
      <c r="CX967" s="260"/>
      <c r="CY967" s="260"/>
      <c r="CZ967" s="260"/>
      <c r="DA967" s="260"/>
      <c r="DB967" s="260"/>
      <c r="DC967" s="260"/>
      <c r="DD967" s="260"/>
      <c r="DE967" s="260"/>
    </row>
    <row r="968" spans="1:109" ht="11.25" customHeight="1">
      <c r="A968" s="260"/>
      <c r="B968" s="260"/>
      <c r="C968" s="210"/>
      <c r="D968" s="211"/>
      <c r="E968" s="210"/>
      <c r="F968" s="210"/>
      <c r="G968" s="261"/>
      <c r="H968" s="262"/>
      <c r="I968" s="262"/>
      <c r="J968" s="263"/>
      <c r="K968" s="263"/>
      <c r="L968" s="263"/>
      <c r="M968" s="263"/>
      <c r="N968" s="263"/>
      <c r="O968" s="263"/>
      <c r="P968" s="263"/>
      <c r="Q968" s="263"/>
      <c r="R968" s="210"/>
      <c r="S968" s="210"/>
      <c r="T968" s="210"/>
      <c r="U968" s="212"/>
      <c r="V968" s="212"/>
      <c r="W968" s="212"/>
      <c r="X968" s="212"/>
      <c r="Y968" s="212"/>
      <c r="Z968" s="212"/>
      <c r="AA968" s="212"/>
      <c r="AB968" s="212"/>
      <c r="AC968" s="212"/>
      <c r="AD968" s="212"/>
      <c r="AE968" s="212"/>
      <c r="AF968" s="212"/>
      <c r="AG968" s="212"/>
      <c r="AH968" s="212"/>
      <c r="AI968" s="212"/>
      <c r="AJ968" s="260"/>
      <c r="AK968" s="260"/>
      <c r="AL968" s="260"/>
      <c r="AM968" s="260"/>
      <c r="AN968" s="260"/>
      <c r="AO968" s="260"/>
      <c r="AP968" s="260"/>
      <c r="AQ968" s="260"/>
      <c r="AR968" s="260"/>
      <c r="AS968" s="260"/>
      <c r="AT968" s="260"/>
      <c r="AU968" s="260"/>
      <c r="AV968" s="260"/>
      <c r="AW968" s="260"/>
      <c r="AX968" s="260"/>
      <c r="AY968" s="260"/>
      <c r="AZ968" s="260"/>
      <c r="BA968" s="260"/>
      <c r="BB968" s="260"/>
      <c r="BC968" s="260"/>
      <c r="BD968" s="260"/>
      <c r="BE968" s="260"/>
      <c r="BF968" s="260"/>
      <c r="BG968" s="260"/>
      <c r="BH968" s="260"/>
      <c r="BI968" s="260"/>
      <c r="BJ968" s="260"/>
      <c r="BK968" s="260"/>
      <c r="BL968" s="260"/>
      <c r="BM968" s="260"/>
      <c r="BN968" s="260"/>
      <c r="BO968" s="260"/>
      <c r="BP968" s="260"/>
      <c r="BQ968" s="260"/>
      <c r="BR968" s="260"/>
      <c r="BS968" s="260"/>
      <c r="BT968" s="260"/>
      <c r="BU968" s="260"/>
      <c r="BV968" s="260"/>
      <c r="BW968" s="260"/>
      <c r="BX968" s="260"/>
      <c r="BY968" s="260"/>
      <c r="BZ968" s="260"/>
      <c r="CA968" s="260"/>
      <c r="CB968" s="260"/>
      <c r="CC968" s="260"/>
      <c r="CD968" s="260"/>
      <c r="CE968" s="260"/>
      <c r="CF968" s="260"/>
      <c r="CG968" s="260"/>
      <c r="CH968" s="260"/>
      <c r="CI968" s="260"/>
      <c r="CJ968" s="260"/>
      <c r="CK968" s="260"/>
      <c r="CL968" s="260"/>
      <c r="CM968" s="260"/>
      <c r="CN968" s="260"/>
      <c r="CO968" s="260"/>
      <c r="CP968" s="260"/>
      <c r="CQ968" s="260"/>
      <c r="CR968" s="260"/>
      <c r="CS968" s="260"/>
      <c r="CT968" s="260"/>
      <c r="CU968" s="260"/>
      <c r="CV968" s="260"/>
      <c r="CW968" s="260"/>
      <c r="CX968" s="260"/>
      <c r="CY968" s="260"/>
      <c r="CZ968" s="260"/>
      <c r="DA968" s="260"/>
      <c r="DB968" s="260"/>
      <c r="DC968" s="260"/>
      <c r="DD968" s="260"/>
      <c r="DE968" s="260"/>
    </row>
    <row r="969" spans="1:109" ht="11.25" customHeight="1">
      <c r="A969" s="260"/>
      <c r="B969" s="260"/>
      <c r="C969" s="210"/>
      <c r="D969" s="211"/>
      <c r="E969" s="210"/>
      <c r="F969" s="210"/>
      <c r="G969" s="261"/>
      <c r="H969" s="262"/>
      <c r="I969" s="262"/>
      <c r="J969" s="263"/>
      <c r="K969" s="263"/>
      <c r="L969" s="263"/>
      <c r="M969" s="263"/>
      <c r="N969" s="263"/>
      <c r="O969" s="263"/>
      <c r="P969" s="263"/>
      <c r="Q969" s="263"/>
      <c r="R969" s="210"/>
      <c r="S969" s="210"/>
      <c r="T969" s="210"/>
      <c r="U969" s="212"/>
      <c r="V969" s="212"/>
      <c r="W969" s="212"/>
      <c r="X969" s="212"/>
      <c r="Y969" s="212"/>
      <c r="Z969" s="212"/>
      <c r="AA969" s="212"/>
      <c r="AB969" s="212"/>
      <c r="AC969" s="212"/>
      <c r="AD969" s="212"/>
      <c r="AE969" s="212"/>
      <c r="AF969" s="212"/>
      <c r="AG969" s="212"/>
      <c r="AH969" s="212"/>
      <c r="AI969" s="212"/>
      <c r="AJ969" s="260"/>
      <c r="AK969" s="260"/>
      <c r="AL969" s="260"/>
      <c r="AM969" s="260"/>
      <c r="AN969" s="260"/>
      <c r="AO969" s="260"/>
      <c r="AP969" s="260"/>
      <c r="AQ969" s="260"/>
      <c r="AR969" s="260"/>
      <c r="AS969" s="260"/>
      <c r="AT969" s="260"/>
      <c r="AU969" s="260"/>
      <c r="AV969" s="260"/>
      <c r="AW969" s="260"/>
      <c r="AX969" s="260"/>
      <c r="AY969" s="260"/>
      <c r="AZ969" s="260"/>
      <c r="BA969" s="260"/>
      <c r="BB969" s="260"/>
      <c r="BC969" s="260"/>
      <c r="BD969" s="260"/>
      <c r="BE969" s="260"/>
      <c r="BF969" s="260"/>
      <c r="BG969" s="260"/>
      <c r="BH969" s="260"/>
      <c r="BI969" s="260"/>
      <c r="BJ969" s="260"/>
      <c r="BK969" s="260"/>
      <c r="BL969" s="260"/>
      <c r="BM969" s="260"/>
      <c r="BN969" s="260"/>
      <c r="BO969" s="260"/>
      <c r="BP969" s="260"/>
      <c r="BQ969" s="260"/>
      <c r="BR969" s="260"/>
      <c r="BS969" s="260"/>
      <c r="BT969" s="260"/>
      <c r="BU969" s="260"/>
      <c r="BV969" s="260"/>
      <c r="BW969" s="260"/>
      <c r="BX969" s="260"/>
      <c r="BY969" s="260"/>
      <c r="BZ969" s="260"/>
      <c r="CA969" s="260"/>
      <c r="CB969" s="260"/>
      <c r="CC969" s="260"/>
      <c r="CD969" s="260"/>
      <c r="CE969" s="260"/>
      <c r="CF969" s="260"/>
      <c r="CG969" s="260"/>
      <c r="CH969" s="260"/>
      <c r="CI969" s="260"/>
      <c r="CJ969" s="260"/>
      <c r="CK969" s="260"/>
      <c r="CL969" s="260"/>
      <c r="CM969" s="260"/>
      <c r="CN969" s="260"/>
      <c r="CO969" s="260"/>
      <c r="CP969" s="260"/>
      <c r="CQ969" s="260"/>
      <c r="CR969" s="260"/>
      <c r="CS969" s="260"/>
      <c r="CT969" s="260"/>
      <c r="CU969" s="260"/>
      <c r="CV969" s="260"/>
      <c r="CW969" s="260"/>
      <c r="CX969" s="260"/>
      <c r="CY969" s="260"/>
      <c r="CZ969" s="260"/>
      <c r="DA969" s="260"/>
      <c r="DB969" s="260"/>
      <c r="DC969" s="260"/>
      <c r="DD969" s="260"/>
      <c r="DE969" s="260"/>
    </row>
    <row r="970" spans="1:109" ht="11.25" customHeight="1">
      <c r="A970" s="260"/>
      <c r="B970" s="260"/>
      <c r="C970" s="210"/>
      <c r="D970" s="211"/>
      <c r="E970" s="210"/>
      <c r="F970" s="210"/>
      <c r="G970" s="261"/>
      <c r="H970" s="262"/>
      <c r="I970" s="262"/>
      <c r="J970" s="263"/>
      <c r="K970" s="263"/>
      <c r="L970" s="263"/>
      <c r="M970" s="263"/>
      <c r="N970" s="263"/>
      <c r="O970" s="263"/>
      <c r="P970" s="263"/>
      <c r="Q970" s="263"/>
      <c r="R970" s="210"/>
      <c r="S970" s="210"/>
      <c r="T970" s="210"/>
      <c r="U970" s="212"/>
      <c r="V970" s="212"/>
      <c r="W970" s="212"/>
      <c r="X970" s="212"/>
      <c r="Y970" s="212"/>
      <c r="Z970" s="212"/>
      <c r="AA970" s="212"/>
      <c r="AB970" s="212"/>
      <c r="AC970" s="212"/>
      <c r="AD970" s="212"/>
      <c r="AE970" s="212"/>
      <c r="AF970" s="212"/>
      <c r="AG970" s="212"/>
      <c r="AH970" s="212"/>
      <c r="AI970" s="212"/>
      <c r="AJ970" s="260"/>
      <c r="AK970" s="260"/>
      <c r="AL970" s="260"/>
      <c r="AM970" s="260"/>
      <c r="AN970" s="260"/>
      <c r="AO970" s="260"/>
      <c r="AP970" s="260"/>
      <c r="AQ970" s="260"/>
      <c r="AR970" s="260"/>
      <c r="AS970" s="260"/>
      <c r="AT970" s="260"/>
      <c r="AU970" s="260"/>
      <c r="AV970" s="260"/>
      <c r="AW970" s="260"/>
      <c r="AX970" s="260"/>
      <c r="AY970" s="260"/>
      <c r="AZ970" s="260"/>
      <c r="BA970" s="260"/>
      <c r="BB970" s="260"/>
      <c r="BC970" s="260"/>
      <c r="BD970" s="260"/>
      <c r="BE970" s="260"/>
      <c r="BF970" s="260"/>
      <c r="BG970" s="260"/>
      <c r="BH970" s="260"/>
      <c r="BI970" s="260"/>
      <c r="BJ970" s="260"/>
      <c r="BK970" s="260"/>
      <c r="BL970" s="260"/>
      <c r="BM970" s="260"/>
      <c r="BN970" s="260"/>
      <c r="BO970" s="260"/>
      <c r="BP970" s="260"/>
      <c r="BQ970" s="260"/>
      <c r="BR970" s="260"/>
      <c r="BS970" s="260"/>
      <c r="BT970" s="260"/>
      <c r="BU970" s="260"/>
      <c r="BV970" s="260"/>
      <c r="BW970" s="260"/>
      <c r="BX970" s="260"/>
      <c r="BY970" s="260"/>
      <c r="BZ970" s="260"/>
      <c r="CA970" s="260"/>
      <c r="CB970" s="260"/>
      <c r="CC970" s="260"/>
      <c r="CD970" s="260"/>
      <c r="CE970" s="260"/>
      <c r="CF970" s="260"/>
      <c r="CG970" s="260"/>
      <c r="CH970" s="260"/>
      <c r="CI970" s="260"/>
      <c r="CJ970" s="260"/>
      <c r="CK970" s="260"/>
      <c r="CL970" s="260"/>
      <c r="CM970" s="260"/>
      <c r="CN970" s="260"/>
      <c r="CO970" s="260"/>
      <c r="CP970" s="260"/>
      <c r="CQ970" s="260"/>
      <c r="CR970" s="260"/>
      <c r="CS970" s="260"/>
      <c r="CT970" s="260"/>
      <c r="CU970" s="260"/>
      <c r="CV970" s="260"/>
      <c r="CW970" s="260"/>
      <c r="CX970" s="260"/>
      <c r="CY970" s="260"/>
      <c r="CZ970" s="260"/>
      <c r="DA970" s="260"/>
      <c r="DB970" s="260"/>
      <c r="DC970" s="260"/>
      <c r="DD970" s="260"/>
      <c r="DE970" s="260"/>
    </row>
    <row r="971" spans="1:109" ht="11.25" customHeight="1">
      <c r="A971" s="260"/>
      <c r="B971" s="260"/>
      <c r="C971" s="210"/>
      <c r="D971" s="211"/>
      <c r="E971" s="210"/>
      <c r="F971" s="210"/>
      <c r="G971" s="261"/>
      <c r="H971" s="262"/>
      <c r="I971" s="262"/>
      <c r="J971" s="263"/>
      <c r="K971" s="263"/>
      <c r="L971" s="263"/>
      <c r="M971" s="263"/>
      <c r="N971" s="263"/>
      <c r="O971" s="263"/>
      <c r="P971" s="263"/>
      <c r="Q971" s="263"/>
      <c r="R971" s="210"/>
      <c r="S971" s="210"/>
      <c r="T971" s="210"/>
      <c r="U971" s="212"/>
      <c r="V971" s="212"/>
      <c r="W971" s="212"/>
      <c r="X971" s="212"/>
      <c r="Y971" s="212"/>
      <c r="Z971" s="212"/>
      <c r="AA971" s="212"/>
      <c r="AB971" s="212"/>
      <c r="AC971" s="212"/>
      <c r="AD971" s="212"/>
      <c r="AE971" s="212"/>
      <c r="AF971" s="212"/>
      <c r="AG971" s="212"/>
      <c r="AH971" s="212"/>
      <c r="AI971" s="212"/>
      <c r="AJ971" s="260"/>
      <c r="AK971" s="260"/>
      <c r="AL971" s="260"/>
      <c r="AM971" s="260"/>
      <c r="AN971" s="260"/>
      <c r="AO971" s="260"/>
      <c r="AP971" s="260"/>
      <c r="AQ971" s="260"/>
      <c r="AR971" s="260"/>
      <c r="AS971" s="260"/>
      <c r="AT971" s="260"/>
      <c r="AU971" s="260"/>
      <c r="AV971" s="260"/>
      <c r="AW971" s="260"/>
      <c r="AX971" s="260"/>
      <c r="AY971" s="260"/>
      <c r="AZ971" s="260"/>
      <c r="BA971" s="260"/>
      <c r="BB971" s="260"/>
      <c r="BC971" s="260"/>
      <c r="BD971" s="260"/>
      <c r="BE971" s="260"/>
      <c r="BF971" s="260"/>
      <c r="BG971" s="260"/>
      <c r="BH971" s="260"/>
      <c r="BI971" s="260"/>
      <c r="BJ971" s="260"/>
      <c r="BK971" s="260"/>
      <c r="BL971" s="260"/>
      <c r="BM971" s="260"/>
      <c r="BN971" s="260"/>
      <c r="BO971" s="260"/>
      <c r="BP971" s="260"/>
      <c r="BQ971" s="260"/>
      <c r="BR971" s="260"/>
      <c r="BS971" s="260"/>
      <c r="BT971" s="260"/>
      <c r="BU971" s="260"/>
      <c r="BV971" s="260"/>
      <c r="BW971" s="260"/>
      <c r="BX971" s="260"/>
      <c r="BY971" s="260"/>
      <c r="BZ971" s="260"/>
      <c r="CA971" s="260"/>
      <c r="CB971" s="260"/>
      <c r="CC971" s="260"/>
      <c r="CD971" s="260"/>
      <c r="CE971" s="260"/>
      <c r="CF971" s="260"/>
      <c r="CG971" s="260"/>
      <c r="CH971" s="260"/>
      <c r="CI971" s="260"/>
      <c r="CJ971" s="260"/>
      <c r="CK971" s="260"/>
      <c r="CL971" s="260"/>
      <c r="CM971" s="260"/>
      <c r="CN971" s="260"/>
      <c r="CO971" s="260"/>
      <c r="CP971" s="260"/>
      <c r="CQ971" s="260"/>
      <c r="CR971" s="260"/>
      <c r="CS971" s="260"/>
      <c r="CT971" s="260"/>
      <c r="CU971" s="260"/>
      <c r="CV971" s="260"/>
      <c r="CW971" s="260"/>
      <c r="CX971" s="260"/>
      <c r="CY971" s="260"/>
      <c r="CZ971" s="260"/>
      <c r="DA971" s="260"/>
      <c r="DB971" s="260"/>
      <c r="DC971" s="260"/>
      <c r="DD971" s="260"/>
      <c r="DE971" s="260"/>
    </row>
    <row r="972" spans="1:109" ht="11.25" customHeight="1">
      <c r="A972" s="260"/>
      <c r="B972" s="260"/>
      <c r="C972" s="210"/>
      <c r="D972" s="211"/>
      <c r="E972" s="210"/>
      <c r="F972" s="210"/>
      <c r="G972" s="261"/>
      <c r="H972" s="262"/>
      <c r="I972" s="262"/>
      <c r="J972" s="263"/>
      <c r="K972" s="263"/>
      <c r="L972" s="263"/>
      <c r="M972" s="263"/>
      <c r="N972" s="263"/>
      <c r="O972" s="263"/>
      <c r="P972" s="263"/>
      <c r="Q972" s="263"/>
      <c r="R972" s="210"/>
      <c r="S972" s="210"/>
      <c r="T972" s="210"/>
      <c r="U972" s="212"/>
      <c r="V972" s="212"/>
      <c r="W972" s="212"/>
      <c r="X972" s="212"/>
      <c r="Y972" s="212"/>
      <c r="Z972" s="212"/>
      <c r="AA972" s="212"/>
      <c r="AB972" s="212"/>
      <c r="AC972" s="212"/>
      <c r="AD972" s="212"/>
      <c r="AE972" s="212"/>
      <c r="AF972" s="212"/>
      <c r="AG972" s="212"/>
      <c r="AH972" s="212"/>
      <c r="AI972" s="212"/>
      <c r="AJ972" s="260"/>
      <c r="AK972" s="260"/>
      <c r="AL972" s="260"/>
      <c r="AM972" s="260"/>
      <c r="AN972" s="260"/>
      <c r="AO972" s="260"/>
      <c r="AP972" s="260"/>
      <c r="AQ972" s="260"/>
      <c r="AR972" s="260"/>
      <c r="AS972" s="260"/>
      <c r="AT972" s="260"/>
      <c r="AU972" s="260"/>
      <c r="AV972" s="260"/>
      <c r="AW972" s="260"/>
      <c r="AX972" s="260"/>
      <c r="AY972" s="260"/>
      <c r="AZ972" s="260"/>
      <c r="BA972" s="260"/>
      <c r="BB972" s="260"/>
      <c r="BC972" s="260"/>
      <c r="BD972" s="260"/>
      <c r="BE972" s="260"/>
      <c r="BF972" s="260"/>
      <c r="BG972" s="260"/>
      <c r="BH972" s="260"/>
      <c r="BI972" s="260"/>
      <c r="BJ972" s="260"/>
      <c r="BK972" s="260"/>
      <c r="BL972" s="260"/>
      <c r="BM972" s="260"/>
      <c r="BN972" s="260"/>
      <c r="BO972" s="260"/>
      <c r="BP972" s="260"/>
      <c r="BQ972" s="260"/>
      <c r="BR972" s="260"/>
      <c r="BS972" s="260"/>
      <c r="BT972" s="260"/>
      <c r="BU972" s="260"/>
      <c r="BV972" s="260"/>
      <c r="BW972" s="260"/>
      <c r="BX972" s="260"/>
      <c r="BY972" s="260"/>
      <c r="BZ972" s="260"/>
      <c r="CA972" s="260"/>
      <c r="CB972" s="260"/>
      <c r="CC972" s="260"/>
      <c r="CD972" s="260"/>
      <c r="CE972" s="260"/>
      <c r="CF972" s="260"/>
      <c r="CG972" s="260"/>
      <c r="CH972" s="260"/>
      <c r="CI972" s="260"/>
      <c r="CJ972" s="260"/>
      <c r="CK972" s="260"/>
      <c r="CL972" s="260"/>
      <c r="CM972" s="260"/>
      <c r="CN972" s="260"/>
      <c r="CO972" s="260"/>
      <c r="CP972" s="260"/>
      <c r="CQ972" s="260"/>
      <c r="CR972" s="260"/>
      <c r="CS972" s="260"/>
      <c r="CT972" s="260"/>
      <c r="CU972" s="260"/>
      <c r="CV972" s="260"/>
      <c r="CW972" s="260"/>
      <c r="CX972" s="260"/>
      <c r="CY972" s="260"/>
      <c r="CZ972" s="260"/>
      <c r="DA972" s="260"/>
      <c r="DB972" s="260"/>
      <c r="DC972" s="260"/>
      <c r="DD972" s="260"/>
      <c r="DE972" s="260"/>
    </row>
    <row r="973" spans="1:109" ht="11.25" customHeight="1">
      <c r="A973" s="260"/>
      <c r="B973" s="260"/>
      <c r="C973" s="210"/>
      <c r="D973" s="211"/>
      <c r="E973" s="210"/>
      <c r="F973" s="210"/>
      <c r="G973" s="261"/>
      <c r="H973" s="262"/>
      <c r="I973" s="262"/>
      <c r="J973" s="263"/>
      <c r="K973" s="263"/>
      <c r="L973" s="263"/>
      <c r="M973" s="263"/>
      <c r="N973" s="263"/>
      <c r="O973" s="263"/>
      <c r="P973" s="263"/>
      <c r="Q973" s="263"/>
      <c r="R973" s="210"/>
      <c r="S973" s="210"/>
      <c r="T973" s="210"/>
      <c r="U973" s="212"/>
      <c r="V973" s="212"/>
      <c r="W973" s="212"/>
      <c r="X973" s="212"/>
      <c r="Y973" s="212"/>
      <c r="Z973" s="212"/>
      <c r="AA973" s="212"/>
      <c r="AB973" s="212"/>
      <c r="AC973" s="212"/>
      <c r="AD973" s="212"/>
      <c r="AE973" s="212"/>
      <c r="AF973" s="212"/>
      <c r="AG973" s="212"/>
      <c r="AH973" s="212"/>
      <c r="AI973" s="212"/>
      <c r="AJ973" s="260"/>
      <c r="AK973" s="260"/>
      <c r="AL973" s="260"/>
      <c r="AM973" s="260"/>
      <c r="AN973" s="260"/>
      <c r="AO973" s="260"/>
      <c r="AP973" s="260"/>
      <c r="AQ973" s="260"/>
      <c r="AR973" s="260"/>
      <c r="AS973" s="260"/>
      <c r="AT973" s="260"/>
      <c r="AU973" s="260"/>
      <c r="AV973" s="260"/>
      <c r="AW973" s="260"/>
      <c r="AX973" s="260"/>
      <c r="AY973" s="260"/>
      <c r="AZ973" s="260"/>
      <c r="BA973" s="260"/>
      <c r="BB973" s="260"/>
      <c r="BC973" s="260"/>
      <c r="BD973" s="260"/>
      <c r="BE973" s="260"/>
      <c r="BF973" s="260"/>
      <c r="BG973" s="260"/>
      <c r="BH973" s="260"/>
      <c r="BI973" s="260"/>
      <c r="BJ973" s="260"/>
      <c r="BK973" s="260"/>
      <c r="BL973" s="260"/>
      <c r="BM973" s="260"/>
      <c r="BN973" s="260"/>
      <c r="BO973" s="260"/>
      <c r="BP973" s="260"/>
      <c r="BQ973" s="260"/>
      <c r="BR973" s="260"/>
      <c r="BS973" s="260"/>
      <c r="BT973" s="260"/>
      <c r="BU973" s="260"/>
      <c r="BV973" s="260"/>
      <c r="BW973" s="260"/>
      <c r="BX973" s="260"/>
      <c r="BY973" s="260"/>
      <c r="BZ973" s="260"/>
      <c r="CA973" s="260"/>
      <c r="CB973" s="260"/>
      <c r="CC973" s="260"/>
      <c r="CD973" s="260"/>
      <c r="CE973" s="260"/>
      <c r="CF973" s="260"/>
      <c r="CG973" s="260"/>
      <c r="CH973" s="260"/>
      <c r="CI973" s="260"/>
      <c r="CJ973" s="260"/>
      <c r="CK973" s="260"/>
      <c r="CL973" s="260"/>
      <c r="CM973" s="260"/>
      <c r="CN973" s="260"/>
      <c r="CO973" s="260"/>
      <c r="CP973" s="260"/>
      <c r="CQ973" s="260"/>
      <c r="CR973" s="260"/>
      <c r="CS973" s="260"/>
      <c r="CT973" s="260"/>
      <c r="CU973" s="260"/>
      <c r="CV973" s="260"/>
      <c r="CW973" s="260"/>
      <c r="CX973" s="260"/>
      <c r="CY973" s="260"/>
      <c r="CZ973" s="260"/>
      <c r="DA973" s="260"/>
      <c r="DB973" s="260"/>
      <c r="DC973" s="260"/>
      <c r="DD973" s="260"/>
      <c r="DE973" s="260"/>
    </row>
    <row r="974" spans="1:109" ht="11.25" customHeight="1">
      <c r="A974" s="260"/>
      <c r="B974" s="260"/>
      <c r="C974" s="210"/>
      <c r="D974" s="211"/>
      <c r="E974" s="210"/>
      <c r="F974" s="210"/>
      <c r="G974" s="261"/>
      <c r="H974" s="262"/>
      <c r="I974" s="262"/>
      <c r="J974" s="263"/>
      <c r="K974" s="263"/>
      <c r="L974" s="263"/>
      <c r="M974" s="263"/>
      <c r="N974" s="263"/>
      <c r="O974" s="263"/>
      <c r="P974" s="263"/>
      <c r="Q974" s="263"/>
      <c r="R974" s="210"/>
      <c r="S974" s="210"/>
      <c r="T974" s="210"/>
      <c r="U974" s="212"/>
      <c r="V974" s="212"/>
      <c r="W974" s="212"/>
      <c r="X974" s="212"/>
      <c r="Y974" s="212"/>
      <c r="Z974" s="212"/>
      <c r="AA974" s="212"/>
      <c r="AB974" s="212"/>
      <c r="AC974" s="212"/>
      <c r="AD974" s="212"/>
      <c r="AE974" s="212"/>
      <c r="AF974" s="212"/>
      <c r="AG974" s="212"/>
      <c r="AH974" s="212"/>
      <c r="AI974" s="212"/>
      <c r="AJ974" s="260"/>
      <c r="AK974" s="260"/>
      <c r="AL974" s="260"/>
      <c r="AM974" s="260"/>
      <c r="AN974" s="260"/>
      <c r="AO974" s="260"/>
      <c r="AP974" s="260"/>
      <c r="AQ974" s="260"/>
      <c r="AR974" s="260"/>
      <c r="AS974" s="260"/>
      <c r="AT974" s="260"/>
      <c r="AU974" s="260"/>
      <c r="AV974" s="260"/>
      <c r="AW974" s="260"/>
      <c r="AX974" s="260"/>
      <c r="AY974" s="260"/>
      <c r="AZ974" s="260"/>
      <c r="BA974" s="260"/>
      <c r="BB974" s="260"/>
      <c r="BC974" s="260"/>
      <c r="BD974" s="260"/>
      <c r="BE974" s="260"/>
      <c r="BF974" s="260"/>
      <c r="BG974" s="260"/>
      <c r="BH974" s="260"/>
      <c r="BI974" s="260"/>
      <c r="BJ974" s="260"/>
      <c r="BK974" s="260"/>
      <c r="BL974" s="260"/>
      <c r="BM974" s="260"/>
      <c r="BN974" s="260"/>
      <c r="BO974" s="260"/>
      <c r="BP974" s="260"/>
      <c r="BQ974" s="260"/>
      <c r="BR974" s="260"/>
      <c r="BS974" s="260"/>
      <c r="BT974" s="260"/>
      <c r="BU974" s="260"/>
      <c r="BV974" s="260"/>
      <c r="BW974" s="260"/>
      <c r="BX974" s="260"/>
      <c r="BY974" s="260"/>
      <c r="BZ974" s="260"/>
      <c r="CA974" s="260"/>
      <c r="CB974" s="260"/>
      <c r="CC974" s="260"/>
      <c r="CD974" s="260"/>
      <c r="CE974" s="260"/>
      <c r="CF974" s="260"/>
      <c r="CG974" s="260"/>
      <c r="CH974" s="260"/>
      <c r="CI974" s="260"/>
      <c r="CJ974" s="260"/>
      <c r="CK974" s="260"/>
      <c r="CL974" s="260"/>
      <c r="CM974" s="260"/>
      <c r="CN974" s="260"/>
      <c r="CO974" s="260"/>
      <c r="CP974" s="260"/>
      <c r="CQ974" s="260"/>
      <c r="CR974" s="260"/>
      <c r="CS974" s="260"/>
      <c r="CT974" s="260"/>
      <c r="CU974" s="260"/>
      <c r="CV974" s="260"/>
      <c r="CW974" s="260"/>
      <c r="CX974" s="260"/>
      <c r="CY974" s="260"/>
      <c r="CZ974" s="260"/>
      <c r="DA974" s="260"/>
      <c r="DB974" s="260"/>
      <c r="DC974" s="260"/>
      <c r="DD974" s="260"/>
      <c r="DE974" s="260"/>
    </row>
    <row r="975" spans="1:109" ht="11.25" customHeight="1">
      <c r="A975" s="260"/>
      <c r="B975" s="260"/>
      <c r="C975" s="210"/>
      <c r="D975" s="211"/>
      <c r="E975" s="210"/>
      <c r="F975" s="210"/>
      <c r="G975" s="261"/>
      <c r="H975" s="262"/>
      <c r="I975" s="262"/>
      <c r="J975" s="263"/>
      <c r="K975" s="263"/>
      <c r="L975" s="263"/>
      <c r="M975" s="263"/>
      <c r="N975" s="263"/>
      <c r="O975" s="263"/>
      <c r="P975" s="263"/>
      <c r="Q975" s="263"/>
      <c r="R975" s="210"/>
      <c r="S975" s="210"/>
      <c r="T975" s="210"/>
      <c r="U975" s="212"/>
      <c r="V975" s="212"/>
      <c r="W975" s="212"/>
      <c r="X975" s="212"/>
      <c r="Y975" s="212"/>
      <c r="Z975" s="212"/>
      <c r="AA975" s="212"/>
      <c r="AB975" s="212"/>
      <c r="AC975" s="212"/>
      <c r="AD975" s="212"/>
      <c r="AE975" s="212"/>
      <c r="AF975" s="212"/>
      <c r="AG975" s="212"/>
      <c r="AH975" s="212"/>
      <c r="AI975" s="212"/>
      <c r="AJ975" s="260"/>
      <c r="AK975" s="260"/>
      <c r="AL975" s="260"/>
      <c r="AM975" s="260"/>
      <c r="AN975" s="260"/>
      <c r="AO975" s="260"/>
      <c r="AP975" s="260"/>
      <c r="AQ975" s="260"/>
      <c r="AR975" s="260"/>
      <c r="AS975" s="260"/>
      <c r="AT975" s="260"/>
      <c r="AU975" s="260"/>
      <c r="AV975" s="260"/>
      <c r="AW975" s="260"/>
      <c r="AX975" s="260"/>
      <c r="AY975" s="260"/>
      <c r="AZ975" s="260"/>
      <c r="BA975" s="260"/>
      <c r="BB975" s="260"/>
      <c r="BC975" s="260"/>
      <c r="BD975" s="260"/>
      <c r="BE975" s="260"/>
      <c r="BF975" s="260"/>
      <c r="BG975" s="260"/>
      <c r="BH975" s="260"/>
      <c r="BI975" s="260"/>
      <c r="BJ975" s="260"/>
      <c r="BK975" s="260"/>
      <c r="BL975" s="260"/>
      <c r="BM975" s="260"/>
      <c r="BN975" s="260"/>
      <c r="BO975" s="260"/>
      <c r="BP975" s="260"/>
      <c r="BQ975" s="260"/>
      <c r="BR975" s="260"/>
      <c r="BS975" s="260"/>
      <c r="BT975" s="260"/>
      <c r="BU975" s="260"/>
      <c r="BV975" s="260"/>
      <c r="BW975" s="260"/>
      <c r="BX975" s="260"/>
      <c r="BY975" s="260"/>
      <c r="BZ975" s="260"/>
      <c r="CA975" s="260"/>
      <c r="CB975" s="260"/>
      <c r="CC975" s="260"/>
      <c r="CD975" s="260"/>
      <c r="CE975" s="260"/>
      <c r="CF975" s="260"/>
      <c r="CG975" s="260"/>
      <c r="CH975" s="260"/>
      <c r="CI975" s="260"/>
      <c r="CJ975" s="260"/>
      <c r="CK975" s="260"/>
      <c r="CL975" s="260"/>
      <c r="CM975" s="260"/>
      <c r="CN975" s="260"/>
      <c r="CO975" s="260"/>
      <c r="CP975" s="260"/>
      <c r="CQ975" s="260"/>
      <c r="CR975" s="260"/>
      <c r="CS975" s="260"/>
      <c r="CT975" s="260"/>
      <c r="CU975" s="260"/>
      <c r="CV975" s="260"/>
      <c r="CW975" s="260"/>
      <c r="CX975" s="260"/>
      <c r="CY975" s="260"/>
      <c r="CZ975" s="260"/>
      <c r="DA975" s="260"/>
      <c r="DB975" s="260"/>
      <c r="DC975" s="260"/>
      <c r="DD975" s="260"/>
      <c r="DE975" s="260"/>
    </row>
    <row r="976" spans="1:109" ht="11.25" customHeight="1">
      <c r="A976" s="260"/>
      <c r="B976" s="260"/>
      <c r="C976" s="210"/>
      <c r="D976" s="211"/>
      <c r="E976" s="210"/>
      <c r="F976" s="210"/>
      <c r="G976" s="261"/>
      <c r="H976" s="262"/>
      <c r="I976" s="262"/>
      <c r="J976" s="263"/>
      <c r="K976" s="263"/>
      <c r="L976" s="263"/>
      <c r="M976" s="263"/>
      <c r="N976" s="263"/>
      <c r="O976" s="263"/>
      <c r="P976" s="263"/>
      <c r="Q976" s="263"/>
      <c r="R976" s="210"/>
      <c r="S976" s="210"/>
      <c r="T976" s="210"/>
      <c r="U976" s="212"/>
      <c r="V976" s="212"/>
      <c r="W976" s="212"/>
      <c r="X976" s="212"/>
      <c r="Y976" s="212"/>
      <c r="Z976" s="212"/>
      <c r="AA976" s="212"/>
      <c r="AB976" s="212"/>
      <c r="AC976" s="212"/>
      <c r="AD976" s="212"/>
      <c r="AE976" s="212"/>
      <c r="AF976" s="212"/>
      <c r="AG976" s="212"/>
      <c r="AH976" s="212"/>
      <c r="AI976" s="212"/>
      <c r="AJ976" s="260"/>
      <c r="AK976" s="260"/>
      <c r="AL976" s="260"/>
      <c r="AM976" s="260"/>
      <c r="AN976" s="260"/>
      <c r="AO976" s="260"/>
      <c r="AP976" s="260"/>
      <c r="AQ976" s="260"/>
      <c r="AR976" s="260"/>
      <c r="AS976" s="260"/>
      <c r="AT976" s="260"/>
      <c r="AU976" s="260"/>
      <c r="AV976" s="260"/>
      <c r="AW976" s="260"/>
      <c r="AX976" s="260"/>
      <c r="AY976" s="260"/>
      <c r="AZ976" s="260"/>
      <c r="BA976" s="260"/>
      <c r="BB976" s="260"/>
      <c r="BC976" s="260"/>
      <c r="BD976" s="260"/>
      <c r="BE976" s="260"/>
      <c r="BF976" s="260"/>
      <c r="BG976" s="260"/>
      <c r="BH976" s="260"/>
      <c r="BI976" s="260"/>
      <c r="BJ976" s="260"/>
      <c r="BK976" s="260"/>
      <c r="BL976" s="260"/>
      <c r="BM976" s="260"/>
      <c r="BN976" s="260"/>
      <c r="BO976" s="260"/>
      <c r="BP976" s="260"/>
      <c r="BQ976" s="260"/>
      <c r="BR976" s="260"/>
      <c r="BS976" s="260"/>
      <c r="BT976" s="260"/>
      <c r="BU976" s="260"/>
      <c r="BV976" s="260"/>
      <c r="BW976" s="260"/>
      <c r="BX976" s="260"/>
      <c r="BY976" s="260"/>
      <c r="BZ976" s="260"/>
      <c r="CA976" s="260"/>
      <c r="CB976" s="260"/>
      <c r="CC976" s="260"/>
      <c r="CD976" s="260"/>
      <c r="CE976" s="260"/>
      <c r="CF976" s="260"/>
      <c r="CG976" s="260"/>
      <c r="CH976" s="260"/>
      <c r="CI976" s="260"/>
      <c r="CJ976" s="260"/>
      <c r="CK976" s="260"/>
      <c r="CL976" s="260"/>
      <c r="CM976" s="260"/>
      <c r="CN976" s="260"/>
      <c r="CO976" s="260"/>
      <c r="CP976" s="260"/>
      <c r="CQ976" s="260"/>
      <c r="CR976" s="260"/>
      <c r="CS976" s="260"/>
      <c r="CT976" s="260"/>
      <c r="CU976" s="260"/>
      <c r="CV976" s="260"/>
      <c r="CW976" s="260"/>
      <c r="CX976" s="260"/>
      <c r="CY976" s="260"/>
      <c r="CZ976" s="260"/>
      <c r="DA976" s="260"/>
      <c r="DB976" s="260"/>
      <c r="DC976" s="260"/>
      <c r="DD976" s="260"/>
      <c r="DE976" s="260"/>
    </row>
    <row r="977" spans="1:109" ht="11.25" customHeight="1">
      <c r="A977" s="260"/>
      <c r="B977" s="260"/>
      <c r="C977" s="210"/>
      <c r="D977" s="211"/>
      <c r="E977" s="210"/>
      <c r="F977" s="210"/>
      <c r="G977" s="261"/>
      <c r="H977" s="262"/>
      <c r="I977" s="262"/>
      <c r="J977" s="263"/>
      <c r="K977" s="263"/>
      <c r="L977" s="263"/>
      <c r="M977" s="263"/>
      <c r="N977" s="263"/>
      <c r="O977" s="263"/>
      <c r="P977" s="263"/>
      <c r="Q977" s="263"/>
      <c r="R977" s="210"/>
      <c r="S977" s="210"/>
      <c r="T977" s="210"/>
      <c r="U977" s="212"/>
      <c r="V977" s="212"/>
      <c r="W977" s="212"/>
      <c r="X977" s="212"/>
      <c r="Y977" s="212"/>
      <c r="Z977" s="212"/>
      <c r="AA977" s="212"/>
      <c r="AB977" s="212"/>
      <c r="AC977" s="212"/>
      <c r="AD977" s="212"/>
      <c r="AE977" s="212"/>
      <c r="AF977" s="212"/>
      <c r="AG977" s="212"/>
      <c r="AH977" s="212"/>
      <c r="AI977" s="212"/>
      <c r="AJ977" s="260"/>
      <c r="AK977" s="260"/>
      <c r="AL977" s="260"/>
      <c r="AM977" s="260"/>
      <c r="AN977" s="260"/>
      <c r="AO977" s="260"/>
      <c r="AP977" s="260"/>
      <c r="AQ977" s="260"/>
      <c r="AR977" s="260"/>
      <c r="AS977" s="260"/>
      <c r="AT977" s="260"/>
      <c r="AU977" s="260"/>
      <c r="AV977" s="260"/>
      <c r="AW977" s="260"/>
      <c r="AX977" s="260"/>
      <c r="AY977" s="260"/>
      <c r="AZ977" s="260"/>
      <c r="BA977" s="260"/>
      <c r="BB977" s="260"/>
      <c r="BC977" s="260"/>
      <c r="BD977" s="260"/>
      <c r="BE977" s="260"/>
      <c r="BF977" s="260"/>
      <c r="BG977" s="260"/>
      <c r="BH977" s="260"/>
      <c r="BI977" s="260"/>
      <c r="BJ977" s="260"/>
      <c r="BK977" s="260"/>
      <c r="BL977" s="260"/>
      <c r="BM977" s="260"/>
      <c r="BN977" s="260"/>
      <c r="BO977" s="260"/>
      <c r="BP977" s="260"/>
      <c r="BQ977" s="260"/>
      <c r="BR977" s="260"/>
      <c r="BS977" s="260"/>
      <c r="BT977" s="260"/>
      <c r="BU977" s="260"/>
      <c r="BV977" s="260"/>
      <c r="BW977" s="260"/>
      <c r="BX977" s="260"/>
      <c r="BY977" s="260"/>
      <c r="BZ977" s="260"/>
      <c r="CA977" s="260"/>
      <c r="CB977" s="260"/>
      <c r="CC977" s="260"/>
      <c r="CD977" s="260"/>
      <c r="CE977" s="260"/>
      <c r="CF977" s="260"/>
      <c r="CG977" s="260"/>
      <c r="CH977" s="260"/>
      <c r="CI977" s="260"/>
      <c r="CJ977" s="260"/>
      <c r="CK977" s="260"/>
      <c r="CL977" s="260"/>
      <c r="CM977" s="260"/>
      <c r="CN977" s="260"/>
      <c r="CO977" s="260"/>
      <c r="CP977" s="260"/>
      <c r="CQ977" s="260"/>
      <c r="CR977" s="260"/>
      <c r="CS977" s="260"/>
      <c r="CT977" s="260"/>
      <c r="CU977" s="260"/>
      <c r="CV977" s="260"/>
      <c r="CW977" s="260"/>
      <c r="CX977" s="260"/>
      <c r="CY977" s="260"/>
      <c r="CZ977" s="260"/>
      <c r="DA977" s="260"/>
      <c r="DB977" s="260"/>
      <c r="DC977" s="260"/>
      <c r="DD977" s="260"/>
      <c r="DE977" s="260"/>
    </row>
    <row r="978" spans="1:109" ht="11.25" customHeight="1">
      <c r="A978" s="260"/>
      <c r="B978" s="260"/>
      <c r="C978" s="210"/>
      <c r="D978" s="211"/>
      <c r="E978" s="210"/>
      <c r="F978" s="210"/>
      <c r="G978" s="261"/>
      <c r="H978" s="262"/>
      <c r="I978" s="262"/>
      <c r="J978" s="263"/>
      <c r="K978" s="263"/>
      <c r="L978" s="263"/>
      <c r="M978" s="263"/>
      <c r="N978" s="263"/>
      <c r="O978" s="263"/>
      <c r="P978" s="263"/>
      <c r="Q978" s="263"/>
      <c r="R978" s="210"/>
      <c r="S978" s="210"/>
      <c r="T978" s="210"/>
      <c r="U978" s="212"/>
      <c r="V978" s="212"/>
      <c r="W978" s="212"/>
      <c r="X978" s="212"/>
      <c r="Y978" s="212"/>
      <c r="Z978" s="212"/>
      <c r="AA978" s="212"/>
      <c r="AB978" s="212"/>
      <c r="AC978" s="212"/>
      <c r="AD978" s="212"/>
      <c r="AE978" s="212"/>
      <c r="AF978" s="212"/>
      <c r="AG978" s="212"/>
      <c r="AH978" s="212"/>
      <c r="AI978" s="212"/>
      <c r="AJ978" s="260"/>
      <c r="AK978" s="260"/>
      <c r="AL978" s="260"/>
      <c r="AM978" s="260"/>
      <c r="AN978" s="260"/>
      <c r="AO978" s="260"/>
      <c r="AP978" s="260"/>
      <c r="AQ978" s="260"/>
      <c r="AR978" s="260"/>
      <c r="AS978" s="260"/>
      <c r="AT978" s="260"/>
      <c r="AU978" s="260"/>
      <c r="AV978" s="260"/>
      <c r="AW978" s="260"/>
      <c r="AX978" s="260"/>
      <c r="AY978" s="260"/>
      <c r="AZ978" s="260"/>
      <c r="BA978" s="260"/>
      <c r="BB978" s="260"/>
      <c r="BC978" s="260"/>
      <c r="BD978" s="260"/>
      <c r="BE978" s="260"/>
      <c r="BF978" s="260"/>
      <c r="BG978" s="260"/>
      <c r="BH978" s="260"/>
      <c r="BI978" s="260"/>
      <c r="BJ978" s="260"/>
      <c r="BK978" s="260"/>
      <c r="BL978" s="260"/>
      <c r="BM978" s="260"/>
      <c r="BN978" s="260"/>
      <c r="BO978" s="260"/>
      <c r="BP978" s="260"/>
      <c r="BQ978" s="260"/>
      <c r="BR978" s="260"/>
      <c r="BS978" s="260"/>
      <c r="BT978" s="260"/>
      <c r="BU978" s="260"/>
      <c r="BV978" s="260"/>
      <c r="BW978" s="260"/>
      <c r="BX978" s="260"/>
      <c r="BY978" s="260"/>
      <c r="BZ978" s="260"/>
      <c r="CA978" s="260"/>
      <c r="CB978" s="260"/>
      <c r="CC978" s="260"/>
      <c r="CD978" s="260"/>
      <c r="CE978" s="260"/>
      <c r="CF978" s="260"/>
      <c r="CG978" s="260"/>
      <c r="CH978" s="260"/>
      <c r="CI978" s="260"/>
      <c r="CJ978" s="260"/>
      <c r="CK978" s="260"/>
      <c r="CL978" s="260"/>
      <c r="CM978" s="260"/>
      <c r="CN978" s="260"/>
      <c r="CO978" s="260"/>
      <c r="CP978" s="260"/>
      <c r="CQ978" s="260"/>
      <c r="CR978" s="260"/>
      <c r="CS978" s="260"/>
      <c r="CT978" s="260"/>
      <c r="CU978" s="260"/>
      <c r="CV978" s="260"/>
      <c r="CW978" s="260"/>
      <c r="CX978" s="260"/>
      <c r="CY978" s="260"/>
      <c r="CZ978" s="260"/>
      <c r="DA978" s="260"/>
      <c r="DB978" s="260"/>
      <c r="DC978" s="260"/>
      <c r="DD978" s="260"/>
      <c r="DE978" s="260"/>
    </row>
    <row r="979" spans="1:109" ht="11.25" customHeight="1">
      <c r="A979" s="260"/>
      <c r="B979" s="260"/>
      <c r="C979" s="210"/>
      <c r="D979" s="211"/>
      <c r="E979" s="210"/>
      <c r="F979" s="210"/>
      <c r="G979" s="261"/>
      <c r="H979" s="262"/>
      <c r="I979" s="262"/>
      <c r="J979" s="263"/>
      <c r="K979" s="263"/>
      <c r="L979" s="263"/>
      <c r="M979" s="263"/>
      <c r="N979" s="263"/>
      <c r="O979" s="263"/>
      <c r="P979" s="263"/>
      <c r="Q979" s="263"/>
      <c r="R979" s="210"/>
      <c r="S979" s="210"/>
      <c r="T979" s="210"/>
      <c r="U979" s="212"/>
      <c r="V979" s="212"/>
      <c r="W979" s="212"/>
      <c r="X979" s="212"/>
      <c r="Y979" s="212"/>
      <c r="Z979" s="212"/>
      <c r="AA979" s="212"/>
      <c r="AB979" s="212"/>
      <c r="AC979" s="212"/>
      <c r="AD979" s="212"/>
      <c r="AE979" s="212"/>
      <c r="AF979" s="212"/>
      <c r="AG979" s="212"/>
      <c r="AH979" s="212"/>
      <c r="AI979" s="212"/>
      <c r="AJ979" s="260"/>
      <c r="AK979" s="260"/>
      <c r="AL979" s="260"/>
      <c r="AM979" s="260"/>
      <c r="AN979" s="260"/>
      <c r="AO979" s="260"/>
      <c r="AP979" s="260"/>
      <c r="AQ979" s="260"/>
      <c r="AR979" s="260"/>
      <c r="AS979" s="260"/>
      <c r="AT979" s="260"/>
      <c r="AU979" s="260"/>
      <c r="AV979" s="260"/>
      <c r="AW979" s="260"/>
      <c r="AX979" s="260"/>
      <c r="AY979" s="260"/>
      <c r="AZ979" s="260"/>
      <c r="BA979" s="260"/>
      <c r="BB979" s="260"/>
      <c r="BC979" s="260"/>
      <c r="BD979" s="260"/>
      <c r="BE979" s="260"/>
      <c r="BF979" s="260"/>
      <c r="BG979" s="260"/>
      <c r="BH979" s="260"/>
      <c r="BI979" s="260"/>
      <c r="BJ979" s="260"/>
      <c r="BK979" s="260"/>
      <c r="BL979" s="260"/>
      <c r="BM979" s="260"/>
      <c r="BN979" s="260"/>
      <c r="BO979" s="260"/>
      <c r="BP979" s="260"/>
      <c r="BQ979" s="260"/>
      <c r="BR979" s="260"/>
      <c r="BS979" s="260"/>
      <c r="BT979" s="260"/>
      <c r="BU979" s="260"/>
      <c r="BV979" s="260"/>
      <c r="BW979" s="260"/>
      <c r="BX979" s="260"/>
      <c r="BY979" s="260"/>
      <c r="BZ979" s="260"/>
      <c r="CA979" s="260"/>
      <c r="CB979" s="260"/>
      <c r="CC979" s="260"/>
      <c r="CD979" s="260"/>
      <c r="CE979" s="260"/>
      <c r="CF979" s="260"/>
      <c r="CG979" s="260"/>
      <c r="CH979" s="260"/>
      <c r="CI979" s="260"/>
      <c r="CJ979" s="260"/>
      <c r="CK979" s="260"/>
      <c r="CL979" s="260"/>
      <c r="CM979" s="260"/>
      <c r="CN979" s="260"/>
      <c r="CO979" s="260"/>
      <c r="CP979" s="260"/>
      <c r="CQ979" s="260"/>
      <c r="CR979" s="260"/>
      <c r="CS979" s="260"/>
      <c r="CT979" s="260"/>
      <c r="CU979" s="260"/>
      <c r="CV979" s="260"/>
      <c r="CW979" s="260"/>
      <c r="CX979" s="260"/>
      <c r="CY979" s="260"/>
      <c r="CZ979" s="260"/>
      <c r="DA979" s="260"/>
      <c r="DB979" s="260"/>
      <c r="DC979" s="260"/>
      <c r="DD979" s="260"/>
      <c r="DE979" s="260"/>
    </row>
    <row r="980" spans="1:109" ht="11.25" customHeight="1">
      <c r="A980" s="260"/>
      <c r="B980" s="260"/>
      <c r="C980" s="210"/>
      <c r="D980" s="211"/>
      <c r="E980" s="210"/>
      <c r="F980" s="210"/>
      <c r="G980" s="261"/>
      <c r="H980" s="262"/>
      <c r="I980" s="262"/>
      <c r="J980" s="263"/>
      <c r="K980" s="263"/>
      <c r="L980" s="263"/>
      <c r="M980" s="263"/>
      <c r="N980" s="263"/>
      <c r="O980" s="263"/>
      <c r="P980" s="263"/>
      <c r="Q980" s="263"/>
      <c r="R980" s="210"/>
      <c r="S980" s="210"/>
      <c r="T980" s="210"/>
      <c r="U980" s="212"/>
      <c r="V980" s="212"/>
      <c r="W980" s="212"/>
      <c r="X980" s="212"/>
      <c r="Y980" s="212"/>
      <c r="Z980" s="212"/>
      <c r="AA980" s="212"/>
      <c r="AB980" s="212"/>
      <c r="AC980" s="212"/>
      <c r="AD980" s="212"/>
      <c r="AE980" s="212"/>
      <c r="AF980" s="212"/>
      <c r="AG980" s="212"/>
      <c r="AH980" s="212"/>
      <c r="AI980" s="212"/>
      <c r="AJ980" s="260"/>
      <c r="AK980" s="260"/>
      <c r="AL980" s="260"/>
      <c r="AM980" s="260"/>
      <c r="AN980" s="260"/>
      <c r="AO980" s="260"/>
      <c r="AP980" s="260"/>
      <c r="AQ980" s="260"/>
      <c r="AR980" s="260"/>
      <c r="AS980" s="260"/>
      <c r="AT980" s="260"/>
      <c r="AU980" s="260"/>
      <c r="AV980" s="260"/>
      <c r="AW980" s="260"/>
      <c r="AX980" s="260"/>
      <c r="AY980" s="260"/>
      <c r="AZ980" s="260"/>
      <c r="BA980" s="260"/>
      <c r="BB980" s="260"/>
      <c r="BC980" s="260"/>
      <c r="BD980" s="260"/>
      <c r="BE980" s="260"/>
      <c r="BF980" s="260"/>
      <c r="BG980" s="260"/>
      <c r="BH980" s="260"/>
      <c r="BI980" s="260"/>
      <c r="BJ980" s="260"/>
      <c r="BK980" s="260"/>
      <c r="BL980" s="260"/>
      <c r="BM980" s="260"/>
      <c r="BN980" s="260"/>
      <c r="BO980" s="260"/>
      <c r="BP980" s="260"/>
      <c r="BQ980" s="260"/>
      <c r="BR980" s="260"/>
      <c r="BS980" s="260"/>
      <c r="BT980" s="260"/>
      <c r="BU980" s="260"/>
      <c r="BV980" s="260"/>
      <c r="BW980" s="260"/>
      <c r="BX980" s="260"/>
      <c r="BY980" s="260"/>
      <c r="BZ980" s="260"/>
      <c r="CA980" s="260"/>
      <c r="CB980" s="260"/>
      <c r="CC980" s="260"/>
      <c r="CD980" s="260"/>
      <c r="CE980" s="260"/>
      <c r="CF980" s="260"/>
      <c r="CG980" s="260"/>
      <c r="CH980" s="260"/>
      <c r="CI980" s="260"/>
      <c r="CJ980" s="260"/>
      <c r="CK980" s="260"/>
      <c r="CL980" s="260"/>
      <c r="CM980" s="260"/>
      <c r="CN980" s="260"/>
      <c r="CO980" s="260"/>
      <c r="CP980" s="260"/>
      <c r="CQ980" s="260"/>
      <c r="CR980" s="260"/>
      <c r="CS980" s="260"/>
      <c r="CT980" s="260"/>
      <c r="CU980" s="260"/>
      <c r="CV980" s="260"/>
      <c r="CW980" s="260"/>
      <c r="CX980" s="260"/>
      <c r="CY980" s="260"/>
      <c r="CZ980" s="260"/>
      <c r="DA980" s="260"/>
      <c r="DB980" s="260"/>
      <c r="DC980" s="260"/>
      <c r="DD980" s="260"/>
      <c r="DE980" s="260"/>
    </row>
    <row r="981" spans="1:109" ht="11.25" customHeight="1">
      <c r="A981" s="260"/>
      <c r="B981" s="260"/>
      <c r="C981" s="210"/>
      <c r="D981" s="211"/>
      <c r="E981" s="210"/>
      <c r="F981" s="210"/>
      <c r="G981" s="261"/>
      <c r="H981" s="262"/>
      <c r="I981" s="262"/>
      <c r="J981" s="263"/>
      <c r="K981" s="263"/>
      <c r="L981" s="263"/>
      <c r="M981" s="263"/>
      <c r="N981" s="263"/>
      <c r="O981" s="263"/>
      <c r="P981" s="263"/>
      <c r="Q981" s="263"/>
      <c r="R981" s="210"/>
      <c r="S981" s="210"/>
      <c r="T981" s="210"/>
      <c r="U981" s="212"/>
      <c r="V981" s="212"/>
      <c r="W981" s="212"/>
      <c r="X981" s="212"/>
      <c r="Y981" s="212"/>
      <c r="Z981" s="212"/>
      <c r="AA981" s="212"/>
      <c r="AB981" s="212"/>
      <c r="AC981" s="212"/>
      <c r="AD981" s="212"/>
      <c r="AE981" s="212"/>
      <c r="AF981" s="212"/>
      <c r="AG981" s="212"/>
      <c r="AH981" s="212"/>
      <c r="AI981" s="212"/>
      <c r="AJ981" s="260"/>
      <c r="AK981" s="260"/>
      <c r="AL981" s="260"/>
      <c r="AM981" s="260"/>
      <c r="AN981" s="260"/>
      <c r="AO981" s="260"/>
      <c r="AP981" s="260"/>
      <c r="AQ981" s="260"/>
      <c r="AR981" s="260"/>
      <c r="AS981" s="260"/>
      <c r="AT981" s="260"/>
      <c r="AU981" s="260"/>
      <c r="AV981" s="260"/>
      <c r="AW981" s="260"/>
      <c r="AX981" s="260"/>
      <c r="AY981" s="260"/>
      <c r="AZ981" s="260"/>
      <c r="BA981" s="260"/>
      <c r="BB981" s="260"/>
      <c r="BC981" s="260"/>
      <c r="BD981" s="260"/>
      <c r="BE981" s="260"/>
      <c r="BF981" s="260"/>
      <c r="BG981" s="260"/>
      <c r="BH981" s="260"/>
      <c r="BI981" s="260"/>
      <c r="BJ981" s="260"/>
      <c r="BK981" s="260"/>
      <c r="BL981" s="260"/>
      <c r="BM981" s="260"/>
      <c r="BN981" s="260"/>
      <c r="BO981" s="260"/>
      <c r="BP981" s="260"/>
      <c r="BQ981" s="260"/>
      <c r="BR981" s="260"/>
      <c r="BS981" s="260"/>
      <c r="BT981" s="260"/>
      <c r="BU981" s="260"/>
      <c r="BV981" s="260"/>
      <c r="BW981" s="260"/>
      <c r="BX981" s="260"/>
      <c r="BY981" s="260"/>
      <c r="BZ981" s="260"/>
      <c r="CA981" s="260"/>
      <c r="CB981" s="260"/>
      <c r="CC981" s="260"/>
      <c r="CD981" s="260"/>
      <c r="CE981" s="260"/>
      <c r="CF981" s="260"/>
      <c r="CG981" s="260"/>
      <c r="CH981" s="260"/>
      <c r="CI981" s="260"/>
      <c r="CJ981" s="260"/>
      <c r="CK981" s="260"/>
      <c r="CL981" s="260"/>
      <c r="CM981" s="260"/>
      <c r="CN981" s="260"/>
      <c r="CO981" s="260"/>
      <c r="CP981" s="260"/>
      <c r="CQ981" s="260"/>
      <c r="CR981" s="260"/>
      <c r="CS981" s="260"/>
      <c r="CT981" s="260"/>
      <c r="CU981" s="260"/>
      <c r="CV981" s="260"/>
      <c r="CW981" s="260"/>
      <c r="CX981" s="260"/>
      <c r="CY981" s="260"/>
      <c r="CZ981" s="260"/>
      <c r="DA981" s="260"/>
      <c r="DB981" s="260"/>
      <c r="DC981" s="260"/>
      <c r="DD981" s="260"/>
      <c r="DE981" s="260"/>
    </row>
    <row r="982" spans="1:109" ht="11.25" customHeight="1">
      <c r="A982" s="260"/>
      <c r="B982" s="260"/>
      <c r="C982" s="210"/>
      <c r="D982" s="211"/>
      <c r="E982" s="210"/>
      <c r="F982" s="210"/>
      <c r="G982" s="261"/>
      <c r="H982" s="262"/>
      <c r="I982" s="262"/>
      <c r="J982" s="263"/>
      <c r="K982" s="263"/>
      <c r="L982" s="263"/>
      <c r="M982" s="263"/>
      <c r="N982" s="263"/>
      <c r="O982" s="263"/>
      <c r="P982" s="263"/>
      <c r="Q982" s="263"/>
      <c r="R982" s="210"/>
      <c r="S982" s="210"/>
      <c r="T982" s="210"/>
      <c r="U982" s="212"/>
      <c r="V982" s="212"/>
      <c r="W982" s="212"/>
      <c r="X982" s="212"/>
      <c r="Y982" s="212"/>
      <c r="Z982" s="212"/>
      <c r="AA982" s="212"/>
      <c r="AB982" s="212"/>
      <c r="AC982" s="212"/>
      <c r="AD982" s="212"/>
      <c r="AE982" s="212"/>
      <c r="AF982" s="212"/>
      <c r="AG982" s="212"/>
      <c r="AH982" s="212"/>
      <c r="AI982" s="212"/>
      <c r="AJ982" s="260"/>
      <c r="AK982" s="260"/>
      <c r="AL982" s="260"/>
      <c r="AM982" s="260"/>
      <c r="AN982" s="260"/>
      <c r="AO982" s="260"/>
      <c r="AP982" s="260"/>
      <c r="AQ982" s="260"/>
      <c r="AR982" s="260"/>
      <c r="AS982" s="260"/>
      <c r="AT982" s="260"/>
      <c r="AU982" s="260"/>
      <c r="AV982" s="260"/>
      <c r="AW982" s="260"/>
      <c r="AX982" s="260"/>
      <c r="AY982" s="260"/>
      <c r="AZ982" s="260"/>
      <c r="BA982" s="260"/>
      <c r="BB982" s="260"/>
      <c r="BC982" s="260"/>
      <c r="BD982" s="260"/>
      <c r="BE982" s="260"/>
      <c r="BF982" s="260"/>
      <c r="BG982" s="260"/>
      <c r="BH982" s="260"/>
      <c r="BI982" s="260"/>
      <c r="BJ982" s="260"/>
      <c r="BK982" s="260"/>
      <c r="BL982" s="260"/>
      <c r="BM982" s="260"/>
      <c r="BN982" s="260"/>
      <c r="BO982" s="260"/>
      <c r="BP982" s="260"/>
      <c r="BQ982" s="260"/>
      <c r="BR982" s="260"/>
      <c r="BS982" s="260"/>
      <c r="BT982" s="260"/>
      <c r="BU982" s="260"/>
      <c r="BV982" s="260"/>
      <c r="BW982" s="260"/>
      <c r="BX982" s="260"/>
      <c r="BY982" s="260"/>
      <c r="BZ982" s="260"/>
      <c r="CA982" s="260"/>
      <c r="CB982" s="260"/>
      <c r="CC982" s="260"/>
      <c r="CD982" s="260"/>
      <c r="CE982" s="260"/>
      <c r="CF982" s="260"/>
      <c r="CG982" s="260"/>
      <c r="CH982" s="260"/>
      <c r="CI982" s="260"/>
      <c r="CJ982" s="260"/>
      <c r="CK982" s="260"/>
      <c r="CL982" s="260"/>
      <c r="CM982" s="260"/>
      <c r="CN982" s="260"/>
      <c r="CO982" s="260"/>
      <c r="CP982" s="260"/>
      <c r="CQ982" s="260"/>
      <c r="CR982" s="260"/>
      <c r="CS982" s="260"/>
      <c r="CT982" s="260"/>
      <c r="CU982" s="260"/>
      <c r="CV982" s="260"/>
      <c r="CW982" s="260"/>
      <c r="CX982" s="260"/>
      <c r="CY982" s="260"/>
      <c r="CZ982" s="260"/>
      <c r="DA982" s="260"/>
      <c r="DB982" s="260"/>
      <c r="DC982" s="260"/>
      <c r="DD982" s="260"/>
      <c r="DE982" s="260"/>
    </row>
    <row r="983" spans="1:109" ht="11.25" customHeight="1">
      <c r="A983" s="260"/>
      <c r="B983" s="260"/>
      <c r="C983" s="210"/>
      <c r="D983" s="211"/>
      <c r="E983" s="210"/>
      <c r="F983" s="210"/>
      <c r="G983" s="261"/>
      <c r="H983" s="262"/>
      <c r="I983" s="262"/>
      <c r="J983" s="263"/>
      <c r="K983" s="263"/>
      <c r="L983" s="263"/>
      <c r="M983" s="263"/>
      <c r="N983" s="263"/>
      <c r="O983" s="263"/>
      <c r="P983" s="263"/>
      <c r="Q983" s="263"/>
      <c r="R983" s="210"/>
      <c r="S983" s="210"/>
      <c r="T983" s="210"/>
      <c r="U983" s="212"/>
      <c r="V983" s="212"/>
      <c r="W983" s="212"/>
      <c r="X983" s="212"/>
      <c r="Y983" s="212"/>
      <c r="Z983" s="212"/>
      <c r="AA983" s="212"/>
      <c r="AB983" s="212"/>
      <c r="AC983" s="212"/>
      <c r="AD983" s="212"/>
      <c r="AE983" s="212"/>
      <c r="AF983" s="212"/>
      <c r="AG983" s="212"/>
      <c r="AH983" s="212"/>
      <c r="AI983" s="212"/>
      <c r="AJ983" s="260"/>
      <c r="AK983" s="260"/>
      <c r="AL983" s="260"/>
      <c r="AM983" s="260"/>
      <c r="AN983" s="260"/>
      <c r="AO983" s="260"/>
      <c r="AP983" s="260"/>
      <c r="AQ983" s="260"/>
      <c r="AR983" s="260"/>
      <c r="AS983" s="260"/>
      <c r="AT983" s="260"/>
      <c r="AU983" s="260"/>
      <c r="AV983" s="260"/>
      <c r="AW983" s="260"/>
      <c r="AX983" s="260"/>
      <c r="AY983" s="260"/>
      <c r="AZ983" s="260"/>
      <c r="BA983" s="260"/>
      <c r="BB983" s="260"/>
      <c r="BC983" s="260"/>
      <c r="BD983" s="260"/>
      <c r="BE983" s="260"/>
      <c r="BF983" s="260"/>
      <c r="BG983" s="260"/>
      <c r="BH983" s="260"/>
      <c r="BI983" s="260"/>
      <c r="BJ983" s="260"/>
      <c r="BK983" s="260"/>
      <c r="BL983" s="260"/>
      <c r="BM983" s="260"/>
      <c r="BN983" s="260"/>
      <c r="BO983" s="260"/>
      <c r="BP983" s="260"/>
      <c r="BQ983" s="260"/>
      <c r="BR983" s="260"/>
      <c r="BS983" s="260"/>
      <c r="BT983" s="260"/>
      <c r="BU983" s="260"/>
      <c r="BV983" s="260"/>
      <c r="BW983" s="260"/>
      <c r="BX983" s="260"/>
      <c r="BY983" s="260"/>
      <c r="BZ983" s="260"/>
      <c r="CA983" s="260"/>
      <c r="CB983" s="260"/>
      <c r="CC983" s="260"/>
      <c r="CD983" s="260"/>
      <c r="CE983" s="260"/>
      <c r="CF983" s="260"/>
      <c r="CG983" s="260"/>
      <c r="CH983" s="260"/>
      <c r="CI983" s="260"/>
      <c r="CJ983" s="260"/>
      <c r="CK983" s="260"/>
      <c r="CL983" s="260"/>
      <c r="CM983" s="260"/>
      <c r="CN983" s="260"/>
      <c r="CO983" s="260"/>
      <c r="CP983" s="260"/>
      <c r="CQ983" s="260"/>
      <c r="CR983" s="260"/>
      <c r="CS983" s="260"/>
      <c r="CT983" s="260"/>
      <c r="CU983" s="260"/>
      <c r="CV983" s="260"/>
      <c r="CW983" s="260"/>
      <c r="CX983" s="260"/>
      <c r="CY983" s="260"/>
      <c r="CZ983" s="260"/>
      <c r="DA983" s="260"/>
      <c r="DB983" s="260"/>
      <c r="DC983" s="260"/>
      <c r="DD983" s="260"/>
      <c r="DE983" s="260"/>
    </row>
    <row r="984" spans="1:109" ht="11.25" customHeight="1">
      <c r="A984" s="260"/>
      <c r="B984" s="260"/>
      <c r="C984" s="210"/>
      <c r="D984" s="211"/>
      <c r="E984" s="210"/>
      <c r="F984" s="210"/>
      <c r="G984" s="261"/>
      <c r="H984" s="262"/>
      <c r="I984" s="262"/>
      <c r="J984" s="263"/>
      <c r="K984" s="263"/>
      <c r="L984" s="263"/>
      <c r="M984" s="263"/>
      <c r="N984" s="263"/>
      <c r="O984" s="263"/>
      <c r="P984" s="263"/>
      <c r="Q984" s="263"/>
      <c r="R984" s="210"/>
      <c r="S984" s="210"/>
      <c r="T984" s="210"/>
      <c r="U984" s="212"/>
      <c r="V984" s="212"/>
      <c r="W984" s="212"/>
      <c r="X984" s="212"/>
      <c r="Y984" s="212"/>
      <c r="Z984" s="212"/>
      <c r="AA984" s="212"/>
      <c r="AB984" s="212"/>
      <c r="AC984" s="212"/>
      <c r="AD984" s="212"/>
      <c r="AE984" s="212"/>
      <c r="AF984" s="212"/>
      <c r="AG984" s="212"/>
      <c r="AH984" s="212"/>
      <c r="AI984" s="212"/>
      <c r="AJ984" s="260"/>
      <c r="AK984" s="260"/>
      <c r="AL984" s="260"/>
      <c r="AM984" s="260"/>
      <c r="AN984" s="260"/>
      <c r="AO984" s="260"/>
      <c r="AP984" s="260"/>
      <c r="AQ984" s="260"/>
      <c r="AR984" s="260"/>
      <c r="AS984" s="260"/>
      <c r="AT984" s="260"/>
      <c r="AU984" s="260"/>
      <c r="AV984" s="260"/>
      <c r="AW984" s="260"/>
      <c r="AX984" s="260"/>
      <c r="AY984" s="260"/>
      <c r="AZ984" s="260"/>
      <c r="BA984" s="260"/>
      <c r="BB984" s="260"/>
      <c r="BC984" s="260"/>
      <c r="BD984" s="260"/>
      <c r="BE984" s="260"/>
      <c r="BF984" s="260"/>
      <c r="BG984" s="260"/>
      <c r="BH984" s="260"/>
      <c r="BI984" s="260"/>
      <c r="BJ984" s="260"/>
      <c r="BK984" s="260"/>
      <c r="BL984" s="260"/>
      <c r="BM984" s="260"/>
      <c r="BN984" s="260"/>
      <c r="BO984" s="260"/>
      <c r="BP984" s="260"/>
      <c r="BQ984" s="260"/>
      <c r="BR984" s="260"/>
      <c r="BS984" s="260"/>
      <c r="BT984" s="260"/>
      <c r="BU984" s="260"/>
      <c r="BV984" s="260"/>
      <c r="BW984" s="260"/>
      <c r="BX984" s="260"/>
      <c r="BY984" s="260"/>
      <c r="BZ984" s="260"/>
      <c r="CA984" s="260"/>
      <c r="CB984" s="260"/>
      <c r="CC984" s="260"/>
      <c r="CD984" s="260"/>
      <c r="CE984" s="260"/>
      <c r="CF984" s="260"/>
      <c r="CG984" s="260"/>
      <c r="CH984" s="260"/>
      <c r="CI984" s="260"/>
      <c r="CJ984" s="260"/>
      <c r="CK984" s="260"/>
      <c r="CL984" s="260"/>
      <c r="CM984" s="260"/>
      <c r="CN984" s="260"/>
      <c r="CO984" s="260"/>
      <c r="CP984" s="260"/>
      <c r="CQ984" s="260"/>
      <c r="CR984" s="260"/>
      <c r="CS984" s="260"/>
      <c r="CT984" s="260"/>
      <c r="CU984" s="260"/>
      <c r="CV984" s="260"/>
      <c r="CW984" s="260"/>
      <c r="CX984" s="260"/>
      <c r="CY984" s="260"/>
      <c r="CZ984" s="260"/>
      <c r="DA984" s="260"/>
      <c r="DB984" s="260"/>
      <c r="DC984" s="260"/>
      <c r="DD984" s="260"/>
      <c r="DE984" s="260"/>
    </row>
    <row r="985" spans="1:109" ht="11.25" customHeight="1">
      <c r="A985" s="260"/>
      <c r="B985" s="260"/>
      <c r="C985" s="210"/>
      <c r="D985" s="211"/>
      <c r="E985" s="210"/>
      <c r="F985" s="210"/>
      <c r="G985" s="261"/>
      <c r="H985" s="262"/>
      <c r="I985" s="262"/>
      <c r="J985" s="263"/>
      <c r="K985" s="263"/>
      <c r="L985" s="263"/>
      <c r="M985" s="263"/>
      <c r="N985" s="263"/>
      <c r="O985" s="263"/>
      <c r="P985" s="263"/>
      <c r="Q985" s="263"/>
      <c r="R985" s="210"/>
      <c r="S985" s="210"/>
      <c r="T985" s="210"/>
      <c r="U985" s="212"/>
      <c r="V985" s="212"/>
      <c r="W985" s="212"/>
      <c r="X985" s="212"/>
      <c r="Y985" s="212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60"/>
      <c r="AK985" s="260"/>
      <c r="AL985" s="260"/>
      <c r="AM985" s="260"/>
      <c r="AN985" s="260"/>
      <c r="AO985" s="260"/>
      <c r="AP985" s="260"/>
      <c r="AQ985" s="260"/>
      <c r="AR985" s="260"/>
      <c r="AS985" s="260"/>
      <c r="AT985" s="260"/>
      <c r="AU985" s="260"/>
      <c r="AV985" s="260"/>
      <c r="AW985" s="260"/>
      <c r="AX985" s="260"/>
      <c r="AY985" s="260"/>
      <c r="AZ985" s="260"/>
      <c r="BA985" s="260"/>
      <c r="BB985" s="260"/>
      <c r="BC985" s="260"/>
      <c r="BD985" s="260"/>
      <c r="BE985" s="260"/>
      <c r="BF985" s="260"/>
      <c r="BG985" s="260"/>
      <c r="BH985" s="260"/>
      <c r="BI985" s="260"/>
      <c r="BJ985" s="260"/>
      <c r="BK985" s="260"/>
      <c r="BL985" s="260"/>
      <c r="BM985" s="260"/>
      <c r="BN985" s="260"/>
      <c r="BO985" s="260"/>
      <c r="BP985" s="260"/>
      <c r="BQ985" s="260"/>
      <c r="BR985" s="260"/>
      <c r="BS985" s="260"/>
      <c r="BT985" s="260"/>
      <c r="BU985" s="260"/>
      <c r="BV985" s="260"/>
      <c r="BW985" s="260"/>
      <c r="BX985" s="260"/>
      <c r="BY985" s="260"/>
      <c r="BZ985" s="260"/>
      <c r="CA985" s="260"/>
      <c r="CB985" s="260"/>
      <c r="CC985" s="260"/>
      <c r="CD985" s="260"/>
      <c r="CE985" s="260"/>
      <c r="CF985" s="260"/>
      <c r="CG985" s="260"/>
      <c r="CH985" s="260"/>
      <c r="CI985" s="260"/>
      <c r="CJ985" s="260"/>
      <c r="CK985" s="260"/>
      <c r="CL985" s="260"/>
      <c r="CM985" s="260"/>
      <c r="CN985" s="260"/>
      <c r="CO985" s="260"/>
      <c r="CP985" s="260"/>
      <c r="CQ985" s="260"/>
      <c r="CR985" s="260"/>
      <c r="CS985" s="260"/>
      <c r="CT985" s="260"/>
      <c r="CU985" s="260"/>
      <c r="CV985" s="260"/>
      <c r="CW985" s="260"/>
      <c r="CX985" s="260"/>
      <c r="CY985" s="260"/>
      <c r="CZ985" s="260"/>
      <c r="DA985" s="260"/>
      <c r="DB985" s="260"/>
      <c r="DC985" s="260"/>
      <c r="DD985" s="260"/>
      <c r="DE985" s="260"/>
    </row>
    <row r="986" spans="1:109" ht="11.25" customHeight="1">
      <c r="A986" s="260"/>
      <c r="B986" s="260"/>
      <c r="C986" s="210"/>
      <c r="D986" s="211"/>
      <c r="E986" s="210"/>
      <c r="F986" s="210"/>
      <c r="G986" s="261"/>
      <c r="H986" s="262"/>
      <c r="I986" s="262"/>
      <c r="J986" s="263"/>
      <c r="K986" s="263"/>
      <c r="L986" s="263"/>
      <c r="M986" s="263"/>
      <c r="N986" s="263"/>
      <c r="O986" s="263"/>
      <c r="P986" s="263"/>
      <c r="Q986" s="263"/>
      <c r="R986" s="210"/>
      <c r="S986" s="210"/>
      <c r="T986" s="210"/>
      <c r="U986" s="212"/>
      <c r="V986" s="212"/>
      <c r="W986" s="212"/>
      <c r="X986" s="212"/>
      <c r="Y986" s="212"/>
      <c r="Z986" s="212"/>
      <c r="AA986" s="212"/>
      <c r="AB986" s="212"/>
      <c r="AC986" s="212"/>
      <c r="AD986" s="212"/>
      <c r="AE986" s="212"/>
      <c r="AF986" s="212"/>
      <c r="AG986" s="212"/>
      <c r="AH986" s="212"/>
      <c r="AI986" s="212"/>
      <c r="AJ986" s="260"/>
      <c r="AK986" s="260"/>
      <c r="AL986" s="260"/>
      <c r="AM986" s="260"/>
      <c r="AN986" s="260"/>
      <c r="AO986" s="260"/>
      <c r="AP986" s="260"/>
      <c r="AQ986" s="260"/>
      <c r="AR986" s="260"/>
      <c r="AS986" s="260"/>
      <c r="AT986" s="260"/>
      <c r="AU986" s="260"/>
      <c r="AV986" s="260"/>
      <c r="AW986" s="260"/>
      <c r="AX986" s="260"/>
      <c r="AY986" s="260"/>
      <c r="AZ986" s="260"/>
      <c r="BA986" s="260"/>
      <c r="BB986" s="260"/>
      <c r="BC986" s="260"/>
      <c r="BD986" s="260"/>
      <c r="BE986" s="260"/>
      <c r="BF986" s="260"/>
      <c r="BG986" s="260"/>
      <c r="BH986" s="260"/>
      <c r="BI986" s="260"/>
      <c r="BJ986" s="260"/>
      <c r="BK986" s="260"/>
      <c r="BL986" s="260"/>
      <c r="BM986" s="260"/>
      <c r="BN986" s="260"/>
      <c r="BO986" s="260"/>
      <c r="BP986" s="260"/>
      <c r="BQ986" s="260"/>
      <c r="BR986" s="260"/>
      <c r="BS986" s="260"/>
      <c r="BT986" s="260"/>
      <c r="BU986" s="260"/>
      <c r="BV986" s="260"/>
      <c r="BW986" s="260"/>
      <c r="BX986" s="260"/>
      <c r="BY986" s="260"/>
      <c r="BZ986" s="260"/>
      <c r="CA986" s="260"/>
      <c r="CB986" s="260"/>
      <c r="CC986" s="260"/>
      <c r="CD986" s="260"/>
      <c r="CE986" s="260"/>
      <c r="CF986" s="260"/>
      <c r="CG986" s="260"/>
      <c r="CH986" s="260"/>
      <c r="CI986" s="260"/>
      <c r="CJ986" s="260"/>
      <c r="CK986" s="260"/>
      <c r="CL986" s="260"/>
      <c r="CM986" s="260"/>
      <c r="CN986" s="260"/>
      <c r="CO986" s="260"/>
      <c r="CP986" s="260"/>
      <c r="CQ986" s="260"/>
      <c r="CR986" s="260"/>
      <c r="CS986" s="260"/>
      <c r="CT986" s="260"/>
      <c r="CU986" s="260"/>
      <c r="CV986" s="260"/>
      <c r="CW986" s="260"/>
      <c r="CX986" s="260"/>
      <c r="CY986" s="260"/>
      <c r="CZ986" s="260"/>
      <c r="DA986" s="260"/>
      <c r="DB986" s="260"/>
      <c r="DC986" s="260"/>
      <c r="DD986" s="260"/>
      <c r="DE986" s="260"/>
    </row>
    <row r="987" spans="1:109" ht="11.25" customHeight="1">
      <c r="A987" s="260"/>
      <c r="B987" s="260"/>
      <c r="C987" s="210"/>
      <c r="D987" s="211"/>
      <c r="E987" s="210"/>
      <c r="F987" s="210"/>
      <c r="G987" s="261"/>
      <c r="H987" s="262"/>
      <c r="I987" s="262"/>
      <c r="J987" s="263"/>
      <c r="K987" s="263"/>
      <c r="L987" s="263"/>
      <c r="M987" s="263"/>
      <c r="N987" s="263"/>
      <c r="O987" s="263"/>
      <c r="P987" s="263"/>
      <c r="Q987" s="263"/>
      <c r="R987" s="210"/>
      <c r="S987" s="210"/>
      <c r="T987" s="210"/>
      <c r="U987" s="212"/>
      <c r="V987" s="212"/>
      <c r="W987" s="212"/>
      <c r="X987" s="212"/>
      <c r="Y987" s="212"/>
      <c r="Z987" s="212"/>
      <c r="AA987" s="212"/>
      <c r="AB987" s="212"/>
      <c r="AC987" s="212"/>
      <c r="AD987" s="212"/>
      <c r="AE987" s="212"/>
      <c r="AF987" s="212"/>
      <c r="AG987" s="212"/>
      <c r="AH987" s="212"/>
      <c r="AI987" s="212"/>
      <c r="AJ987" s="260"/>
      <c r="AK987" s="260"/>
      <c r="AL987" s="260"/>
      <c r="AM987" s="260"/>
      <c r="AN987" s="260"/>
      <c r="AO987" s="260"/>
      <c r="AP987" s="260"/>
      <c r="AQ987" s="260"/>
      <c r="AR987" s="260"/>
      <c r="AS987" s="260"/>
      <c r="AT987" s="260"/>
      <c r="AU987" s="260"/>
      <c r="AV987" s="260"/>
      <c r="AW987" s="260"/>
      <c r="AX987" s="260"/>
      <c r="AY987" s="260"/>
      <c r="AZ987" s="260"/>
      <c r="BA987" s="260"/>
      <c r="BB987" s="260"/>
      <c r="BC987" s="260"/>
      <c r="BD987" s="260"/>
      <c r="BE987" s="260"/>
      <c r="BF987" s="260"/>
      <c r="BG987" s="260"/>
      <c r="BH987" s="260"/>
      <c r="BI987" s="260"/>
      <c r="BJ987" s="260"/>
      <c r="BK987" s="260"/>
      <c r="BL987" s="260"/>
      <c r="BM987" s="260"/>
      <c r="BN987" s="260"/>
      <c r="BO987" s="260"/>
      <c r="BP987" s="260"/>
      <c r="BQ987" s="260"/>
      <c r="BR987" s="260"/>
      <c r="BS987" s="260"/>
      <c r="BT987" s="260"/>
      <c r="BU987" s="260"/>
      <c r="BV987" s="260"/>
      <c r="BW987" s="260"/>
      <c r="BX987" s="260"/>
      <c r="BY987" s="260"/>
      <c r="BZ987" s="260"/>
      <c r="CA987" s="260"/>
      <c r="CB987" s="260"/>
      <c r="CC987" s="260"/>
      <c r="CD987" s="260"/>
      <c r="CE987" s="260"/>
      <c r="CF987" s="260"/>
      <c r="CG987" s="260"/>
      <c r="CH987" s="260"/>
      <c r="CI987" s="260"/>
      <c r="CJ987" s="260"/>
      <c r="CK987" s="260"/>
      <c r="CL987" s="260"/>
      <c r="CM987" s="260"/>
      <c r="CN987" s="260"/>
      <c r="CO987" s="260"/>
      <c r="CP987" s="260"/>
      <c r="CQ987" s="260"/>
      <c r="CR987" s="260"/>
      <c r="CS987" s="260"/>
      <c r="CT987" s="260"/>
      <c r="CU987" s="260"/>
      <c r="CV987" s="260"/>
      <c r="CW987" s="260"/>
      <c r="CX987" s="260"/>
      <c r="CY987" s="260"/>
      <c r="CZ987" s="260"/>
      <c r="DA987" s="260"/>
      <c r="DB987" s="260"/>
      <c r="DC987" s="260"/>
      <c r="DD987" s="260"/>
      <c r="DE987" s="260"/>
    </row>
    <row r="988" spans="1:109" ht="11.25" customHeight="1">
      <c r="A988" s="260"/>
      <c r="B988" s="260"/>
      <c r="C988" s="210"/>
      <c r="D988" s="211"/>
      <c r="E988" s="210"/>
      <c r="F988" s="210"/>
      <c r="G988" s="261"/>
      <c r="H988" s="262"/>
      <c r="I988" s="262"/>
      <c r="J988" s="263"/>
      <c r="K988" s="263"/>
      <c r="L988" s="263"/>
      <c r="M988" s="263"/>
      <c r="N988" s="263"/>
      <c r="O988" s="263"/>
      <c r="P988" s="263"/>
      <c r="Q988" s="263"/>
      <c r="R988" s="210"/>
      <c r="S988" s="210"/>
      <c r="T988" s="210"/>
      <c r="U988" s="212"/>
      <c r="V988" s="212"/>
      <c r="W988" s="212"/>
      <c r="X988" s="212"/>
      <c r="Y988" s="212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60"/>
      <c r="AK988" s="260"/>
      <c r="AL988" s="260"/>
      <c r="AM988" s="260"/>
      <c r="AN988" s="260"/>
      <c r="AO988" s="260"/>
      <c r="AP988" s="260"/>
      <c r="AQ988" s="260"/>
      <c r="AR988" s="260"/>
      <c r="AS988" s="260"/>
      <c r="AT988" s="260"/>
      <c r="AU988" s="260"/>
      <c r="AV988" s="260"/>
      <c r="AW988" s="260"/>
      <c r="AX988" s="260"/>
      <c r="AY988" s="260"/>
      <c r="AZ988" s="260"/>
      <c r="BA988" s="260"/>
      <c r="BB988" s="260"/>
      <c r="BC988" s="260"/>
      <c r="BD988" s="260"/>
      <c r="BE988" s="260"/>
      <c r="BF988" s="260"/>
      <c r="BG988" s="260"/>
      <c r="BH988" s="260"/>
      <c r="BI988" s="260"/>
      <c r="BJ988" s="260"/>
      <c r="BK988" s="260"/>
      <c r="BL988" s="260"/>
      <c r="BM988" s="260"/>
      <c r="BN988" s="260"/>
      <c r="BO988" s="260"/>
      <c r="BP988" s="260"/>
      <c r="BQ988" s="260"/>
      <c r="BR988" s="260"/>
      <c r="BS988" s="260"/>
      <c r="BT988" s="260"/>
      <c r="BU988" s="260"/>
      <c r="BV988" s="260"/>
      <c r="BW988" s="260"/>
      <c r="BX988" s="260"/>
      <c r="BY988" s="260"/>
      <c r="BZ988" s="260"/>
      <c r="CA988" s="260"/>
      <c r="CB988" s="260"/>
      <c r="CC988" s="260"/>
      <c r="CD988" s="260"/>
      <c r="CE988" s="260"/>
      <c r="CF988" s="260"/>
      <c r="CG988" s="260"/>
      <c r="CH988" s="260"/>
      <c r="CI988" s="260"/>
      <c r="CJ988" s="260"/>
      <c r="CK988" s="260"/>
      <c r="CL988" s="260"/>
      <c r="CM988" s="260"/>
      <c r="CN988" s="260"/>
      <c r="CO988" s="260"/>
      <c r="CP988" s="260"/>
      <c r="CQ988" s="260"/>
      <c r="CR988" s="260"/>
      <c r="CS988" s="260"/>
      <c r="CT988" s="260"/>
      <c r="CU988" s="260"/>
      <c r="CV988" s="260"/>
      <c r="CW988" s="260"/>
      <c r="CX988" s="260"/>
      <c r="CY988" s="260"/>
      <c r="CZ988" s="260"/>
      <c r="DA988" s="260"/>
      <c r="DB988" s="260"/>
      <c r="DC988" s="260"/>
      <c r="DD988" s="260"/>
      <c r="DE988" s="260"/>
    </row>
    <row r="989" spans="1:109" ht="11.25" customHeight="1">
      <c r="A989" s="260"/>
      <c r="B989" s="260"/>
      <c r="C989" s="210"/>
      <c r="D989" s="211"/>
      <c r="E989" s="210"/>
      <c r="F989" s="210"/>
      <c r="G989" s="261"/>
      <c r="H989" s="262"/>
      <c r="I989" s="262"/>
      <c r="J989" s="263"/>
      <c r="K989" s="263"/>
      <c r="L989" s="263"/>
      <c r="M989" s="263"/>
      <c r="N989" s="263"/>
      <c r="O989" s="263"/>
      <c r="P989" s="263"/>
      <c r="Q989" s="263"/>
      <c r="R989" s="210"/>
      <c r="S989" s="210"/>
      <c r="T989" s="210"/>
      <c r="U989" s="212"/>
      <c r="V989" s="212"/>
      <c r="W989" s="212"/>
      <c r="X989" s="212"/>
      <c r="Y989" s="212"/>
      <c r="Z989" s="212"/>
      <c r="AA989" s="212"/>
      <c r="AB989" s="212"/>
      <c r="AC989" s="212"/>
      <c r="AD989" s="212"/>
      <c r="AE989" s="212"/>
      <c r="AF989" s="212"/>
      <c r="AG989" s="212"/>
      <c r="AH989" s="212"/>
      <c r="AI989" s="212"/>
      <c r="AJ989" s="260"/>
      <c r="AK989" s="260"/>
      <c r="AL989" s="260"/>
      <c r="AM989" s="260"/>
      <c r="AN989" s="260"/>
      <c r="AO989" s="260"/>
      <c r="AP989" s="260"/>
      <c r="AQ989" s="260"/>
      <c r="AR989" s="260"/>
      <c r="AS989" s="260"/>
      <c r="AT989" s="260"/>
      <c r="AU989" s="260"/>
      <c r="AV989" s="260"/>
      <c r="AW989" s="260"/>
      <c r="AX989" s="260"/>
      <c r="AY989" s="260"/>
      <c r="AZ989" s="260"/>
      <c r="BA989" s="260"/>
      <c r="BB989" s="260"/>
      <c r="BC989" s="260"/>
      <c r="BD989" s="260"/>
      <c r="BE989" s="260"/>
      <c r="BF989" s="260"/>
      <c r="BG989" s="260"/>
      <c r="BH989" s="260"/>
      <c r="BI989" s="260"/>
      <c r="BJ989" s="260"/>
      <c r="BK989" s="260"/>
      <c r="BL989" s="260"/>
      <c r="BM989" s="260"/>
      <c r="BN989" s="260"/>
      <c r="BO989" s="260"/>
      <c r="BP989" s="260"/>
      <c r="BQ989" s="260"/>
      <c r="BR989" s="260"/>
      <c r="BS989" s="260"/>
      <c r="BT989" s="260"/>
      <c r="BU989" s="260"/>
      <c r="BV989" s="260"/>
      <c r="BW989" s="260"/>
      <c r="BX989" s="260"/>
      <c r="BY989" s="260"/>
      <c r="BZ989" s="260"/>
      <c r="CA989" s="260"/>
      <c r="CB989" s="260"/>
      <c r="CC989" s="260"/>
      <c r="CD989" s="260"/>
      <c r="CE989" s="260"/>
      <c r="CF989" s="260"/>
      <c r="CG989" s="260"/>
      <c r="CH989" s="260"/>
      <c r="CI989" s="260"/>
      <c r="CJ989" s="260"/>
      <c r="CK989" s="260"/>
      <c r="CL989" s="260"/>
      <c r="CM989" s="260"/>
      <c r="CN989" s="260"/>
      <c r="CO989" s="260"/>
      <c r="CP989" s="260"/>
      <c r="CQ989" s="260"/>
      <c r="CR989" s="260"/>
      <c r="CS989" s="260"/>
      <c r="CT989" s="260"/>
      <c r="CU989" s="260"/>
      <c r="CV989" s="260"/>
      <c r="CW989" s="260"/>
      <c r="CX989" s="260"/>
      <c r="CY989" s="260"/>
      <c r="CZ989" s="260"/>
      <c r="DA989" s="260"/>
      <c r="DB989" s="260"/>
      <c r="DC989" s="260"/>
      <c r="DD989" s="260"/>
      <c r="DE989" s="260"/>
    </row>
    <row r="990" spans="1:109" ht="11.25" customHeight="1">
      <c r="A990" s="260"/>
      <c r="B990" s="260"/>
      <c r="C990" s="210"/>
      <c r="D990" s="211"/>
      <c r="E990" s="210"/>
      <c r="F990" s="210"/>
      <c r="G990" s="261"/>
      <c r="H990" s="262"/>
      <c r="I990" s="262"/>
      <c r="J990" s="263"/>
      <c r="K990" s="263"/>
      <c r="L990" s="263"/>
      <c r="M990" s="263"/>
      <c r="N990" s="263"/>
      <c r="O990" s="263"/>
      <c r="P990" s="263"/>
      <c r="Q990" s="263"/>
      <c r="R990" s="210"/>
      <c r="S990" s="210"/>
      <c r="T990" s="210"/>
      <c r="U990" s="212"/>
      <c r="V990" s="212"/>
      <c r="W990" s="212"/>
      <c r="X990" s="212"/>
      <c r="Y990" s="212"/>
      <c r="Z990" s="212"/>
      <c r="AA990" s="212"/>
      <c r="AB990" s="212"/>
      <c r="AC990" s="212"/>
      <c r="AD990" s="212"/>
      <c r="AE990" s="212"/>
      <c r="AF990" s="212"/>
      <c r="AG990" s="212"/>
      <c r="AH990" s="212"/>
      <c r="AI990" s="212"/>
      <c r="AJ990" s="260"/>
      <c r="AK990" s="260"/>
      <c r="AL990" s="260"/>
      <c r="AM990" s="260"/>
      <c r="AN990" s="260"/>
      <c r="AO990" s="260"/>
      <c r="AP990" s="260"/>
      <c r="AQ990" s="260"/>
      <c r="AR990" s="260"/>
      <c r="AS990" s="260"/>
      <c r="AT990" s="260"/>
      <c r="AU990" s="260"/>
      <c r="AV990" s="260"/>
      <c r="AW990" s="260"/>
      <c r="AX990" s="260"/>
      <c r="AY990" s="260"/>
      <c r="AZ990" s="260"/>
      <c r="BA990" s="260"/>
      <c r="BB990" s="260"/>
      <c r="BC990" s="260"/>
      <c r="BD990" s="260"/>
      <c r="BE990" s="260"/>
      <c r="BF990" s="260"/>
      <c r="BG990" s="260"/>
      <c r="BH990" s="260"/>
      <c r="BI990" s="260"/>
      <c r="BJ990" s="260"/>
      <c r="BK990" s="260"/>
      <c r="BL990" s="260"/>
      <c r="BM990" s="260"/>
      <c r="BN990" s="260"/>
      <c r="BO990" s="260"/>
      <c r="BP990" s="260"/>
      <c r="BQ990" s="260"/>
      <c r="BR990" s="260"/>
      <c r="BS990" s="260"/>
      <c r="BT990" s="260"/>
      <c r="BU990" s="260"/>
      <c r="BV990" s="260"/>
      <c r="BW990" s="260"/>
      <c r="BX990" s="260"/>
      <c r="BY990" s="260"/>
      <c r="BZ990" s="260"/>
      <c r="CA990" s="260"/>
      <c r="CB990" s="260"/>
      <c r="CC990" s="260"/>
      <c r="CD990" s="260"/>
      <c r="CE990" s="260"/>
      <c r="CF990" s="260"/>
      <c r="CG990" s="260"/>
      <c r="CH990" s="260"/>
      <c r="CI990" s="260"/>
      <c r="CJ990" s="260"/>
      <c r="CK990" s="260"/>
      <c r="CL990" s="260"/>
      <c r="CM990" s="260"/>
      <c r="CN990" s="260"/>
      <c r="CO990" s="260"/>
      <c r="CP990" s="260"/>
      <c r="CQ990" s="260"/>
      <c r="CR990" s="260"/>
      <c r="CS990" s="260"/>
      <c r="CT990" s="260"/>
      <c r="CU990" s="260"/>
      <c r="CV990" s="260"/>
      <c r="CW990" s="260"/>
      <c r="CX990" s="260"/>
      <c r="CY990" s="260"/>
      <c r="CZ990" s="260"/>
      <c r="DA990" s="260"/>
      <c r="DB990" s="260"/>
      <c r="DC990" s="260"/>
      <c r="DD990" s="260"/>
      <c r="DE990" s="260"/>
    </row>
    <row r="991" spans="1:109" ht="11.25" customHeight="1">
      <c r="A991" s="260"/>
      <c r="B991" s="260"/>
      <c r="C991" s="210"/>
      <c r="D991" s="211"/>
      <c r="E991" s="210"/>
      <c r="F991" s="210"/>
      <c r="G991" s="261"/>
      <c r="H991" s="262"/>
      <c r="I991" s="262"/>
      <c r="J991" s="263"/>
      <c r="K991" s="263"/>
      <c r="L991" s="263"/>
      <c r="M991" s="263"/>
      <c r="N991" s="263"/>
      <c r="O991" s="263"/>
      <c r="P991" s="263"/>
      <c r="Q991" s="263"/>
      <c r="R991" s="210"/>
      <c r="S991" s="210"/>
      <c r="T991" s="210"/>
      <c r="U991" s="212"/>
      <c r="V991" s="212"/>
      <c r="W991" s="212"/>
      <c r="X991" s="212"/>
      <c r="Y991" s="212"/>
      <c r="Z991" s="212"/>
      <c r="AA991" s="212"/>
      <c r="AB991" s="212"/>
      <c r="AC991" s="212"/>
      <c r="AD991" s="212"/>
      <c r="AE991" s="212"/>
      <c r="AF991" s="212"/>
      <c r="AG991" s="212"/>
      <c r="AH991" s="212"/>
      <c r="AI991" s="212"/>
      <c r="AJ991" s="260"/>
      <c r="AK991" s="260"/>
      <c r="AL991" s="260"/>
      <c r="AM991" s="260"/>
      <c r="AN991" s="260"/>
      <c r="AO991" s="260"/>
      <c r="AP991" s="260"/>
      <c r="AQ991" s="260"/>
      <c r="AR991" s="260"/>
      <c r="AS991" s="260"/>
      <c r="AT991" s="260"/>
      <c r="AU991" s="260"/>
      <c r="AV991" s="260"/>
      <c r="AW991" s="260"/>
      <c r="AX991" s="260"/>
      <c r="AY991" s="260"/>
      <c r="AZ991" s="260"/>
      <c r="BA991" s="260"/>
      <c r="BB991" s="260"/>
      <c r="BC991" s="260"/>
      <c r="BD991" s="260"/>
      <c r="BE991" s="260"/>
      <c r="BF991" s="260"/>
      <c r="BG991" s="260"/>
      <c r="BH991" s="260"/>
      <c r="BI991" s="260"/>
      <c r="BJ991" s="260"/>
      <c r="BK991" s="260"/>
      <c r="BL991" s="260"/>
      <c r="BM991" s="260"/>
      <c r="BN991" s="260"/>
      <c r="BO991" s="260"/>
      <c r="BP991" s="260"/>
      <c r="BQ991" s="260"/>
      <c r="BR991" s="260"/>
      <c r="BS991" s="260"/>
      <c r="BT991" s="260"/>
      <c r="BU991" s="260"/>
      <c r="BV991" s="260"/>
      <c r="BW991" s="260"/>
      <c r="BX991" s="260"/>
      <c r="BY991" s="260"/>
      <c r="BZ991" s="260"/>
      <c r="CA991" s="260"/>
      <c r="CB991" s="260"/>
      <c r="CC991" s="260"/>
      <c r="CD991" s="260"/>
      <c r="CE991" s="260"/>
      <c r="CF991" s="260"/>
      <c r="CG991" s="260"/>
      <c r="CH991" s="260"/>
      <c r="CI991" s="260"/>
      <c r="CJ991" s="260"/>
      <c r="CK991" s="260"/>
      <c r="CL991" s="260"/>
      <c r="CM991" s="260"/>
      <c r="CN991" s="260"/>
      <c r="CO991" s="260"/>
      <c r="CP991" s="260"/>
      <c r="CQ991" s="260"/>
      <c r="CR991" s="260"/>
      <c r="CS991" s="260"/>
      <c r="CT991" s="260"/>
      <c r="CU991" s="260"/>
      <c r="CV991" s="260"/>
      <c r="CW991" s="260"/>
      <c r="CX991" s="260"/>
      <c r="CY991" s="260"/>
      <c r="CZ991" s="260"/>
      <c r="DA991" s="260"/>
      <c r="DB991" s="260"/>
      <c r="DC991" s="260"/>
      <c r="DD991" s="260"/>
      <c r="DE991" s="260"/>
    </row>
    <row r="992" spans="1:109" ht="11.25" customHeight="1">
      <c r="A992" s="260"/>
      <c r="B992" s="260"/>
      <c r="C992" s="210"/>
      <c r="D992" s="211"/>
      <c r="E992" s="210"/>
      <c r="F992" s="210"/>
      <c r="G992" s="261"/>
      <c r="H992" s="262"/>
      <c r="I992" s="262"/>
      <c r="J992" s="263"/>
      <c r="K992" s="263"/>
      <c r="L992" s="263"/>
      <c r="M992" s="263"/>
      <c r="N992" s="263"/>
      <c r="O992" s="263"/>
      <c r="P992" s="263"/>
      <c r="Q992" s="263"/>
      <c r="R992" s="210"/>
      <c r="S992" s="210"/>
      <c r="T992" s="210"/>
      <c r="U992" s="212"/>
      <c r="V992" s="212"/>
      <c r="W992" s="212"/>
      <c r="X992" s="212"/>
      <c r="Y992" s="212"/>
      <c r="Z992" s="212"/>
      <c r="AA992" s="212"/>
      <c r="AB992" s="212"/>
      <c r="AC992" s="212"/>
      <c r="AD992" s="212"/>
      <c r="AE992" s="212"/>
      <c r="AF992" s="212"/>
      <c r="AG992" s="212"/>
      <c r="AH992" s="212"/>
      <c r="AI992" s="212"/>
      <c r="AJ992" s="260"/>
      <c r="AK992" s="260"/>
      <c r="AL992" s="260"/>
      <c r="AM992" s="260"/>
      <c r="AN992" s="260"/>
      <c r="AO992" s="260"/>
      <c r="AP992" s="260"/>
      <c r="AQ992" s="260"/>
      <c r="AR992" s="260"/>
      <c r="AS992" s="260"/>
      <c r="AT992" s="260"/>
      <c r="AU992" s="260"/>
      <c r="AV992" s="260"/>
      <c r="AW992" s="260"/>
      <c r="AX992" s="260"/>
      <c r="AY992" s="260"/>
      <c r="AZ992" s="260"/>
      <c r="BA992" s="260"/>
      <c r="BB992" s="260"/>
      <c r="BC992" s="260"/>
      <c r="BD992" s="260"/>
      <c r="BE992" s="260"/>
      <c r="BF992" s="260"/>
      <c r="BG992" s="260"/>
      <c r="BH992" s="260"/>
      <c r="BI992" s="260"/>
      <c r="BJ992" s="260"/>
      <c r="BK992" s="260"/>
      <c r="BL992" s="260"/>
      <c r="BM992" s="260"/>
      <c r="BN992" s="260"/>
      <c r="BO992" s="260"/>
      <c r="BP992" s="260"/>
      <c r="BQ992" s="260"/>
      <c r="BR992" s="260"/>
      <c r="BS992" s="260"/>
      <c r="BT992" s="260"/>
      <c r="BU992" s="260"/>
      <c r="BV992" s="260"/>
      <c r="BW992" s="260"/>
      <c r="BX992" s="260"/>
      <c r="BY992" s="260"/>
      <c r="BZ992" s="260"/>
      <c r="CA992" s="260"/>
      <c r="CB992" s="260"/>
      <c r="CC992" s="260"/>
      <c r="CD992" s="260"/>
      <c r="CE992" s="260"/>
      <c r="CF992" s="260"/>
      <c r="CG992" s="260"/>
      <c r="CH992" s="260"/>
      <c r="CI992" s="260"/>
      <c r="CJ992" s="260"/>
      <c r="CK992" s="260"/>
      <c r="CL992" s="260"/>
      <c r="CM992" s="260"/>
      <c r="CN992" s="260"/>
      <c r="CO992" s="260"/>
      <c r="CP992" s="260"/>
      <c r="CQ992" s="260"/>
      <c r="CR992" s="260"/>
      <c r="CS992" s="260"/>
      <c r="CT992" s="260"/>
      <c r="CU992" s="260"/>
      <c r="CV992" s="260"/>
      <c r="CW992" s="260"/>
      <c r="CX992" s="260"/>
      <c r="CY992" s="260"/>
      <c r="CZ992" s="260"/>
      <c r="DA992" s="260"/>
      <c r="DB992" s="260"/>
      <c r="DC992" s="260"/>
      <c r="DD992" s="260"/>
      <c r="DE992" s="260"/>
    </row>
    <row r="993" spans="1:109" ht="11.25" customHeight="1">
      <c r="A993" s="260"/>
      <c r="B993" s="260"/>
      <c r="C993" s="210"/>
      <c r="D993" s="211"/>
      <c r="E993" s="210"/>
      <c r="F993" s="210"/>
      <c r="G993" s="261"/>
      <c r="H993" s="262"/>
      <c r="I993" s="262"/>
      <c r="J993" s="263"/>
      <c r="K993" s="263"/>
      <c r="L993" s="263"/>
      <c r="M993" s="263"/>
      <c r="N993" s="263"/>
      <c r="O993" s="263"/>
      <c r="P993" s="263"/>
      <c r="Q993" s="263"/>
      <c r="R993" s="210"/>
      <c r="S993" s="210"/>
      <c r="T993" s="210"/>
      <c r="U993" s="212"/>
      <c r="V993" s="212"/>
      <c r="W993" s="212"/>
      <c r="X993" s="212"/>
      <c r="Y993" s="212"/>
      <c r="Z993" s="212"/>
      <c r="AA993" s="212"/>
      <c r="AB993" s="212"/>
      <c r="AC993" s="212"/>
      <c r="AD993" s="212"/>
      <c r="AE993" s="212"/>
      <c r="AF993" s="212"/>
      <c r="AG993" s="212"/>
      <c r="AH993" s="212"/>
      <c r="AI993" s="212"/>
      <c r="AJ993" s="260"/>
      <c r="AK993" s="260"/>
      <c r="AL993" s="260"/>
      <c r="AM993" s="260"/>
      <c r="AN993" s="260"/>
      <c r="AO993" s="260"/>
      <c r="AP993" s="260"/>
      <c r="AQ993" s="260"/>
      <c r="AR993" s="260"/>
      <c r="AS993" s="260"/>
      <c r="AT993" s="260"/>
      <c r="AU993" s="260"/>
      <c r="AV993" s="260"/>
      <c r="AW993" s="260"/>
      <c r="AX993" s="260"/>
      <c r="AY993" s="260"/>
      <c r="AZ993" s="260"/>
      <c r="BA993" s="260"/>
      <c r="BB993" s="260"/>
      <c r="BC993" s="260"/>
      <c r="BD993" s="260"/>
      <c r="BE993" s="260"/>
      <c r="BF993" s="260"/>
      <c r="BG993" s="260"/>
      <c r="BH993" s="260"/>
      <c r="BI993" s="260"/>
      <c r="BJ993" s="260"/>
      <c r="BK993" s="260"/>
      <c r="BL993" s="260"/>
      <c r="BM993" s="260"/>
      <c r="BN993" s="260"/>
      <c r="BO993" s="260"/>
      <c r="BP993" s="260"/>
      <c r="BQ993" s="260"/>
      <c r="BR993" s="260"/>
      <c r="BS993" s="260"/>
      <c r="BT993" s="260"/>
      <c r="BU993" s="260"/>
      <c r="BV993" s="260"/>
      <c r="BW993" s="260"/>
      <c r="BX993" s="260"/>
      <c r="BY993" s="260"/>
      <c r="BZ993" s="260"/>
      <c r="CA993" s="260"/>
      <c r="CB993" s="260"/>
      <c r="CC993" s="260"/>
      <c r="CD993" s="260"/>
      <c r="CE993" s="260"/>
      <c r="CF993" s="260"/>
      <c r="CG993" s="260"/>
      <c r="CH993" s="260"/>
      <c r="CI993" s="260"/>
      <c r="CJ993" s="260"/>
      <c r="CK993" s="260"/>
      <c r="CL993" s="260"/>
      <c r="CM993" s="260"/>
      <c r="CN993" s="260"/>
      <c r="CO993" s="260"/>
      <c r="CP993" s="260"/>
      <c r="CQ993" s="260"/>
      <c r="CR993" s="260"/>
      <c r="CS993" s="260"/>
      <c r="CT993" s="260"/>
      <c r="CU993" s="260"/>
      <c r="CV993" s="260"/>
      <c r="CW993" s="260"/>
      <c r="CX993" s="260"/>
      <c r="CY993" s="260"/>
      <c r="CZ993" s="260"/>
      <c r="DA993" s="260"/>
      <c r="DB993" s="260"/>
      <c r="DC993" s="260"/>
      <c r="DD993" s="260"/>
      <c r="DE993" s="260"/>
    </row>
    <row r="994" spans="1:109" ht="11.25" customHeight="1">
      <c r="A994" s="260"/>
      <c r="B994" s="260"/>
      <c r="C994" s="210"/>
      <c r="D994" s="211"/>
      <c r="E994" s="210"/>
      <c r="F994" s="210"/>
      <c r="G994" s="261"/>
      <c r="H994" s="262"/>
      <c r="I994" s="262"/>
      <c r="J994" s="263"/>
      <c r="K994" s="263"/>
      <c r="L994" s="263"/>
      <c r="M994" s="263"/>
      <c r="N994" s="263"/>
      <c r="O994" s="263"/>
      <c r="P994" s="263"/>
      <c r="Q994" s="263"/>
      <c r="R994" s="210"/>
      <c r="S994" s="210"/>
      <c r="T994" s="210"/>
      <c r="U994" s="212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2"/>
      <c r="AJ994" s="260"/>
      <c r="AK994" s="260"/>
      <c r="AL994" s="260"/>
      <c r="AM994" s="260"/>
      <c r="AN994" s="260"/>
      <c r="AO994" s="260"/>
      <c r="AP994" s="260"/>
      <c r="AQ994" s="260"/>
      <c r="AR994" s="260"/>
      <c r="AS994" s="260"/>
      <c r="AT994" s="260"/>
      <c r="AU994" s="260"/>
      <c r="AV994" s="260"/>
      <c r="AW994" s="260"/>
      <c r="AX994" s="260"/>
      <c r="AY994" s="260"/>
      <c r="AZ994" s="260"/>
      <c r="BA994" s="260"/>
      <c r="BB994" s="260"/>
      <c r="BC994" s="260"/>
      <c r="BD994" s="260"/>
      <c r="BE994" s="260"/>
      <c r="BF994" s="260"/>
      <c r="BG994" s="260"/>
      <c r="BH994" s="260"/>
      <c r="BI994" s="260"/>
      <c r="BJ994" s="260"/>
      <c r="BK994" s="260"/>
      <c r="BL994" s="260"/>
      <c r="BM994" s="260"/>
      <c r="BN994" s="260"/>
      <c r="BO994" s="260"/>
      <c r="BP994" s="260"/>
      <c r="BQ994" s="260"/>
      <c r="BR994" s="260"/>
      <c r="BS994" s="260"/>
      <c r="BT994" s="260"/>
      <c r="BU994" s="260"/>
      <c r="BV994" s="260"/>
      <c r="BW994" s="260"/>
      <c r="BX994" s="260"/>
      <c r="BY994" s="260"/>
      <c r="BZ994" s="260"/>
      <c r="CA994" s="260"/>
      <c r="CB994" s="260"/>
      <c r="CC994" s="260"/>
      <c r="CD994" s="260"/>
      <c r="CE994" s="260"/>
      <c r="CF994" s="260"/>
      <c r="CG994" s="260"/>
      <c r="CH994" s="260"/>
      <c r="CI994" s="260"/>
      <c r="CJ994" s="260"/>
      <c r="CK994" s="260"/>
      <c r="CL994" s="260"/>
      <c r="CM994" s="260"/>
      <c r="CN994" s="260"/>
      <c r="CO994" s="260"/>
      <c r="CP994" s="260"/>
      <c r="CQ994" s="260"/>
      <c r="CR994" s="260"/>
      <c r="CS994" s="260"/>
      <c r="CT994" s="260"/>
      <c r="CU994" s="260"/>
      <c r="CV994" s="260"/>
      <c r="CW994" s="260"/>
      <c r="CX994" s="260"/>
      <c r="CY994" s="260"/>
      <c r="CZ994" s="260"/>
      <c r="DA994" s="260"/>
      <c r="DB994" s="260"/>
      <c r="DC994" s="260"/>
      <c r="DD994" s="260"/>
      <c r="DE994" s="260"/>
    </row>
    <row r="995" spans="1:109" ht="11.25" customHeight="1">
      <c r="A995" s="260"/>
      <c r="B995" s="260"/>
      <c r="C995" s="210"/>
      <c r="D995" s="211"/>
      <c r="E995" s="210"/>
      <c r="F995" s="210"/>
      <c r="G995" s="261"/>
      <c r="H995" s="262"/>
      <c r="I995" s="262"/>
      <c r="J995" s="263"/>
      <c r="K995" s="263"/>
      <c r="L995" s="263"/>
      <c r="M995" s="263"/>
      <c r="N995" s="263"/>
      <c r="O995" s="263"/>
      <c r="P995" s="263"/>
      <c r="Q995" s="263"/>
      <c r="R995" s="210"/>
      <c r="S995" s="210"/>
      <c r="T995" s="210"/>
      <c r="U995" s="212"/>
      <c r="V995" s="212"/>
      <c r="W995" s="212"/>
      <c r="X995" s="212"/>
      <c r="Y995" s="212"/>
      <c r="Z995" s="212"/>
      <c r="AA995" s="212"/>
      <c r="AB995" s="212"/>
      <c r="AC995" s="212"/>
      <c r="AD995" s="212"/>
      <c r="AE995" s="212"/>
      <c r="AF995" s="212"/>
      <c r="AG995" s="212"/>
      <c r="AH995" s="212"/>
      <c r="AI995" s="212"/>
      <c r="AJ995" s="260"/>
      <c r="AK995" s="260"/>
      <c r="AL995" s="260"/>
      <c r="AM995" s="260"/>
      <c r="AN995" s="260"/>
      <c r="AO995" s="260"/>
      <c r="AP995" s="260"/>
      <c r="AQ995" s="260"/>
      <c r="AR995" s="260"/>
      <c r="AS995" s="260"/>
      <c r="AT995" s="260"/>
      <c r="AU995" s="260"/>
      <c r="AV995" s="260"/>
      <c r="AW995" s="260"/>
      <c r="AX995" s="260"/>
      <c r="AY995" s="260"/>
      <c r="AZ995" s="260"/>
      <c r="BA995" s="260"/>
      <c r="BB995" s="260"/>
      <c r="BC995" s="260"/>
      <c r="BD995" s="260"/>
      <c r="BE995" s="260"/>
      <c r="BF995" s="260"/>
      <c r="BG995" s="260"/>
      <c r="BH995" s="260"/>
      <c r="BI995" s="260"/>
      <c r="BJ995" s="260"/>
      <c r="BK995" s="260"/>
      <c r="BL995" s="260"/>
      <c r="BM995" s="260"/>
      <c r="BN995" s="260"/>
      <c r="BO995" s="260"/>
      <c r="BP995" s="260"/>
      <c r="BQ995" s="260"/>
      <c r="BR995" s="260"/>
      <c r="BS995" s="260"/>
      <c r="BT995" s="260"/>
      <c r="BU995" s="260"/>
      <c r="BV995" s="260"/>
      <c r="BW995" s="260"/>
      <c r="BX995" s="260"/>
      <c r="BY995" s="260"/>
      <c r="BZ995" s="260"/>
      <c r="CA995" s="260"/>
      <c r="CB995" s="260"/>
      <c r="CC995" s="260"/>
      <c r="CD995" s="260"/>
      <c r="CE995" s="260"/>
      <c r="CF995" s="260"/>
      <c r="CG995" s="260"/>
      <c r="CH995" s="260"/>
      <c r="CI995" s="260"/>
      <c r="CJ995" s="260"/>
      <c r="CK995" s="260"/>
      <c r="CL995" s="260"/>
      <c r="CM995" s="260"/>
      <c r="CN995" s="260"/>
      <c r="CO995" s="260"/>
      <c r="CP995" s="260"/>
      <c r="CQ995" s="260"/>
      <c r="CR995" s="260"/>
      <c r="CS995" s="260"/>
      <c r="CT995" s="260"/>
      <c r="CU995" s="260"/>
      <c r="CV995" s="260"/>
      <c r="CW995" s="260"/>
      <c r="CX995" s="260"/>
      <c r="CY995" s="260"/>
      <c r="CZ995" s="260"/>
      <c r="DA995" s="260"/>
      <c r="DB995" s="260"/>
      <c r="DC995" s="260"/>
      <c r="DD995" s="260"/>
      <c r="DE995" s="260"/>
    </row>
    <row r="996" spans="1:109" ht="11.25" customHeight="1">
      <c r="A996" s="260"/>
      <c r="B996" s="260"/>
      <c r="C996" s="210"/>
      <c r="D996" s="211"/>
      <c r="E996" s="210"/>
      <c r="F996" s="210"/>
      <c r="G996" s="261"/>
      <c r="H996" s="262"/>
      <c r="I996" s="262"/>
      <c r="J996" s="263"/>
      <c r="K996" s="263"/>
      <c r="L996" s="263"/>
      <c r="M996" s="263"/>
      <c r="N996" s="263"/>
      <c r="O996" s="263"/>
      <c r="P996" s="263"/>
      <c r="Q996" s="263"/>
      <c r="R996" s="210"/>
      <c r="S996" s="210"/>
      <c r="T996" s="210"/>
      <c r="U996" s="212"/>
      <c r="V996" s="212"/>
      <c r="W996" s="212"/>
      <c r="X996" s="212"/>
      <c r="Y996" s="212"/>
      <c r="Z996" s="212"/>
      <c r="AA996" s="212"/>
      <c r="AB996" s="212"/>
      <c r="AC996" s="212"/>
      <c r="AD996" s="212"/>
      <c r="AE996" s="212"/>
      <c r="AF996" s="212"/>
      <c r="AG996" s="212"/>
      <c r="AH996" s="212"/>
      <c r="AI996" s="212"/>
      <c r="AJ996" s="260"/>
      <c r="AK996" s="260"/>
      <c r="AL996" s="260"/>
      <c r="AM996" s="260"/>
      <c r="AN996" s="260"/>
      <c r="AO996" s="260"/>
      <c r="AP996" s="260"/>
      <c r="AQ996" s="260"/>
      <c r="AR996" s="260"/>
      <c r="AS996" s="260"/>
      <c r="AT996" s="260"/>
      <c r="AU996" s="260"/>
      <c r="AV996" s="260"/>
      <c r="AW996" s="260"/>
      <c r="AX996" s="260"/>
      <c r="AY996" s="260"/>
      <c r="AZ996" s="260"/>
      <c r="BA996" s="260"/>
      <c r="BB996" s="260"/>
      <c r="BC996" s="260"/>
      <c r="BD996" s="260"/>
      <c r="BE996" s="260"/>
      <c r="BF996" s="260"/>
      <c r="BG996" s="260"/>
      <c r="BH996" s="260"/>
      <c r="BI996" s="260"/>
      <c r="BJ996" s="260"/>
      <c r="BK996" s="260"/>
      <c r="BL996" s="260"/>
      <c r="BM996" s="260"/>
      <c r="BN996" s="260"/>
      <c r="BO996" s="260"/>
      <c r="BP996" s="260"/>
      <c r="BQ996" s="260"/>
      <c r="BR996" s="260"/>
      <c r="BS996" s="260"/>
      <c r="BT996" s="260"/>
      <c r="BU996" s="260"/>
      <c r="BV996" s="260"/>
      <c r="BW996" s="260"/>
      <c r="BX996" s="260"/>
      <c r="BY996" s="260"/>
      <c r="BZ996" s="260"/>
      <c r="CA996" s="260"/>
      <c r="CB996" s="260"/>
      <c r="CC996" s="260"/>
      <c r="CD996" s="260"/>
      <c r="CE996" s="260"/>
      <c r="CF996" s="260"/>
      <c r="CG996" s="260"/>
      <c r="CH996" s="260"/>
      <c r="CI996" s="260"/>
      <c r="CJ996" s="260"/>
      <c r="CK996" s="260"/>
      <c r="CL996" s="260"/>
      <c r="CM996" s="260"/>
      <c r="CN996" s="260"/>
      <c r="CO996" s="260"/>
      <c r="CP996" s="260"/>
      <c r="CQ996" s="260"/>
      <c r="CR996" s="260"/>
      <c r="CS996" s="260"/>
      <c r="CT996" s="260"/>
      <c r="CU996" s="260"/>
      <c r="CV996" s="260"/>
      <c r="CW996" s="260"/>
      <c r="CX996" s="260"/>
      <c r="CY996" s="260"/>
      <c r="CZ996" s="260"/>
      <c r="DA996" s="260"/>
      <c r="DB996" s="260"/>
      <c r="DC996" s="260"/>
      <c r="DD996" s="260"/>
      <c r="DE996" s="260"/>
    </row>
    <row r="997" spans="1:109" ht="11.25" customHeight="1">
      <c r="A997" s="260"/>
      <c r="B997" s="260"/>
      <c r="C997" s="210"/>
      <c r="D997" s="211"/>
      <c r="E997" s="210"/>
      <c r="F997" s="210"/>
      <c r="G997" s="261"/>
      <c r="H997" s="262"/>
      <c r="I997" s="262"/>
      <c r="J997" s="263"/>
      <c r="K997" s="263"/>
      <c r="L997" s="263"/>
      <c r="M997" s="263"/>
      <c r="N997" s="263"/>
      <c r="O997" s="263"/>
      <c r="P997" s="263"/>
      <c r="Q997" s="263"/>
      <c r="R997" s="210"/>
      <c r="S997" s="210"/>
      <c r="T997" s="210"/>
      <c r="U997" s="212"/>
      <c r="V997" s="212"/>
      <c r="W997" s="212"/>
      <c r="X997" s="212"/>
      <c r="Y997" s="212"/>
      <c r="Z997" s="212"/>
      <c r="AA997" s="212"/>
      <c r="AB997" s="212"/>
      <c r="AC997" s="212"/>
      <c r="AD997" s="212"/>
      <c r="AE997" s="212"/>
      <c r="AF997" s="212"/>
      <c r="AG997" s="212"/>
      <c r="AH997" s="212"/>
      <c r="AI997" s="212"/>
      <c r="AJ997" s="260"/>
      <c r="AK997" s="260"/>
      <c r="AL997" s="260"/>
      <c r="AM997" s="260"/>
      <c r="AN997" s="260"/>
      <c r="AO997" s="260"/>
      <c r="AP997" s="260"/>
      <c r="AQ997" s="260"/>
      <c r="AR997" s="260"/>
      <c r="AS997" s="260"/>
      <c r="AT997" s="260"/>
      <c r="AU997" s="260"/>
      <c r="AV997" s="260"/>
      <c r="AW997" s="260"/>
      <c r="AX997" s="260"/>
      <c r="AY997" s="260"/>
      <c r="AZ997" s="260"/>
      <c r="BA997" s="260"/>
      <c r="BB997" s="260"/>
      <c r="BC997" s="260"/>
      <c r="BD997" s="260"/>
      <c r="BE997" s="260"/>
      <c r="BF997" s="260"/>
      <c r="BG997" s="260"/>
      <c r="BH997" s="260"/>
      <c r="BI997" s="260"/>
      <c r="BJ997" s="260"/>
      <c r="BK997" s="260"/>
      <c r="BL997" s="260"/>
      <c r="BM997" s="260"/>
      <c r="BN997" s="260"/>
      <c r="BO997" s="260"/>
      <c r="BP997" s="260"/>
      <c r="BQ997" s="260"/>
      <c r="BR997" s="260"/>
      <c r="BS997" s="260"/>
      <c r="BT997" s="260"/>
      <c r="BU997" s="260"/>
      <c r="BV997" s="260"/>
      <c r="BW997" s="260"/>
      <c r="BX997" s="260"/>
      <c r="BY997" s="260"/>
      <c r="BZ997" s="260"/>
      <c r="CA997" s="260"/>
      <c r="CB997" s="260"/>
      <c r="CC997" s="260"/>
      <c r="CD997" s="260"/>
      <c r="CE997" s="260"/>
      <c r="CF997" s="260"/>
      <c r="CG997" s="260"/>
      <c r="CH997" s="260"/>
      <c r="CI997" s="260"/>
      <c r="CJ997" s="260"/>
      <c r="CK997" s="260"/>
      <c r="CL997" s="260"/>
      <c r="CM997" s="260"/>
      <c r="CN997" s="260"/>
      <c r="CO997" s="260"/>
      <c r="CP997" s="260"/>
      <c r="CQ997" s="260"/>
      <c r="CR997" s="260"/>
      <c r="CS997" s="260"/>
      <c r="CT997" s="260"/>
      <c r="CU997" s="260"/>
      <c r="CV997" s="260"/>
      <c r="CW997" s="260"/>
      <c r="CX997" s="260"/>
      <c r="CY997" s="260"/>
      <c r="CZ997" s="260"/>
      <c r="DA997" s="260"/>
      <c r="DB997" s="260"/>
      <c r="DC997" s="260"/>
      <c r="DD997" s="260"/>
      <c r="DE997" s="260"/>
    </row>
    <row r="998" spans="1:109" ht="11.25" customHeight="1">
      <c r="A998" s="260"/>
      <c r="B998" s="260"/>
      <c r="C998" s="210"/>
      <c r="D998" s="211"/>
      <c r="E998" s="210"/>
      <c r="F998" s="210"/>
      <c r="G998" s="261"/>
      <c r="H998" s="262"/>
      <c r="I998" s="262"/>
      <c r="J998" s="263"/>
      <c r="K998" s="263"/>
      <c r="L998" s="263"/>
      <c r="M998" s="263"/>
      <c r="N998" s="263"/>
      <c r="O998" s="263"/>
      <c r="P998" s="263"/>
      <c r="Q998" s="263"/>
      <c r="R998" s="210"/>
      <c r="S998" s="210"/>
      <c r="T998" s="210"/>
      <c r="U998" s="212"/>
      <c r="V998" s="212"/>
      <c r="W998" s="212"/>
      <c r="X998" s="212"/>
      <c r="Y998" s="212"/>
      <c r="Z998" s="212"/>
      <c r="AA998" s="212"/>
      <c r="AB998" s="212"/>
      <c r="AC998" s="212"/>
      <c r="AD998" s="212"/>
      <c r="AE998" s="212"/>
      <c r="AF998" s="212"/>
      <c r="AG998" s="212"/>
      <c r="AH998" s="212"/>
      <c r="AI998" s="212"/>
      <c r="AJ998" s="260"/>
      <c r="AK998" s="260"/>
      <c r="AL998" s="260"/>
      <c r="AM998" s="260"/>
      <c r="AN998" s="260"/>
      <c r="AO998" s="260"/>
      <c r="AP998" s="260"/>
      <c r="AQ998" s="260"/>
      <c r="AR998" s="260"/>
      <c r="AS998" s="260"/>
      <c r="AT998" s="260"/>
      <c r="AU998" s="260"/>
      <c r="AV998" s="260"/>
      <c r="AW998" s="260"/>
      <c r="AX998" s="260"/>
      <c r="AY998" s="260"/>
      <c r="AZ998" s="260"/>
      <c r="BA998" s="260"/>
      <c r="BB998" s="260"/>
      <c r="BC998" s="260"/>
      <c r="BD998" s="260"/>
      <c r="BE998" s="260"/>
      <c r="BF998" s="260"/>
      <c r="BG998" s="260"/>
      <c r="BH998" s="260"/>
      <c r="BI998" s="260"/>
      <c r="BJ998" s="260"/>
      <c r="BK998" s="260"/>
      <c r="BL998" s="260"/>
      <c r="BM998" s="260"/>
      <c r="BN998" s="260"/>
      <c r="BO998" s="260"/>
      <c r="BP998" s="260"/>
      <c r="BQ998" s="260"/>
      <c r="BR998" s="260"/>
      <c r="BS998" s="260"/>
      <c r="BT998" s="260"/>
      <c r="BU998" s="260"/>
      <c r="BV998" s="260"/>
      <c r="BW998" s="260"/>
      <c r="BX998" s="260"/>
      <c r="BY998" s="260"/>
      <c r="BZ998" s="260"/>
      <c r="CA998" s="260"/>
      <c r="CB998" s="260"/>
      <c r="CC998" s="260"/>
      <c r="CD998" s="260"/>
      <c r="CE998" s="260"/>
      <c r="CF998" s="260"/>
      <c r="CG998" s="260"/>
      <c r="CH998" s="260"/>
      <c r="CI998" s="260"/>
      <c r="CJ998" s="260"/>
      <c r="CK998" s="260"/>
      <c r="CL998" s="260"/>
      <c r="CM998" s="260"/>
      <c r="CN998" s="260"/>
      <c r="CO998" s="260"/>
      <c r="CP998" s="260"/>
      <c r="CQ998" s="260"/>
      <c r="CR998" s="260"/>
      <c r="CS998" s="260"/>
      <c r="CT998" s="260"/>
      <c r="CU998" s="260"/>
      <c r="CV998" s="260"/>
      <c r="CW998" s="260"/>
      <c r="CX998" s="260"/>
      <c r="CY998" s="260"/>
      <c r="CZ998" s="260"/>
      <c r="DA998" s="260"/>
      <c r="DB998" s="260"/>
      <c r="DC998" s="260"/>
      <c r="DD998" s="260"/>
      <c r="DE998" s="260"/>
    </row>
    <row r="999" spans="1:109" ht="11.25" customHeight="1">
      <c r="A999" s="260"/>
      <c r="B999" s="260"/>
      <c r="C999" s="210"/>
      <c r="D999" s="211"/>
      <c r="E999" s="210"/>
      <c r="F999" s="210"/>
      <c r="G999" s="261"/>
      <c r="H999" s="262"/>
      <c r="I999" s="262"/>
      <c r="J999" s="263"/>
      <c r="K999" s="263"/>
      <c r="L999" s="263"/>
      <c r="M999" s="263"/>
      <c r="N999" s="263"/>
      <c r="O999" s="263"/>
      <c r="P999" s="263"/>
      <c r="Q999" s="263"/>
      <c r="R999" s="210"/>
      <c r="S999" s="210"/>
      <c r="T999" s="210"/>
      <c r="U999" s="212"/>
      <c r="V999" s="212"/>
      <c r="W999" s="212"/>
      <c r="X999" s="212"/>
      <c r="Y999" s="212"/>
      <c r="Z999" s="212"/>
      <c r="AA999" s="212"/>
      <c r="AB999" s="212"/>
      <c r="AC999" s="212"/>
      <c r="AD999" s="212"/>
      <c r="AE999" s="212"/>
      <c r="AF999" s="212"/>
      <c r="AG999" s="212"/>
      <c r="AH999" s="212"/>
      <c r="AI999" s="212"/>
      <c r="AJ999" s="260"/>
      <c r="AK999" s="260"/>
      <c r="AL999" s="260"/>
      <c r="AM999" s="260"/>
      <c r="AN999" s="260"/>
      <c r="AO999" s="260"/>
      <c r="AP999" s="260"/>
      <c r="AQ999" s="260"/>
      <c r="AR999" s="260"/>
      <c r="AS999" s="260"/>
      <c r="AT999" s="260"/>
      <c r="AU999" s="260"/>
      <c r="AV999" s="260"/>
      <c r="AW999" s="260"/>
      <c r="AX999" s="260"/>
      <c r="AY999" s="260"/>
      <c r="AZ999" s="260"/>
      <c r="BA999" s="260"/>
      <c r="BB999" s="260"/>
      <c r="BC999" s="260"/>
      <c r="BD999" s="260"/>
      <c r="BE999" s="260"/>
      <c r="BF999" s="260"/>
      <c r="BG999" s="260"/>
      <c r="BH999" s="260"/>
      <c r="BI999" s="260"/>
      <c r="BJ999" s="260"/>
      <c r="BK999" s="260"/>
      <c r="BL999" s="260"/>
      <c r="BM999" s="260"/>
      <c r="BN999" s="260"/>
      <c r="BO999" s="260"/>
      <c r="BP999" s="260"/>
      <c r="BQ999" s="260"/>
      <c r="BR999" s="260"/>
      <c r="BS999" s="260"/>
      <c r="BT999" s="260"/>
      <c r="BU999" s="260"/>
      <c r="BV999" s="260"/>
      <c r="BW999" s="260"/>
      <c r="BX999" s="260"/>
      <c r="BY999" s="260"/>
      <c r="BZ999" s="260"/>
      <c r="CA999" s="260"/>
      <c r="CB999" s="260"/>
      <c r="CC999" s="260"/>
      <c r="CD999" s="260"/>
      <c r="CE999" s="260"/>
      <c r="CF999" s="260"/>
      <c r="CG999" s="260"/>
      <c r="CH999" s="260"/>
      <c r="CI999" s="260"/>
      <c r="CJ999" s="260"/>
      <c r="CK999" s="260"/>
      <c r="CL999" s="260"/>
      <c r="CM999" s="260"/>
      <c r="CN999" s="260"/>
      <c r="CO999" s="260"/>
      <c r="CP999" s="260"/>
      <c r="CQ999" s="260"/>
      <c r="CR999" s="260"/>
      <c r="CS999" s="260"/>
      <c r="CT999" s="260"/>
      <c r="CU999" s="260"/>
      <c r="CV999" s="260"/>
      <c r="CW999" s="260"/>
      <c r="CX999" s="260"/>
      <c r="CY999" s="260"/>
      <c r="CZ999" s="260"/>
      <c r="DA999" s="260"/>
      <c r="DB999" s="260"/>
      <c r="DC999" s="260"/>
      <c r="DD999" s="260"/>
      <c r="DE999" s="260"/>
    </row>
    <row r="1000" spans="1:109" ht="11.25" customHeight="1">
      <c r="A1000" s="260"/>
      <c r="B1000" s="260"/>
      <c r="C1000" s="210"/>
      <c r="D1000" s="211"/>
      <c r="E1000" s="210"/>
      <c r="F1000" s="210"/>
      <c r="G1000" s="261"/>
      <c r="H1000" s="262"/>
      <c r="I1000" s="262"/>
      <c r="J1000" s="263"/>
      <c r="K1000" s="263"/>
      <c r="L1000" s="263"/>
      <c r="M1000" s="263"/>
      <c r="N1000" s="263"/>
      <c r="O1000" s="263"/>
      <c r="P1000" s="263"/>
      <c r="Q1000" s="263"/>
      <c r="R1000" s="210"/>
      <c r="S1000" s="210"/>
      <c r="T1000" s="210"/>
      <c r="U1000" s="212"/>
      <c r="V1000" s="212"/>
      <c r="W1000" s="212"/>
      <c r="X1000" s="212"/>
      <c r="Y1000" s="212"/>
      <c r="Z1000" s="212"/>
      <c r="AA1000" s="212"/>
      <c r="AB1000" s="212"/>
      <c r="AC1000" s="212"/>
      <c r="AD1000" s="212"/>
      <c r="AE1000" s="212"/>
      <c r="AF1000" s="212"/>
      <c r="AG1000" s="212"/>
      <c r="AH1000" s="212"/>
      <c r="AI1000" s="212"/>
      <c r="AJ1000" s="260"/>
      <c r="AK1000" s="260"/>
      <c r="AL1000" s="260"/>
      <c r="AM1000" s="260"/>
      <c r="AN1000" s="260"/>
      <c r="AO1000" s="260"/>
      <c r="AP1000" s="260"/>
      <c r="AQ1000" s="260"/>
      <c r="AR1000" s="260"/>
      <c r="AS1000" s="260"/>
      <c r="AT1000" s="260"/>
      <c r="AU1000" s="260"/>
      <c r="AV1000" s="260"/>
      <c r="AW1000" s="260"/>
      <c r="AX1000" s="260"/>
      <c r="AY1000" s="260"/>
      <c r="AZ1000" s="260"/>
      <c r="BA1000" s="260"/>
      <c r="BB1000" s="260"/>
      <c r="BC1000" s="260"/>
      <c r="BD1000" s="260"/>
      <c r="BE1000" s="260"/>
      <c r="BF1000" s="260"/>
      <c r="BG1000" s="260"/>
      <c r="BH1000" s="260"/>
      <c r="BI1000" s="260"/>
      <c r="BJ1000" s="260"/>
      <c r="BK1000" s="260"/>
      <c r="BL1000" s="260"/>
      <c r="BM1000" s="260"/>
      <c r="BN1000" s="260"/>
      <c r="BO1000" s="260"/>
      <c r="BP1000" s="260"/>
      <c r="BQ1000" s="260"/>
      <c r="BR1000" s="260"/>
      <c r="BS1000" s="260"/>
      <c r="BT1000" s="260"/>
      <c r="BU1000" s="260"/>
      <c r="BV1000" s="260"/>
      <c r="BW1000" s="260"/>
      <c r="BX1000" s="260"/>
      <c r="BY1000" s="260"/>
      <c r="BZ1000" s="260"/>
      <c r="CA1000" s="260"/>
      <c r="CB1000" s="260"/>
      <c r="CC1000" s="260"/>
      <c r="CD1000" s="260"/>
      <c r="CE1000" s="260"/>
      <c r="CF1000" s="260"/>
      <c r="CG1000" s="260"/>
      <c r="CH1000" s="260"/>
      <c r="CI1000" s="260"/>
      <c r="CJ1000" s="260"/>
      <c r="CK1000" s="260"/>
      <c r="CL1000" s="260"/>
      <c r="CM1000" s="260"/>
      <c r="CN1000" s="260"/>
      <c r="CO1000" s="260"/>
      <c r="CP1000" s="260"/>
      <c r="CQ1000" s="260"/>
      <c r="CR1000" s="260"/>
      <c r="CS1000" s="260"/>
      <c r="CT1000" s="260"/>
      <c r="CU1000" s="260"/>
      <c r="CV1000" s="260"/>
      <c r="CW1000" s="260"/>
      <c r="CX1000" s="260"/>
      <c r="CY1000" s="260"/>
      <c r="CZ1000" s="260"/>
      <c r="DA1000" s="260"/>
      <c r="DB1000" s="260"/>
      <c r="DC1000" s="260"/>
      <c r="DD1000" s="260"/>
      <c r="DE1000" s="260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00000000-0004-0000-0300-000000000000}"/>
    <hyperlink ref="AJ1" location="Aguulga!A1" display="HOME" xr:uid="{00000000-0004-0000-0300-000001000000}"/>
    <hyperlink ref="AK1" location="Aguulga!A1" display="HOME" xr:uid="{00000000-0004-0000-0300-000002000000}"/>
    <hyperlink ref="AL1" location="Aguulga!A1" display="HOME" xr:uid="{00000000-0004-0000-0300-000003000000}"/>
    <hyperlink ref="AM1" location="Aguulga!A1" display="HOME" xr:uid="{00000000-0004-0000-0300-000004000000}"/>
    <hyperlink ref="AN1" location="Aguulga!A1" display="HOME" xr:uid="{00000000-0004-0000-0300-000005000000}"/>
    <hyperlink ref="AO1" location="Aguulga!A1" display="HOME" xr:uid="{00000000-0004-0000-0300-000006000000}"/>
    <hyperlink ref="AP1" location="Aguulga!A1" display="HOME" xr:uid="{00000000-0004-0000-0300-000007000000}"/>
    <hyperlink ref="AQ1" location="Aguulga!A1" display="HOME" xr:uid="{00000000-0004-0000-0300-000008000000}"/>
    <hyperlink ref="AR1" location="Aguulga!A1" display="HOME" xr:uid="{00000000-0004-0000-0300-000009000000}"/>
    <hyperlink ref="AS1" location="Aguulga!A1" display="HOME" xr:uid="{00000000-0004-0000-0300-00000A000000}"/>
    <hyperlink ref="AT1" location="Aguulga!A1" display="HOME" xr:uid="{00000000-0004-0000-0300-00000B000000}"/>
    <hyperlink ref="AU1" location="Aguulga!A1" display="HOME" xr:uid="{00000000-0004-0000-0300-00000C000000}"/>
    <hyperlink ref="AV1" location="Aguulga!A1" display="HOME" xr:uid="{00000000-0004-0000-0300-00000D000000}"/>
    <hyperlink ref="AW1" location="Aguulga!A1" display="HOME" xr:uid="{00000000-0004-0000-0300-00000E000000}"/>
    <hyperlink ref="AX1" location="Aguulga!A1" display="HOME" xr:uid="{00000000-0004-0000-0300-00000F000000}"/>
    <hyperlink ref="AY1" location="Aguulga!A1" display="HOME" xr:uid="{00000000-0004-0000-0300-000010000000}"/>
    <hyperlink ref="AZ1" location="Aguulga!A1" display="HOME" xr:uid="{00000000-0004-0000-0300-000011000000}"/>
    <hyperlink ref="BA1" location="Aguulga!A1" display="HOME" xr:uid="{00000000-0004-0000-0300-000012000000}"/>
    <hyperlink ref="BB1" location="Aguulga!A1" display="HOME" xr:uid="{00000000-0004-0000-0300-000013000000}"/>
    <hyperlink ref="BC1" location="Aguulga!A1" display="HOME" xr:uid="{00000000-0004-0000-0300-000014000000}"/>
    <hyperlink ref="BD1" location="Aguulga!A1" display="HOME" xr:uid="{00000000-0004-0000-0300-000015000000}"/>
    <hyperlink ref="BE1" location="Aguulga!A1" display="HOME" xr:uid="{00000000-0004-0000-0300-000016000000}"/>
    <hyperlink ref="BF1" location="Aguulga!A1" display="HOME" xr:uid="{00000000-0004-0000-0300-000017000000}"/>
    <hyperlink ref="BG1" location="Aguulga!A1" display="HOME" xr:uid="{00000000-0004-0000-0300-000018000000}"/>
    <hyperlink ref="BH1" location="Aguulga!A1" display="HOME" xr:uid="{00000000-0004-0000-0300-000019000000}"/>
    <hyperlink ref="BI1" location="Aguulga!A1" display="HOME" xr:uid="{00000000-0004-0000-0300-00001A000000}"/>
    <hyperlink ref="BJ1" location="Aguulga!A1" display="HOME" xr:uid="{00000000-0004-0000-0300-00001B000000}"/>
    <hyperlink ref="BK1" location="Aguulga!A1" display="HOME" xr:uid="{00000000-0004-0000-0300-00001C000000}"/>
    <hyperlink ref="BL1" location="Aguulga!A1" display="HOME" xr:uid="{00000000-0004-0000-0300-00001D000000}"/>
    <hyperlink ref="BM1" location="Aguulga!A1" display="HOME" xr:uid="{00000000-0004-0000-0300-00001E000000}"/>
    <hyperlink ref="BN1" location="Aguulga!A1" display="HOME" xr:uid="{00000000-0004-0000-0300-00001F000000}"/>
    <hyperlink ref="BO1" location="Aguulga!A1" display="HOME" xr:uid="{00000000-0004-0000-0300-000020000000}"/>
    <hyperlink ref="BP1" location="Aguulga!A1" display="HOME" xr:uid="{00000000-0004-0000-0300-000021000000}"/>
    <hyperlink ref="BQ1" location="Aguulga!A1" display="HOME" xr:uid="{00000000-0004-0000-0300-000022000000}"/>
    <hyperlink ref="BR1" location="Aguulga!A1" display="HOME" xr:uid="{00000000-0004-0000-0300-000023000000}"/>
    <hyperlink ref="BS1" location="Aguulga!A1" display="HOME" xr:uid="{00000000-0004-0000-0300-000024000000}"/>
    <hyperlink ref="BT1" location="Aguulga!A1" display="HOME" xr:uid="{00000000-0004-0000-0300-000025000000}"/>
    <hyperlink ref="BU1" location="Aguulga!A1" display="HOME" xr:uid="{00000000-0004-0000-0300-000026000000}"/>
    <hyperlink ref="BV1" location="Aguulga!A1" display="HOME" xr:uid="{00000000-0004-0000-0300-000027000000}"/>
    <hyperlink ref="BW1" location="Aguulga!A1" display="HOME" xr:uid="{00000000-0004-0000-0300-000028000000}"/>
    <hyperlink ref="BX1" location="Aguulga!A1" display="HOME" xr:uid="{00000000-0004-0000-0300-000029000000}"/>
    <hyperlink ref="BY1" location="Aguulga!A1" display="HOME" xr:uid="{00000000-0004-0000-0300-00002A000000}"/>
    <hyperlink ref="BZ1" location="Aguulga!A1" display="HOME" xr:uid="{00000000-0004-0000-0300-00002B000000}"/>
    <hyperlink ref="CA1" location="Aguulga!A1" display="HOME" xr:uid="{00000000-0004-0000-0300-00002C000000}"/>
    <hyperlink ref="CB1" location="Aguulga!A1" display="HOME" xr:uid="{00000000-0004-0000-0300-00002D000000}"/>
    <hyperlink ref="CC1" location="Aguulga!A1" display="HOME" xr:uid="{00000000-0004-0000-0300-00002E000000}"/>
    <hyperlink ref="CD1" location="Aguulga!A1" display="HOME" xr:uid="{00000000-0004-0000-0300-00002F000000}"/>
    <hyperlink ref="CE1" location="Aguulga!A1" display="HOME" xr:uid="{00000000-0004-0000-0300-000030000000}"/>
    <hyperlink ref="CF1" location="Aguulga!A1" display="HOME" xr:uid="{00000000-0004-0000-0300-000031000000}"/>
    <hyperlink ref="CG1" location="Aguulga!A1" display="HOME" xr:uid="{00000000-0004-0000-0300-000032000000}"/>
    <hyperlink ref="CH1" location="Aguulga!A1" display="HOME" xr:uid="{00000000-0004-0000-0300-000033000000}"/>
    <hyperlink ref="CI1" location="Aguulga!A1" display="HOME" xr:uid="{00000000-0004-0000-0300-000034000000}"/>
    <hyperlink ref="CJ1" location="Aguulga!A1" display="HOME" xr:uid="{00000000-0004-0000-0300-000035000000}"/>
    <hyperlink ref="CK1" location="Aguulga!A1" display="HOME" xr:uid="{00000000-0004-0000-0300-000036000000}"/>
    <hyperlink ref="CL1" location="Aguulga!A1" display="HOME" xr:uid="{00000000-0004-0000-0300-000037000000}"/>
    <hyperlink ref="CM1" location="Aguulga!A1" display="HOME" xr:uid="{00000000-0004-0000-0300-000038000000}"/>
    <hyperlink ref="CN1" location="Aguulga!A1" display="HOME" xr:uid="{00000000-0004-0000-0300-000039000000}"/>
    <hyperlink ref="CO1" location="Aguulga!A1" display="HOME" xr:uid="{00000000-0004-0000-0300-00003A000000}"/>
    <hyperlink ref="CP1" location="Aguulga!A1" display="HOME" xr:uid="{00000000-0004-0000-0300-00003B000000}"/>
    <hyperlink ref="CQ1" location="Aguulga!A1" display="HOME" xr:uid="{00000000-0004-0000-0300-00003C000000}"/>
    <hyperlink ref="CR1" location="Aguulga!A1" display="HOME" xr:uid="{00000000-0004-0000-0300-00003D000000}"/>
    <hyperlink ref="CS1" location="Aguulga!A1" display="HOME" xr:uid="{00000000-0004-0000-0300-00003E000000}"/>
    <hyperlink ref="CT1" location="Aguulga!A1" display="HOME" xr:uid="{00000000-0004-0000-0300-00003F000000}"/>
    <hyperlink ref="CU1" location="Aguulga!A1" display="HOME" xr:uid="{00000000-0004-0000-0300-000040000000}"/>
    <hyperlink ref="CV1" location="Aguulga!A1" display="HOME" xr:uid="{00000000-0004-0000-0300-000041000000}"/>
    <hyperlink ref="CW1" location="Aguulga!A1" display="HOME" xr:uid="{00000000-0004-0000-0300-000042000000}"/>
    <hyperlink ref="CX1" location="Aguulga!A1" display="HOME" xr:uid="{00000000-0004-0000-0300-000043000000}"/>
    <hyperlink ref="CY1" location="Aguulga!A1" display="HOME" xr:uid="{00000000-0004-0000-0300-000044000000}"/>
    <hyperlink ref="CZ1" location="Aguulga!A1" display="HOME" xr:uid="{00000000-0004-0000-0300-000045000000}"/>
    <hyperlink ref="DA1" location="Aguulga!A1" display="HOME" xr:uid="{00000000-0004-0000-0300-000046000000}"/>
    <hyperlink ref="DB1" location="Aguulga!A1" display="HOME" xr:uid="{00000000-0004-0000-0300-000047000000}"/>
    <hyperlink ref="DC1" location="Aguulga!A1" display="HOME" xr:uid="{00000000-0004-0000-0300-000048000000}"/>
    <hyperlink ref="DD1" location="Aguulga!A1" display="HOME" xr:uid="{00000000-0004-0000-0300-000049000000}"/>
    <hyperlink ref="DE1" location="Aguulga!A1" display="HOME" xr:uid="{00000000-0004-0000-0300-00004A000000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BT1001"/>
  <sheetViews>
    <sheetView showGridLines="0" workbookViewId="0">
      <pane xSplit="2" ySplit="3" topLeftCell="C41" activePane="bottomRight" state="frozen"/>
      <selection activeCell="E205" sqref="E205"/>
      <selection pane="topRight" activeCell="E205" sqref="E205"/>
      <selection pane="bottomLeft" activeCell="E205" sqref="E205"/>
      <selection pane="bottomRight" activeCell="I71" sqref="I71"/>
    </sheetView>
  </sheetViews>
  <sheetFormatPr defaultColWidth="14.42578125" defaultRowHeight="15" customHeight="1"/>
  <cols>
    <col min="1" max="1" width="7.42578125" style="3" customWidth="1"/>
    <col min="2" max="2" width="6.42578125" style="3" customWidth="1"/>
    <col min="3" max="3" width="7.7109375" style="328" customWidth="1"/>
    <col min="4" max="4" width="6.42578125" style="328" customWidth="1"/>
    <col min="5" max="5" width="8.42578125" style="328" customWidth="1"/>
    <col min="6" max="6" width="9.42578125" style="328" customWidth="1"/>
    <col min="7" max="7" width="17.42578125" style="328" customWidth="1"/>
    <col min="8" max="11" width="16.42578125" style="328" customWidth="1"/>
    <col min="12" max="12" width="7.42578125" style="3" customWidth="1"/>
    <col min="13" max="13" width="6.42578125" style="3" customWidth="1"/>
    <col min="14" max="14" width="14.7109375" style="3" customWidth="1"/>
    <col min="15" max="15" width="14" style="3" customWidth="1"/>
    <col min="16" max="16" width="14.42578125" style="328" customWidth="1"/>
    <col min="17" max="17" width="10.42578125" style="3" customWidth="1"/>
    <col min="18" max="18" width="12.42578125" style="3" customWidth="1"/>
    <col min="19" max="20" width="13.42578125" style="3" customWidth="1"/>
    <col min="21" max="21" width="14" style="3" customWidth="1"/>
    <col min="22" max="22" width="13.42578125" style="3" customWidth="1"/>
    <col min="23" max="23" width="13.5703125" style="3" customWidth="1"/>
    <col min="24" max="24" width="11.42578125" style="3" customWidth="1"/>
    <col min="25" max="29" width="15.140625" style="3" customWidth="1"/>
    <col min="30" max="32" width="14.7109375" style="3" customWidth="1"/>
    <col min="33" max="34" width="16.42578125" style="3" customWidth="1"/>
    <col min="35" max="35" width="15.42578125" style="3" customWidth="1"/>
    <col min="36" max="37" width="14.42578125" style="3" customWidth="1"/>
    <col min="38" max="38" width="17.140625" style="3" customWidth="1"/>
    <col min="39" max="39" width="19.7109375" style="3" customWidth="1"/>
    <col min="40" max="40" width="19.140625" style="3" customWidth="1"/>
    <col min="41" max="41" width="16" style="3" customWidth="1"/>
    <col min="42" max="42" width="21.42578125" style="3" customWidth="1"/>
    <col min="43" max="43" width="17.42578125" style="3" customWidth="1"/>
    <col min="44" max="44" width="17" style="3" customWidth="1"/>
    <col min="45" max="45" width="12" style="3" customWidth="1"/>
    <col min="46" max="46" width="15.42578125" style="3" customWidth="1"/>
    <col min="47" max="47" width="10.42578125" style="3" customWidth="1"/>
    <col min="48" max="48" width="17.140625" style="3" customWidth="1"/>
    <col min="49" max="49" width="15.7109375" style="3" customWidth="1"/>
    <col min="50" max="50" width="16" style="3" customWidth="1"/>
    <col min="51" max="51" width="17.140625" style="3" customWidth="1"/>
    <col min="52" max="52" width="16.42578125" style="3" customWidth="1"/>
    <col min="53" max="53" width="14.42578125" style="3" customWidth="1"/>
    <col min="54" max="54" width="12" style="3" customWidth="1"/>
    <col min="55" max="55" width="17.28515625" style="3" customWidth="1"/>
    <col min="56" max="56" width="14.7109375" style="3" customWidth="1"/>
    <col min="57" max="57" width="15.7109375" style="3" customWidth="1"/>
    <col min="58" max="58" width="18.140625" style="3" customWidth="1"/>
    <col min="59" max="59" width="18" style="3" customWidth="1"/>
    <col min="60" max="60" width="16.140625" style="3" customWidth="1"/>
    <col min="61" max="61" width="13.85546875" style="3" customWidth="1"/>
    <col min="62" max="62" width="14.42578125" style="3" customWidth="1"/>
    <col min="63" max="63" width="13.7109375" style="3" customWidth="1"/>
    <col min="64" max="64" width="16.42578125" style="3" customWidth="1"/>
    <col min="65" max="65" width="16.140625" style="3" customWidth="1"/>
    <col min="66" max="66" width="15.42578125" style="3" customWidth="1"/>
    <col min="67" max="67" width="18.85546875" style="3" customWidth="1"/>
    <col min="68" max="69" width="15.42578125" style="3" customWidth="1"/>
    <col min="70" max="70" width="17.140625" style="3" customWidth="1"/>
    <col min="71" max="71" width="17" style="3" customWidth="1"/>
    <col min="72" max="72" width="18.140625" style="3" customWidth="1"/>
    <col min="73" max="16384" width="14.42578125" style="3"/>
  </cols>
  <sheetData>
    <row r="1" spans="1:72" ht="12.75" customHeight="1">
      <c r="A1" s="367" t="s">
        <v>0</v>
      </c>
      <c r="B1" s="341"/>
      <c r="C1" s="317"/>
      <c r="D1" s="317"/>
      <c r="E1" s="317"/>
      <c r="F1" s="370" t="s">
        <v>239</v>
      </c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148"/>
      <c r="AL1" s="148"/>
      <c r="AM1" s="183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83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</row>
    <row r="2" spans="1:72" ht="19.5" customHeight="1">
      <c r="A2" s="161"/>
      <c r="B2" s="162"/>
      <c r="C2" s="317"/>
      <c r="D2" s="317"/>
      <c r="E2" s="317"/>
      <c r="F2" s="317"/>
      <c r="G2" s="318"/>
      <c r="H2" s="318"/>
      <c r="I2" s="318"/>
      <c r="J2" s="318"/>
      <c r="K2" s="318"/>
      <c r="L2" s="161"/>
      <c r="M2" s="162"/>
      <c r="N2" s="163"/>
      <c r="O2" s="163"/>
      <c r="P2" s="318"/>
      <c r="Q2" s="161"/>
      <c r="R2" s="161"/>
      <c r="S2" s="161"/>
      <c r="T2" s="161"/>
      <c r="U2" s="161"/>
      <c r="V2" s="161"/>
      <c r="W2" s="161"/>
      <c r="X2" s="161"/>
      <c r="Y2" s="265"/>
      <c r="Z2" s="265"/>
      <c r="AA2" s="161"/>
      <c r="AB2" s="161"/>
      <c r="AC2" s="161"/>
      <c r="AD2" s="265"/>
      <c r="AE2" s="161"/>
      <c r="AF2" s="161"/>
      <c r="AG2" s="265"/>
      <c r="AH2" s="265"/>
      <c r="AI2" s="265"/>
      <c r="AJ2" s="161"/>
      <c r="AK2" s="148"/>
      <c r="AL2" s="148"/>
      <c r="AM2" s="183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83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</row>
    <row r="3" spans="1:72" s="308" customFormat="1" ht="47.25" customHeight="1">
      <c r="A3" s="309" t="s">
        <v>84</v>
      </c>
      <c r="B3" s="309" t="s">
        <v>85</v>
      </c>
      <c r="C3" s="319" t="s">
        <v>240</v>
      </c>
      <c r="D3" s="319" t="s">
        <v>241</v>
      </c>
      <c r="E3" s="319" t="s">
        <v>242</v>
      </c>
      <c r="F3" s="319" t="s">
        <v>243</v>
      </c>
      <c r="G3" s="320" t="s">
        <v>98</v>
      </c>
      <c r="H3" s="320" t="s">
        <v>244</v>
      </c>
      <c r="I3" s="320" t="s">
        <v>154</v>
      </c>
      <c r="J3" s="320" t="s">
        <v>245</v>
      </c>
      <c r="K3" s="320" t="s">
        <v>246</v>
      </c>
      <c r="L3" s="309" t="s">
        <v>84</v>
      </c>
      <c r="M3" s="309" t="s">
        <v>85</v>
      </c>
      <c r="N3" s="311" t="s">
        <v>247</v>
      </c>
      <c r="O3" s="311" t="s">
        <v>248</v>
      </c>
      <c r="P3" s="320" t="s">
        <v>249</v>
      </c>
      <c r="Q3" s="309" t="s">
        <v>250</v>
      </c>
      <c r="R3" s="309" t="s">
        <v>251</v>
      </c>
      <c r="S3" s="309" t="s">
        <v>252</v>
      </c>
      <c r="T3" s="309" t="s">
        <v>253</v>
      </c>
      <c r="U3" s="309" t="s">
        <v>254</v>
      </c>
      <c r="V3" s="309" t="s">
        <v>255</v>
      </c>
      <c r="W3" s="309" t="s">
        <v>256</v>
      </c>
      <c r="X3" s="309" t="s">
        <v>257</v>
      </c>
      <c r="Y3" s="310" t="s">
        <v>107</v>
      </c>
      <c r="Z3" s="310" t="s">
        <v>258</v>
      </c>
      <c r="AA3" s="311" t="s">
        <v>259</v>
      </c>
      <c r="AB3" s="311" t="s">
        <v>260</v>
      </c>
      <c r="AC3" s="311" t="s">
        <v>261</v>
      </c>
      <c r="AD3" s="310" t="s">
        <v>262</v>
      </c>
      <c r="AE3" s="311" t="s">
        <v>263</v>
      </c>
      <c r="AF3" s="311" t="s">
        <v>264</v>
      </c>
      <c r="AG3" s="310" t="s">
        <v>117</v>
      </c>
      <c r="AH3" s="310" t="s">
        <v>265</v>
      </c>
      <c r="AI3" s="312" t="s">
        <v>266</v>
      </c>
      <c r="AJ3" s="313" t="s">
        <v>267</v>
      </c>
      <c r="AK3" s="313" t="s">
        <v>268</v>
      </c>
      <c r="AL3" s="313" t="s">
        <v>269</v>
      </c>
      <c r="AM3" s="314" t="s">
        <v>270</v>
      </c>
      <c r="AN3" s="314" t="s">
        <v>271</v>
      </c>
      <c r="AO3" s="315" t="s">
        <v>272</v>
      </c>
      <c r="AP3" s="315" t="s">
        <v>273</v>
      </c>
      <c r="AQ3" s="315" t="s">
        <v>274</v>
      </c>
      <c r="AR3" s="314" t="s">
        <v>275</v>
      </c>
      <c r="AS3" s="315" t="s">
        <v>276</v>
      </c>
      <c r="AT3" s="315" t="s">
        <v>277</v>
      </c>
      <c r="AU3" s="315" t="s">
        <v>278</v>
      </c>
      <c r="AV3" s="314" t="s">
        <v>279</v>
      </c>
      <c r="AW3" s="315" t="s">
        <v>280</v>
      </c>
      <c r="AX3" s="316" t="s">
        <v>281</v>
      </c>
      <c r="AY3" s="314" t="s">
        <v>282</v>
      </c>
      <c r="AZ3" s="315" t="s">
        <v>283</v>
      </c>
      <c r="BA3" s="315" t="s">
        <v>284</v>
      </c>
      <c r="BB3" s="311" t="s">
        <v>285</v>
      </c>
      <c r="BC3" s="315" t="s">
        <v>286</v>
      </c>
      <c r="BD3" s="315" t="s">
        <v>287</v>
      </c>
      <c r="BE3" s="315" t="s">
        <v>288</v>
      </c>
      <c r="BF3" s="314" t="s">
        <v>289</v>
      </c>
      <c r="BG3" s="315" t="s">
        <v>290</v>
      </c>
      <c r="BH3" s="315" t="s">
        <v>291</v>
      </c>
      <c r="BI3" s="315" t="s">
        <v>292</v>
      </c>
      <c r="BJ3" s="315" t="s">
        <v>293</v>
      </c>
      <c r="BK3" s="315" t="s">
        <v>294</v>
      </c>
      <c r="BL3" s="315" t="s">
        <v>295</v>
      </c>
      <c r="BM3" s="314" t="s">
        <v>296</v>
      </c>
      <c r="BN3" s="315" t="s">
        <v>297</v>
      </c>
      <c r="BO3" s="315" t="s">
        <v>298</v>
      </c>
      <c r="BP3" s="315" t="s">
        <v>299</v>
      </c>
      <c r="BQ3" s="315" t="s">
        <v>300</v>
      </c>
      <c r="BR3" s="315" t="s">
        <v>301</v>
      </c>
      <c r="BS3" s="315" t="s">
        <v>302</v>
      </c>
      <c r="BT3" s="315" t="s">
        <v>238</v>
      </c>
    </row>
    <row r="4" spans="1:72" ht="12.75" hidden="1" customHeight="1">
      <c r="A4" s="230">
        <v>2006</v>
      </c>
      <c r="B4" s="230">
        <v>1</v>
      </c>
      <c r="C4" s="321"/>
      <c r="D4" s="321"/>
      <c r="E4" s="321"/>
      <c r="F4" s="321"/>
      <c r="G4" s="322">
        <v>0</v>
      </c>
      <c r="H4" s="322">
        <v>0</v>
      </c>
      <c r="I4" s="322">
        <v>0</v>
      </c>
      <c r="J4" s="322">
        <v>0</v>
      </c>
      <c r="K4" s="322">
        <v>0</v>
      </c>
      <c r="L4" s="230">
        <v>2006</v>
      </c>
      <c r="M4" s="230">
        <v>1</v>
      </c>
      <c r="N4" s="239"/>
      <c r="O4" s="239"/>
      <c r="P4" s="322">
        <v>0</v>
      </c>
      <c r="Q4" s="267"/>
      <c r="R4" s="267"/>
      <c r="S4" s="267"/>
      <c r="T4" s="267"/>
      <c r="U4" s="267"/>
      <c r="V4" s="267"/>
      <c r="W4" s="267"/>
      <c r="X4" s="267"/>
      <c r="Y4" s="266">
        <v>0</v>
      </c>
      <c r="Z4" s="266">
        <v>0</v>
      </c>
      <c r="AA4" s="233"/>
      <c r="AB4" s="233"/>
      <c r="AC4" s="233"/>
      <c r="AD4" s="266">
        <v>0</v>
      </c>
      <c r="AE4" s="233"/>
      <c r="AF4" s="233"/>
      <c r="AG4" s="266">
        <v>0</v>
      </c>
      <c r="AH4" s="266">
        <v>0</v>
      </c>
      <c r="AI4" s="268">
        <v>0</v>
      </c>
      <c r="AJ4" s="165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70"/>
      <c r="AY4" s="148"/>
      <c r="AZ4" s="148"/>
      <c r="BA4" s="148"/>
      <c r="BB4" s="183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</row>
    <row r="5" spans="1:72" ht="12.75" hidden="1" customHeight="1">
      <c r="A5" s="230">
        <v>2006</v>
      </c>
      <c r="B5" s="230">
        <v>2</v>
      </c>
      <c r="C5" s="321"/>
      <c r="D5" s="321"/>
      <c r="E5" s="321"/>
      <c r="F5" s="321"/>
      <c r="G5" s="322">
        <v>0</v>
      </c>
      <c r="H5" s="322">
        <v>0</v>
      </c>
      <c r="I5" s="322">
        <v>0</v>
      </c>
      <c r="J5" s="322">
        <v>0</v>
      </c>
      <c r="K5" s="322">
        <v>0</v>
      </c>
      <c r="L5" s="230">
        <v>2006</v>
      </c>
      <c r="M5" s="230">
        <v>2</v>
      </c>
      <c r="N5" s="239"/>
      <c r="O5" s="239"/>
      <c r="P5" s="322">
        <v>0</v>
      </c>
      <c r="Q5" s="267"/>
      <c r="R5" s="267"/>
      <c r="S5" s="267"/>
      <c r="T5" s="267"/>
      <c r="U5" s="267"/>
      <c r="V5" s="267"/>
      <c r="W5" s="267"/>
      <c r="X5" s="267"/>
      <c r="Y5" s="266">
        <v>0</v>
      </c>
      <c r="Z5" s="266">
        <v>0</v>
      </c>
      <c r="AA5" s="233"/>
      <c r="AB5" s="233"/>
      <c r="AC5" s="233"/>
      <c r="AD5" s="266">
        <v>0</v>
      </c>
      <c r="AE5" s="233"/>
      <c r="AF5" s="233"/>
      <c r="AG5" s="266">
        <v>0</v>
      </c>
      <c r="AH5" s="266">
        <v>0</v>
      </c>
      <c r="AI5" s="268">
        <v>0</v>
      </c>
      <c r="AJ5" s="165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70"/>
      <c r="AY5" s="148"/>
      <c r="AZ5" s="148"/>
      <c r="BA5" s="148"/>
      <c r="BB5" s="183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</row>
    <row r="6" spans="1:72" ht="12.75" hidden="1" customHeight="1">
      <c r="A6" s="230">
        <v>2006</v>
      </c>
      <c r="B6" s="230">
        <v>3</v>
      </c>
      <c r="C6" s="321"/>
      <c r="D6" s="321"/>
      <c r="E6" s="321"/>
      <c r="F6" s="321"/>
      <c r="G6" s="322">
        <v>0</v>
      </c>
      <c r="H6" s="322">
        <v>0</v>
      </c>
      <c r="I6" s="322">
        <v>0</v>
      </c>
      <c r="J6" s="322">
        <v>0</v>
      </c>
      <c r="K6" s="322">
        <v>0</v>
      </c>
      <c r="L6" s="230">
        <v>2006</v>
      </c>
      <c r="M6" s="230">
        <v>3</v>
      </c>
      <c r="N6" s="239"/>
      <c r="O6" s="239"/>
      <c r="P6" s="322">
        <v>0</v>
      </c>
      <c r="Q6" s="267"/>
      <c r="R6" s="267"/>
      <c r="S6" s="267"/>
      <c r="T6" s="267"/>
      <c r="U6" s="267"/>
      <c r="V6" s="267"/>
      <c r="W6" s="267"/>
      <c r="X6" s="267"/>
      <c r="Y6" s="266">
        <v>0</v>
      </c>
      <c r="Z6" s="266">
        <v>0</v>
      </c>
      <c r="AA6" s="233"/>
      <c r="AB6" s="233"/>
      <c r="AC6" s="233"/>
      <c r="AD6" s="266">
        <v>0</v>
      </c>
      <c r="AE6" s="233"/>
      <c r="AF6" s="233"/>
      <c r="AG6" s="266">
        <v>0</v>
      </c>
      <c r="AH6" s="266">
        <v>0</v>
      </c>
      <c r="AI6" s="268">
        <v>0</v>
      </c>
      <c r="AJ6" s="165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71"/>
      <c r="AY6" s="148"/>
      <c r="AZ6" s="148"/>
      <c r="BA6" s="148"/>
      <c r="BB6" s="183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</row>
    <row r="7" spans="1:72" ht="12.75" hidden="1" customHeight="1">
      <c r="A7" s="230">
        <v>2006</v>
      </c>
      <c r="B7" s="230">
        <v>4</v>
      </c>
      <c r="C7" s="323">
        <v>52</v>
      </c>
      <c r="D7" s="324">
        <v>48</v>
      </c>
      <c r="E7" s="324">
        <v>4</v>
      </c>
      <c r="F7" s="323">
        <v>5150</v>
      </c>
      <c r="G7" s="325">
        <v>16545295608.299997</v>
      </c>
      <c r="H7" s="325">
        <v>2844821637.8000002</v>
      </c>
      <c r="I7" s="325">
        <v>13600578245.209999</v>
      </c>
      <c r="J7" s="325">
        <v>12922293763.23</v>
      </c>
      <c r="K7" s="325">
        <v>778180207.26999998</v>
      </c>
      <c r="L7" s="230">
        <v>2006</v>
      </c>
      <c r="M7" s="230">
        <v>4</v>
      </c>
      <c r="N7" s="239">
        <v>10304578755</v>
      </c>
      <c r="O7" s="239">
        <v>2437717137.5599999</v>
      </c>
      <c r="P7" s="325">
        <v>858282352.69999993</v>
      </c>
      <c r="Q7" s="236">
        <f t="shared" ref="Q7:Q67" si="0">+P7/I7</f>
        <v>6.3106313365924663E-2</v>
      </c>
      <c r="R7" s="274">
        <v>0</v>
      </c>
      <c r="S7" s="239">
        <v>4858125</v>
      </c>
      <c r="T7" s="274">
        <v>33703017.82</v>
      </c>
      <c r="U7" s="239">
        <v>1153130960.49</v>
      </c>
      <c r="V7" s="239">
        <v>1167837095.8099999</v>
      </c>
      <c r="W7" s="239">
        <v>6342195</v>
      </c>
      <c r="X7" s="274"/>
      <c r="Y7" s="272">
        <v>12660145399.700001</v>
      </c>
      <c r="Z7" s="272">
        <v>11387137902.4</v>
      </c>
      <c r="AA7" s="275">
        <v>1133967677.3499999</v>
      </c>
      <c r="AB7" s="275">
        <v>10527442660.08</v>
      </c>
      <c r="AC7" s="275"/>
      <c r="AD7" s="272">
        <v>1139232550.9900012</v>
      </c>
      <c r="AE7" s="275">
        <v>883734311.45000005</v>
      </c>
      <c r="AF7" s="272"/>
      <c r="AG7" s="272">
        <v>2860722912.4000001</v>
      </c>
      <c r="AH7" s="273">
        <v>2132076430.2700002</v>
      </c>
      <c r="AI7" s="276">
        <v>280386559.69999999</v>
      </c>
      <c r="AJ7" s="277">
        <v>14782040</v>
      </c>
      <c r="AK7" s="169">
        <v>173333</v>
      </c>
      <c r="AL7" s="169">
        <v>2298113086.8800001</v>
      </c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>
        <v>5943952930.5900002</v>
      </c>
      <c r="AZ7" s="169">
        <v>5711284879.71</v>
      </c>
      <c r="BA7" s="169">
        <v>79841849.510000005</v>
      </c>
      <c r="BB7" s="278">
        <v>140582100.09999999</v>
      </c>
      <c r="BC7" s="169">
        <v>41593179.439999998</v>
      </c>
      <c r="BD7" s="277">
        <v>24766584.010000002</v>
      </c>
      <c r="BE7" s="277">
        <v>29349078.170000002</v>
      </c>
      <c r="BF7" s="169">
        <v>4493153592.3400002</v>
      </c>
      <c r="BG7" s="169">
        <v>4318740806.2799997</v>
      </c>
      <c r="BH7" s="169">
        <v>130075172.03</v>
      </c>
      <c r="BI7" s="277"/>
      <c r="BJ7" s="169">
        <v>43965660.590000004</v>
      </c>
      <c r="BK7" s="277">
        <v>0</v>
      </c>
      <c r="BL7" s="169">
        <v>1450799338.25</v>
      </c>
      <c r="BM7" s="169">
        <v>245435368.63</v>
      </c>
      <c r="BN7" s="169">
        <v>68173069.310000002</v>
      </c>
      <c r="BO7" s="169">
        <v>911386406.99000001</v>
      </c>
      <c r="BP7" s="169">
        <v>372896471.79000002</v>
      </c>
      <c r="BQ7" s="169">
        <v>216598669.11000001</v>
      </c>
      <c r="BR7" s="169">
        <v>6431725488.4700003</v>
      </c>
      <c r="BS7" s="169">
        <v>6005533613.1399994</v>
      </c>
      <c r="BT7" s="169">
        <v>426191875.33000088</v>
      </c>
    </row>
    <row r="8" spans="1:72" ht="12.75" customHeight="1">
      <c r="A8" s="230">
        <v>2007</v>
      </c>
      <c r="B8" s="230">
        <v>1</v>
      </c>
      <c r="C8" s="323">
        <v>82</v>
      </c>
      <c r="D8" s="324"/>
      <c r="E8" s="324"/>
      <c r="F8" s="323">
        <v>7690</v>
      </c>
      <c r="G8" s="325">
        <v>17761014214.661182</v>
      </c>
      <c r="H8" s="325">
        <v>3198758076.5918713</v>
      </c>
      <c r="I8" s="325">
        <v>11814335309.698399</v>
      </c>
      <c r="J8" s="325">
        <v>11814335309.698399</v>
      </c>
      <c r="K8" s="325">
        <v>2747920828.3709126</v>
      </c>
      <c r="L8" s="230">
        <v>2007</v>
      </c>
      <c r="M8" s="230">
        <v>1</v>
      </c>
      <c r="N8" s="239">
        <v>10957671973.379999</v>
      </c>
      <c r="O8" s="239">
        <v>570819738.23000002</v>
      </c>
      <c r="P8" s="325">
        <v>988213905.00999999</v>
      </c>
      <c r="Q8" s="236">
        <f t="shared" si="0"/>
        <v>8.3645324015712869E-2</v>
      </c>
      <c r="R8" s="274">
        <v>150173900</v>
      </c>
      <c r="S8" s="239">
        <v>312149978.19</v>
      </c>
      <c r="T8" s="274">
        <v>42264758.380000003</v>
      </c>
      <c r="U8" s="239">
        <v>923759115.70969701</v>
      </c>
      <c r="V8" s="239">
        <v>848908934.44969702</v>
      </c>
      <c r="W8" s="239">
        <v>18019570.75</v>
      </c>
      <c r="X8" s="274"/>
      <c r="Y8" s="273">
        <v>14463728390.701878</v>
      </c>
      <c r="Z8" s="273">
        <v>13329304061.81542</v>
      </c>
      <c r="AA8" s="275">
        <v>705291033.90729511</v>
      </c>
      <c r="AB8" s="275">
        <v>12624013027.908125</v>
      </c>
      <c r="AC8" s="275"/>
      <c r="AD8" s="273">
        <v>936726325.88645744</v>
      </c>
      <c r="AE8" s="275">
        <v>936726325.88645697</v>
      </c>
      <c r="AF8" s="272"/>
      <c r="AG8" s="273">
        <v>3297285823.9597301</v>
      </c>
      <c r="AH8" s="273">
        <v>2562349819.7743802</v>
      </c>
      <c r="AI8" s="276">
        <v>487457470.31745625</v>
      </c>
      <c r="AJ8" s="277">
        <v>0</v>
      </c>
      <c r="AK8" s="169">
        <v>2017181.86</v>
      </c>
      <c r="AL8" s="169">
        <v>269440220.77999997</v>
      </c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>
        <v>1116715365.0815682</v>
      </c>
      <c r="AZ8" s="169">
        <v>1061774222.5602082</v>
      </c>
      <c r="BA8" s="169">
        <v>17737537.321359999</v>
      </c>
      <c r="BB8" s="278">
        <v>0</v>
      </c>
      <c r="BC8" s="169">
        <v>53042640.670000002</v>
      </c>
      <c r="BD8" s="277">
        <v>1505430</v>
      </c>
      <c r="BE8" s="277"/>
      <c r="BF8" s="169">
        <v>866442114.39024186</v>
      </c>
      <c r="BG8" s="169">
        <v>847625760.96024191</v>
      </c>
      <c r="BH8" s="169">
        <v>17316720.769999996</v>
      </c>
      <c r="BI8" s="277"/>
      <c r="BJ8" s="169">
        <v>1499632.66</v>
      </c>
      <c r="BK8" s="277"/>
      <c r="BL8" s="169">
        <v>250273250.69132638</v>
      </c>
      <c r="BM8" s="169">
        <v>55112622.799985312</v>
      </c>
      <c r="BN8" s="169">
        <v>31653317.18</v>
      </c>
      <c r="BO8" s="169">
        <v>299867706.48500001</v>
      </c>
      <c r="BP8" s="169">
        <v>124848488.74497497</v>
      </c>
      <c r="BQ8" s="169">
        <v>20407401.930246986</v>
      </c>
      <c r="BR8" s="169">
        <v>1273489628.0065432</v>
      </c>
      <c r="BS8" s="169">
        <v>1260344404.003581</v>
      </c>
      <c r="BT8" s="169">
        <v>13145224.002962112</v>
      </c>
    </row>
    <row r="9" spans="1:72" ht="12.75" customHeight="1">
      <c r="A9" s="230">
        <v>2007</v>
      </c>
      <c r="B9" s="230">
        <v>2</v>
      </c>
      <c r="C9" s="323">
        <v>124</v>
      </c>
      <c r="D9" s="324"/>
      <c r="E9" s="324"/>
      <c r="F9" s="323">
        <v>13500</v>
      </c>
      <c r="G9" s="325">
        <v>27464423406.150002</v>
      </c>
      <c r="H9" s="325">
        <v>10433162840.48</v>
      </c>
      <c r="I9" s="325">
        <v>13694473564.99</v>
      </c>
      <c r="J9" s="325">
        <v>13694473564.99</v>
      </c>
      <c r="K9" s="325">
        <v>3336787000.6800022</v>
      </c>
      <c r="L9" s="230">
        <v>2007</v>
      </c>
      <c r="M9" s="230">
        <v>2</v>
      </c>
      <c r="N9" s="239">
        <v>13027621779.593199</v>
      </c>
      <c r="O9" s="239">
        <v>525387291.21000004</v>
      </c>
      <c r="P9" s="325">
        <v>939718045.72000003</v>
      </c>
      <c r="Q9" s="236">
        <f t="shared" si="0"/>
        <v>6.8620238759845034E-2</v>
      </c>
      <c r="R9" s="274">
        <v>5500</v>
      </c>
      <c r="S9" s="239">
        <v>198463144.51999998</v>
      </c>
      <c r="T9" s="274">
        <v>94754141.829999998</v>
      </c>
      <c r="U9" s="239">
        <v>1339766519.53</v>
      </c>
      <c r="V9" s="239">
        <v>1078525705.03</v>
      </c>
      <c r="W9" s="239">
        <v>24083400.5</v>
      </c>
      <c r="X9" s="274"/>
      <c r="Y9" s="273">
        <v>22760879361.613098</v>
      </c>
      <c r="Z9" s="273">
        <v>21093390906.950001</v>
      </c>
      <c r="AA9" s="275">
        <v>2544879657.0770001</v>
      </c>
      <c r="AB9" s="275">
        <v>18548511249.873501</v>
      </c>
      <c r="AC9" s="275"/>
      <c r="AD9" s="273">
        <v>1422053067.9030974</v>
      </c>
      <c r="AE9" s="275">
        <v>1422053067.9025998</v>
      </c>
      <c r="AF9" s="272"/>
      <c r="AG9" s="273">
        <v>4703544044.5</v>
      </c>
      <c r="AH9" s="273">
        <v>4600402042.8000002</v>
      </c>
      <c r="AI9" s="276">
        <v>-1940269755.52</v>
      </c>
      <c r="AJ9" s="277">
        <v>3316614.86</v>
      </c>
      <c r="AK9" s="169">
        <v>253000</v>
      </c>
      <c r="AL9" s="169">
        <v>446111468.32999998</v>
      </c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>
        <v>3153951260.4140005</v>
      </c>
      <c r="AZ9" s="169">
        <v>2497637178.5200005</v>
      </c>
      <c r="BA9" s="169">
        <v>33433291.199999999</v>
      </c>
      <c r="BB9" s="278">
        <v>8837149</v>
      </c>
      <c r="BC9" s="169">
        <v>616793462.41999996</v>
      </c>
      <c r="BD9" s="277">
        <v>12708507</v>
      </c>
      <c r="BE9" s="277"/>
      <c r="BF9" s="169">
        <v>2380019555.5799999</v>
      </c>
      <c r="BG9" s="169">
        <v>2192502819.3800001</v>
      </c>
      <c r="BH9" s="169">
        <v>39245527.539999999</v>
      </c>
      <c r="BI9" s="277"/>
      <c r="BJ9" s="169">
        <v>148271208.66</v>
      </c>
      <c r="BK9" s="277"/>
      <c r="BL9" s="169">
        <v>773931704.83400059</v>
      </c>
      <c r="BM9" s="169">
        <v>127123918.44</v>
      </c>
      <c r="BN9" s="169">
        <v>1498719579.1199999</v>
      </c>
      <c r="BO9" s="169">
        <v>637373657.41000009</v>
      </c>
      <c r="BP9" s="169">
        <v>247952723.23999998</v>
      </c>
      <c r="BQ9" s="169">
        <v>42253320.420000002</v>
      </c>
      <c r="BR9" s="169">
        <v>4900623562.7740002</v>
      </c>
      <c r="BS9" s="169">
        <v>3318927915.5900002</v>
      </c>
      <c r="BT9" s="169">
        <v>1581695647.184</v>
      </c>
    </row>
    <row r="10" spans="1:72" ht="12.75" customHeight="1">
      <c r="A10" s="230">
        <v>2007</v>
      </c>
      <c r="B10" s="230">
        <v>3</v>
      </c>
      <c r="C10" s="323">
        <v>131</v>
      </c>
      <c r="D10" s="329">
        <v>92</v>
      </c>
      <c r="E10" s="329">
        <v>39</v>
      </c>
      <c r="F10" s="323">
        <v>14265</v>
      </c>
      <c r="G10" s="325">
        <v>32161689671.049999</v>
      </c>
      <c r="H10" s="325">
        <v>12722512230.9</v>
      </c>
      <c r="I10" s="325">
        <v>16271097324.439999</v>
      </c>
      <c r="J10" s="325">
        <v>16271097324.439999</v>
      </c>
      <c r="K10" s="325">
        <v>3168080115.7099991</v>
      </c>
      <c r="L10" s="230">
        <v>2007</v>
      </c>
      <c r="M10" s="230">
        <v>3</v>
      </c>
      <c r="N10" s="239">
        <v>15317703279.254198</v>
      </c>
      <c r="O10" s="239">
        <v>748311062.81000006</v>
      </c>
      <c r="P10" s="325">
        <v>1172809381.3800001</v>
      </c>
      <c r="Q10" s="236">
        <f t="shared" si="0"/>
        <v>7.2079304671012076E-2</v>
      </c>
      <c r="R10" s="274">
        <v>0</v>
      </c>
      <c r="S10" s="239">
        <v>250710332.90000001</v>
      </c>
      <c r="T10" s="274">
        <v>74875566.409999996</v>
      </c>
      <c r="U10" s="239">
        <v>1402404148.21</v>
      </c>
      <c r="V10" s="239">
        <v>1174602214.96</v>
      </c>
      <c r="W10" s="239">
        <v>23980783.25</v>
      </c>
      <c r="X10" s="274"/>
      <c r="Y10" s="273">
        <v>26407572623.944328</v>
      </c>
      <c r="Z10" s="273">
        <v>23888907756.16</v>
      </c>
      <c r="AA10" s="275">
        <v>2529929104.4934006</v>
      </c>
      <c r="AB10" s="275">
        <v>21358978651.667145</v>
      </c>
      <c r="AC10" s="275"/>
      <c r="AD10" s="273">
        <v>1618951660.9343286</v>
      </c>
      <c r="AE10" s="275">
        <v>1618951660.9337795</v>
      </c>
      <c r="AF10" s="272"/>
      <c r="AG10" s="273">
        <v>5754117046.9200001</v>
      </c>
      <c r="AH10" s="273">
        <v>5320962868.96</v>
      </c>
      <c r="AI10" s="276">
        <v>-1946785905.55</v>
      </c>
      <c r="AJ10" s="277">
        <v>672275</v>
      </c>
      <c r="AK10" s="169">
        <v>21272270</v>
      </c>
      <c r="AL10" s="169">
        <v>598456925.05999994</v>
      </c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>
        <v>5274041923.3800001</v>
      </c>
      <c r="AZ10" s="169">
        <v>4244664347.6799998</v>
      </c>
      <c r="BA10" s="169">
        <v>65154055.700000003</v>
      </c>
      <c r="BB10" s="278">
        <v>7925419</v>
      </c>
      <c r="BC10" s="169">
        <v>925720961.33000004</v>
      </c>
      <c r="BD10" s="277">
        <v>18016612</v>
      </c>
      <c r="BE10" s="277"/>
      <c r="BF10" s="169">
        <v>3866794709.4664593</v>
      </c>
      <c r="BG10" s="169">
        <v>3563728251.9464593</v>
      </c>
      <c r="BH10" s="169">
        <v>59535961.109999999</v>
      </c>
      <c r="BI10" s="277"/>
      <c r="BJ10" s="169">
        <v>243530496.41</v>
      </c>
      <c r="BK10" s="277"/>
      <c r="BL10" s="169">
        <v>1407247213.9135408</v>
      </c>
      <c r="BM10" s="169">
        <v>220637784.85000002</v>
      </c>
      <c r="BN10" s="169">
        <v>1566318319.3399999</v>
      </c>
      <c r="BO10" s="169">
        <v>1065305021.02</v>
      </c>
      <c r="BP10" s="169">
        <v>401559112.74000001</v>
      </c>
      <c r="BQ10" s="169">
        <v>124686166.65999998</v>
      </c>
      <c r="BR10" s="169">
        <v>7248840791.46</v>
      </c>
      <c r="BS10" s="169">
        <v>5491528788.4524593</v>
      </c>
      <c r="BT10" s="169">
        <v>1757312003.0075407</v>
      </c>
    </row>
    <row r="11" spans="1:72" ht="12.75" customHeight="1">
      <c r="A11" s="230">
        <v>2007</v>
      </c>
      <c r="B11" s="230">
        <v>4</v>
      </c>
      <c r="C11" s="323">
        <v>179</v>
      </c>
      <c r="D11" s="329">
        <v>99</v>
      </c>
      <c r="E11" s="329">
        <v>80</v>
      </c>
      <c r="F11" s="323">
        <v>21667</v>
      </c>
      <c r="G11" s="325">
        <v>35627606288.190002</v>
      </c>
      <c r="H11" s="325">
        <v>13600161352.700001</v>
      </c>
      <c r="I11" s="325">
        <v>18037539097.009998</v>
      </c>
      <c r="J11" s="325">
        <v>18037539097.009998</v>
      </c>
      <c r="K11" s="325">
        <v>3989905838.4800034</v>
      </c>
      <c r="L11" s="230">
        <v>2007</v>
      </c>
      <c r="M11" s="230">
        <v>4</v>
      </c>
      <c r="N11" s="239">
        <v>17228108230.489998</v>
      </c>
      <c r="O11" s="239">
        <v>609133115.25</v>
      </c>
      <c r="P11" s="325">
        <v>1448704759.45</v>
      </c>
      <c r="Q11" s="236">
        <f t="shared" si="0"/>
        <v>8.0316098091792645E-2</v>
      </c>
      <c r="R11" s="274">
        <v>0</v>
      </c>
      <c r="S11" s="239">
        <v>247167394.92000002</v>
      </c>
      <c r="T11" s="274">
        <v>237462533.91000003</v>
      </c>
      <c r="U11" s="239">
        <v>1545366049.5600002</v>
      </c>
      <c r="V11" s="239">
        <v>1318518155.2400002</v>
      </c>
      <c r="W11" s="239">
        <v>20700217.25</v>
      </c>
      <c r="X11" s="274"/>
      <c r="Y11" s="273">
        <v>28269308404.939999</v>
      </c>
      <c r="Z11" s="273">
        <v>25959653548.93</v>
      </c>
      <c r="AA11" s="275">
        <v>2757959914.8941002</v>
      </c>
      <c r="AB11" s="275">
        <v>23200893116.036102</v>
      </c>
      <c r="AC11" s="275"/>
      <c r="AD11" s="273">
        <v>1837031279.1299982</v>
      </c>
      <c r="AE11" s="275">
        <v>1806798398.1318104</v>
      </c>
      <c r="AF11" s="272"/>
      <c r="AG11" s="273">
        <v>7358297883.2399998</v>
      </c>
      <c r="AH11" s="273">
        <v>6513649792.0500002</v>
      </c>
      <c r="AI11" s="276">
        <v>-1853866356.8599999</v>
      </c>
      <c r="AJ11" s="277">
        <v>19510870</v>
      </c>
      <c r="AK11" s="169">
        <v>24296826.98</v>
      </c>
      <c r="AL11" s="169">
        <v>737248142.32999992</v>
      </c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>
        <v>8311371594.5300016</v>
      </c>
      <c r="AZ11" s="169">
        <v>6741952677.2000017</v>
      </c>
      <c r="BA11" s="169">
        <v>187398007.13000003</v>
      </c>
      <c r="BB11" s="278">
        <v>37368321</v>
      </c>
      <c r="BC11" s="169">
        <v>1334503579.8700001</v>
      </c>
      <c r="BD11" s="277">
        <v>19531697</v>
      </c>
      <c r="BE11" s="277"/>
      <c r="BF11" s="169">
        <v>5655355175.2700005</v>
      </c>
      <c r="BG11" s="169">
        <v>5529382922.2800007</v>
      </c>
      <c r="BH11" s="169">
        <v>119212634.98999999</v>
      </c>
      <c r="BI11" s="277"/>
      <c r="BJ11" s="169">
        <v>6759618</v>
      </c>
      <c r="BK11" s="277"/>
      <c r="BL11" s="169">
        <v>2656016419.2600012</v>
      </c>
      <c r="BM11" s="169">
        <v>221838350.06</v>
      </c>
      <c r="BN11" s="169">
        <v>1644520489.3</v>
      </c>
      <c r="BO11" s="169">
        <v>1864380353.6029003</v>
      </c>
      <c r="BP11" s="169">
        <v>552046321.88999999</v>
      </c>
      <c r="BQ11" s="169">
        <v>197287799.62</v>
      </c>
      <c r="BR11" s="169">
        <v>10518152802.990002</v>
      </c>
      <c r="BS11" s="169">
        <v>8198960070.7606106</v>
      </c>
      <c r="BT11" s="169">
        <v>2319192732.2293911</v>
      </c>
    </row>
    <row r="12" spans="1:72" ht="12.75" customHeight="1">
      <c r="A12" s="230">
        <v>2008</v>
      </c>
      <c r="B12" s="230">
        <v>1</v>
      </c>
      <c r="C12" s="323">
        <v>197</v>
      </c>
      <c r="D12" s="329">
        <v>110</v>
      </c>
      <c r="E12" s="329">
        <v>87</v>
      </c>
      <c r="F12" s="323">
        <v>23431</v>
      </c>
      <c r="G12" s="325">
        <v>44815841090</v>
      </c>
      <c r="H12" s="325">
        <v>11134968000</v>
      </c>
      <c r="I12" s="325">
        <v>29386442800</v>
      </c>
      <c r="J12" s="325">
        <v>29386442800</v>
      </c>
      <c r="K12" s="325">
        <v>4294430290</v>
      </c>
      <c r="L12" s="230">
        <v>2008</v>
      </c>
      <c r="M12" s="230">
        <v>1</v>
      </c>
      <c r="N12" s="239">
        <v>28077348552.287918</v>
      </c>
      <c r="O12" s="239">
        <v>1223284347.23</v>
      </c>
      <c r="P12" s="325">
        <v>1302118900</v>
      </c>
      <c r="Q12" s="236">
        <f t="shared" si="0"/>
        <v>4.4310191228725378E-2</v>
      </c>
      <c r="R12" s="274">
        <v>0</v>
      </c>
      <c r="S12" s="239">
        <v>332488370.69</v>
      </c>
      <c r="T12" s="274">
        <v>95087798.440000013</v>
      </c>
      <c r="U12" s="239">
        <v>1478082667.7866666</v>
      </c>
      <c r="V12" s="239">
        <v>1336820278.6066666</v>
      </c>
      <c r="W12" s="239">
        <v>28917663.379999999</v>
      </c>
      <c r="X12" s="274"/>
      <c r="Y12" s="273">
        <v>35776261438.083878</v>
      </c>
      <c r="Z12" s="273">
        <v>31570530820</v>
      </c>
      <c r="AA12" s="275">
        <v>2305926199.1739006</v>
      </c>
      <c r="AB12" s="275">
        <v>29264604620.533325</v>
      </c>
      <c r="AC12" s="275"/>
      <c r="AD12" s="273">
        <v>2176312186.7438774</v>
      </c>
      <c r="AE12" s="275">
        <v>2176312187.0366535</v>
      </c>
      <c r="AF12" s="272"/>
      <c r="AG12" s="273">
        <v>9039579656.1800003</v>
      </c>
      <c r="AH12" s="273">
        <v>7394042100</v>
      </c>
      <c r="AI12" s="276">
        <v>329317530</v>
      </c>
      <c r="AJ12" s="277">
        <v>20465333</v>
      </c>
      <c r="AK12" s="169">
        <v>24989017</v>
      </c>
      <c r="AL12" s="169">
        <v>894226878.59637749</v>
      </c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>
        <v>2572748010.2684894</v>
      </c>
      <c r="AZ12" s="169">
        <v>2155465042.2584896</v>
      </c>
      <c r="BA12" s="169">
        <v>32237738.949999999</v>
      </c>
      <c r="BB12" s="278">
        <v>16455</v>
      </c>
      <c r="BC12" s="169">
        <v>379422476.56</v>
      </c>
      <c r="BD12" s="277">
        <v>1543380</v>
      </c>
      <c r="BE12" s="277"/>
      <c r="BF12" s="169">
        <v>1689288894.0388789</v>
      </c>
      <c r="BG12" s="169">
        <v>1657676376.448879</v>
      </c>
      <c r="BH12" s="169">
        <v>30357304.59</v>
      </c>
      <c r="BI12" s="277"/>
      <c r="BJ12" s="169">
        <v>1255213</v>
      </c>
      <c r="BK12" s="277"/>
      <c r="BL12" s="169">
        <v>883459116.22961044</v>
      </c>
      <c r="BM12" s="169">
        <v>86006575.850000009</v>
      </c>
      <c r="BN12" s="169">
        <v>84258730.224516124</v>
      </c>
      <c r="BO12" s="169">
        <v>614351675.73916674</v>
      </c>
      <c r="BP12" s="169">
        <v>197828304.72</v>
      </c>
      <c r="BQ12" s="169">
        <v>21819902.050000001</v>
      </c>
      <c r="BR12" s="169">
        <v>2856709732.2130051</v>
      </c>
      <c r="BS12" s="169">
        <v>2465442913.772469</v>
      </c>
      <c r="BT12" s="169">
        <v>391266818.44053602</v>
      </c>
    </row>
    <row r="13" spans="1:72" ht="12.75" customHeight="1">
      <c r="A13" s="230">
        <v>2008</v>
      </c>
      <c r="B13" s="230">
        <v>2</v>
      </c>
      <c r="C13" s="323">
        <v>198</v>
      </c>
      <c r="D13" s="329">
        <v>104</v>
      </c>
      <c r="E13" s="329">
        <v>94</v>
      </c>
      <c r="F13" s="323">
        <v>22237</v>
      </c>
      <c r="G13" s="325">
        <v>46129141160</v>
      </c>
      <c r="H13" s="325">
        <v>8385913250</v>
      </c>
      <c r="I13" s="325">
        <v>33601571270</v>
      </c>
      <c r="J13" s="325">
        <v>33601571270</v>
      </c>
      <c r="K13" s="325">
        <v>4141656640</v>
      </c>
      <c r="L13" s="230">
        <v>2008</v>
      </c>
      <c r="M13" s="230">
        <v>2</v>
      </c>
      <c r="N13" s="239">
        <v>32205343768.070404</v>
      </c>
      <c r="O13" s="239">
        <v>1054522434.05</v>
      </c>
      <c r="P13" s="325">
        <v>1703727310</v>
      </c>
      <c r="Q13" s="236">
        <f t="shared" si="0"/>
        <v>5.0703798828631387E-2</v>
      </c>
      <c r="R13" s="274">
        <v>1550000</v>
      </c>
      <c r="S13" s="239">
        <v>326140254.77999997</v>
      </c>
      <c r="T13" s="274">
        <v>121446518.90000001</v>
      </c>
      <c r="U13" s="239">
        <v>1274495869.8</v>
      </c>
      <c r="V13" s="239">
        <v>1137559653.3499999</v>
      </c>
      <c r="W13" s="239">
        <v>24915615.649999999</v>
      </c>
      <c r="X13" s="274"/>
      <c r="Y13" s="273">
        <v>36204247154.447403</v>
      </c>
      <c r="Z13" s="273">
        <v>29124742750</v>
      </c>
      <c r="AA13" s="275">
        <v>2426087457.7915998</v>
      </c>
      <c r="AB13" s="275">
        <v>26698655293.627003</v>
      </c>
      <c r="AC13" s="275"/>
      <c r="AD13" s="273">
        <v>2189696135.2074032</v>
      </c>
      <c r="AE13" s="275">
        <v>2189696133.7888002</v>
      </c>
      <c r="AF13" s="272"/>
      <c r="AG13" s="273">
        <v>9924894011.1119995</v>
      </c>
      <c r="AH13" s="273">
        <v>7565800156.6699991</v>
      </c>
      <c r="AI13" s="276">
        <v>386181246.7719999</v>
      </c>
      <c r="AJ13" s="277">
        <v>61365852.719999999</v>
      </c>
      <c r="AK13" s="169">
        <v>23145248.600000001</v>
      </c>
      <c r="AL13" s="169">
        <v>969601179.0999999</v>
      </c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>
        <v>5308603398.504241</v>
      </c>
      <c r="AZ13" s="169">
        <v>4547203385.4542398</v>
      </c>
      <c r="BA13" s="169">
        <v>69318115.469999999</v>
      </c>
      <c r="BB13" s="278">
        <v>1419656</v>
      </c>
      <c r="BC13" s="169">
        <v>682354441.04999995</v>
      </c>
      <c r="BD13" s="277">
        <v>4435846.2200000007</v>
      </c>
      <c r="BE13" s="277"/>
      <c r="BF13" s="169">
        <v>3322019609.3688788</v>
      </c>
      <c r="BG13" s="169">
        <v>3118344261.7588787</v>
      </c>
      <c r="BH13" s="169">
        <v>193882528.60999998</v>
      </c>
      <c r="BI13" s="277"/>
      <c r="BJ13" s="169">
        <v>9792819</v>
      </c>
      <c r="BK13" s="277"/>
      <c r="BL13" s="169">
        <v>1986583789.1353621</v>
      </c>
      <c r="BM13" s="169">
        <v>328317242.76000005</v>
      </c>
      <c r="BN13" s="169">
        <v>212297256.22451615</v>
      </c>
      <c r="BO13" s="169">
        <v>1157051103.1700001</v>
      </c>
      <c r="BP13" s="169">
        <v>427458567.13999999</v>
      </c>
      <c r="BQ13" s="169">
        <v>100100544.47999999</v>
      </c>
      <c r="BR13" s="169">
        <v>5954718834.3687572</v>
      </c>
      <c r="BS13" s="169">
        <v>5024474295.4668789</v>
      </c>
      <c r="BT13" s="169">
        <v>930244538.90187836</v>
      </c>
    </row>
    <row r="14" spans="1:72" ht="12.75" customHeight="1">
      <c r="A14" s="230">
        <v>2008</v>
      </c>
      <c r="B14" s="230">
        <v>3</v>
      </c>
      <c r="C14" s="323">
        <v>204</v>
      </c>
      <c r="D14" s="329">
        <v>103</v>
      </c>
      <c r="E14" s="329">
        <v>101</v>
      </c>
      <c r="F14" s="323">
        <v>24021</v>
      </c>
      <c r="G14" s="325">
        <v>42982106258.639999</v>
      </c>
      <c r="H14" s="325">
        <v>6071463943.4300003</v>
      </c>
      <c r="I14" s="325">
        <v>33100879461.269997</v>
      </c>
      <c r="J14" s="325">
        <v>33100879461.269997</v>
      </c>
      <c r="K14" s="325">
        <v>3809762853.9399986</v>
      </c>
      <c r="L14" s="230">
        <v>2008</v>
      </c>
      <c r="M14" s="230">
        <v>3</v>
      </c>
      <c r="N14" s="239">
        <v>31732060813.695004</v>
      </c>
      <c r="O14" s="239">
        <v>1054255973.22</v>
      </c>
      <c r="P14" s="325">
        <v>1997185979.6900001</v>
      </c>
      <c r="Q14" s="236">
        <f t="shared" si="0"/>
        <v>6.0336341879581382E-2</v>
      </c>
      <c r="R14" s="274"/>
      <c r="S14" s="239">
        <v>290421161.68000001</v>
      </c>
      <c r="T14" s="274">
        <v>221190038.87</v>
      </c>
      <c r="U14" s="239">
        <v>1295059738.813333</v>
      </c>
      <c r="V14" s="239">
        <v>1206252433.1933331</v>
      </c>
      <c r="W14" s="239">
        <v>26699429.82</v>
      </c>
      <c r="X14" s="274"/>
      <c r="Y14" s="273">
        <v>42982106258.645943</v>
      </c>
      <c r="Z14" s="273">
        <v>29020238535.799999</v>
      </c>
      <c r="AA14" s="275">
        <v>2260730115.0755</v>
      </c>
      <c r="AB14" s="275">
        <v>26759508420.719509</v>
      </c>
      <c r="AC14" s="275"/>
      <c r="AD14" s="273">
        <v>12649309799.735943</v>
      </c>
      <c r="AE14" s="275">
        <v>2163089584.1289334</v>
      </c>
      <c r="AF14" s="272"/>
      <c r="AG14" s="273">
        <v>10486220219.612001</v>
      </c>
      <c r="AH14" s="273">
        <v>7857109527.0400009</v>
      </c>
      <c r="AI14" s="276">
        <v>232368965.76599988</v>
      </c>
      <c r="AJ14" s="277">
        <v>58258361.899999999</v>
      </c>
      <c r="AK14" s="169">
        <v>32525318</v>
      </c>
      <c r="AL14" s="169">
        <v>916479933.13600004</v>
      </c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>
        <v>8240817845.0099983</v>
      </c>
      <c r="AZ14" s="169">
        <v>7293350158.2999983</v>
      </c>
      <c r="BA14" s="169">
        <v>97381019.120000005</v>
      </c>
      <c r="BB14" s="278"/>
      <c r="BC14" s="169">
        <v>839443932.36000013</v>
      </c>
      <c r="BD14" s="277"/>
      <c r="BE14" s="277"/>
      <c r="BF14" s="169">
        <v>5012991098.8088789</v>
      </c>
      <c r="BG14" s="169">
        <v>4658598313.5388784</v>
      </c>
      <c r="BH14" s="169">
        <v>347274428.27000004</v>
      </c>
      <c r="BI14" s="277"/>
      <c r="BJ14" s="169">
        <v>7118357</v>
      </c>
      <c r="BK14" s="277"/>
      <c r="BL14" s="169">
        <v>3227826746.2011194</v>
      </c>
      <c r="BM14" s="169">
        <v>732350459.78999996</v>
      </c>
      <c r="BN14" s="169">
        <v>339681185.45451611</v>
      </c>
      <c r="BO14" s="169">
        <v>1739394075.5600002</v>
      </c>
      <c r="BP14" s="169">
        <v>664742700.56999993</v>
      </c>
      <c r="BQ14" s="169">
        <v>181754449.50999999</v>
      </c>
      <c r="BR14" s="169">
        <v>9253022343.0345154</v>
      </c>
      <c r="BS14" s="169">
        <v>7856717932.2888794</v>
      </c>
      <c r="BT14" s="169">
        <v>1396304410.745636</v>
      </c>
    </row>
    <row r="15" spans="1:72" ht="12.75" customHeight="1">
      <c r="A15" s="230">
        <v>2008</v>
      </c>
      <c r="B15" s="230">
        <v>4</v>
      </c>
      <c r="C15" s="323">
        <v>209</v>
      </c>
      <c r="D15" s="329">
        <v>101</v>
      </c>
      <c r="E15" s="329">
        <v>108</v>
      </c>
      <c r="F15" s="323">
        <v>24655</v>
      </c>
      <c r="G15" s="325">
        <v>41700338865.77681</v>
      </c>
      <c r="H15" s="325">
        <v>7109734039.3634787</v>
      </c>
      <c r="I15" s="325">
        <v>30653312200.313503</v>
      </c>
      <c r="J15" s="325">
        <v>30653312200.313503</v>
      </c>
      <c r="K15" s="325">
        <v>3937292626.0998278</v>
      </c>
      <c r="L15" s="230">
        <v>2008</v>
      </c>
      <c r="M15" s="230">
        <v>4</v>
      </c>
      <c r="N15" s="239">
        <v>29006400817.154503</v>
      </c>
      <c r="O15" s="239">
        <v>1179553877.4100001</v>
      </c>
      <c r="P15" s="325">
        <v>2192021637.5299997</v>
      </c>
      <c r="Q15" s="236">
        <f t="shared" si="0"/>
        <v>7.1510107071156279E-2</v>
      </c>
      <c r="R15" s="274"/>
      <c r="S15" s="239">
        <v>361016046.00999999</v>
      </c>
      <c r="T15" s="274">
        <v>160954751.03000003</v>
      </c>
      <c r="U15" s="239">
        <v>1338597628.0166667</v>
      </c>
      <c r="V15" s="239">
        <v>1199542654.5066667</v>
      </c>
      <c r="W15" s="239">
        <v>23743865.710000001</v>
      </c>
      <c r="X15" s="274"/>
      <c r="Y15" s="273">
        <v>30827985132.322208</v>
      </c>
      <c r="Z15" s="273">
        <v>27671713731.914341</v>
      </c>
      <c r="AA15" s="275">
        <v>2130203714.6640999</v>
      </c>
      <c r="AB15" s="275">
        <v>25541510017.25024</v>
      </c>
      <c r="AC15" s="275"/>
      <c r="AD15" s="273">
        <v>473506606.60786724</v>
      </c>
      <c r="AE15" s="275">
        <v>1928932536.7978654</v>
      </c>
      <c r="AF15" s="272"/>
      <c r="AG15" s="273">
        <v>10872353736.446106</v>
      </c>
      <c r="AH15" s="273">
        <v>7668248391.3699999</v>
      </c>
      <c r="AI15" s="276">
        <v>249118823.68599999</v>
      </c>
      <c r="AJ15" s="277">
        <v>61954703.899999999</v>
      </c>
      <c r="AK15" s="169">
        <v>25407036</v>
      </c>
      <c r="AL15" s="169">
        <v>970104295.68600011</v>
      </c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>
        <v>11092623442.501711</v>
      </c>
      <c r="AZ15" s="169">
        <v>9908986722.8817101</v>
      </c>
      <c r="BA15" s="169">
        <v>136179222.25999999</v>
      </c>
      <c r="BB15" s="278"/>
      <c r="BC15" s="169">
        <v>1018876468.42</v>
      </c>
      <c r="BD15" s="277"/>
      <c r="BE15" s="277"/>
      <c r="BF15" s="169">
        <v>6516367817.3233156</v>
      </c>
      <c r="BG15" s="169">
        <v>6075437882.2433157</v>
      </c>
      <c r="BH15" s="169">
        <v>432575975.08000004</v>
      </c>
      <c r="BI15" s="277"/>
      <c r="BJ15" s="169">
        <v>8353960</v>
      </c>
      <c r="BK15" s="277"/>
      <c r="BL15" s="169">
        <v>4576255625.1783953</v>
      </c>
      <c r="BM15" s="169">
        <v>1026666081.0510001</v>
      </c>
      <c r="BN15" s="169">
        <v>444415849.35000002</v>
      </c>
      <c r="BO15" s="169">
        <v>2362736825.4735899</v>
      </c>
      <c r="BP15" s="169">
        <v>1153582128.28</v>
      </c>
      <c r="BQ15" s="169">
        <v>655388402.35000002</v>
      </c>
      <c r="BR15" s="169">
        <v>12699436573.131712</v>
      </c>
      <c r="BS15" s="169">
        <v>10804548764.047806</v>
      </c>
      <c r="BT15" s="169">
        <v>1894887809.0839062</v>
      </c>
    </row>
    <row r="16" spans="1:72" ht="12.75" customHeight="1">
      <c r="A16" s="230">
        <v>2009</v>
      </c>
      <c r="B16" s="230">
        <v>1</v>
      </c>
      <c r="C16" s="323">
        <v>214</v>
      </c>
      <c r="D16" s="329">
        <v>102</v>
      </c>
      <c r="E16" s="329">
        <v>112</v>
      </c>
      <c r="F16" s="323">
        <v>27020</v>
      </c>
      <c r="G16" s="325">
        <v>42264832200</v>
      </c>
      <c r="H16" s="325">
        <v>6590406260</v>
      </c>
      <c r="I16" s="325">
        <v>31294718560</v>
      </c>
      <c r="J16" s="325">
        <v>31294718560</v>
      </c>
      <c r="K16" s="325">
        <v>4379707380</v>
      </c>
      <c r="L16" s="230">
        <v>2009</v>
      </c>
      <c r="M16" s="230">
        <v>1</v>
      </c>
      <c r="N16" s="239">
        <v>28698747298.380001</v>
      </c>
      <c r="O16" s="239">
        <v>1907687062.5599999</v>
      </c>
      <c r="P16" s="325">
        <v>2401172970</v>
      </c>
      <c r="Q16" s="236">
        <f t="shared" si="0"/>
        <v>7.6727738113264568E-2</v>
      </c>
      <c r="R16" s="274"/>
      <c r="S16" s="239">
        <v>413808727.93000001</v>
      </c>
      <c r="T16" s="274">
        <v>147069299.41999999</v>
      </c>
      <c r="U16" s="239">
        <v>1481994150.4000001</v>
      </c>
      <c r="V16" s="239">
        <v>1362221747.72</v>
      </c>
      <c r="W16" s="239">
        <v>34666843.130000003</v>
      </c>
      <c r="X16" s="274"/>
      <c r="Y16" s="273">
        <v>31765962080</v>
      </c>
      <c r="Z16" s="273">
        <v>28627894260</v>
      </c>
      <c r="AA16" s="275">
        <v>1965104558.3299999</v>
      </c>
      <c r="AB16" s="275">
        <v>26662789697.5</v>
      </c>
      <c r="AC16" s="275"/>
      <c r="AD16" s="273">
        <v>1970035970</v>
      </c>
      <c r="AE16" s="275">
        <v>1970035979.98</v>
      </c>
      <c r="AF16" s="272"/>
      <c r="AG16" s="273">
        <v>10498870120</v>
      </c>
      <c r="AH16" s="273">
        <v>6994315820</v>
      </c>
      <c r="AI16" s="276">
        <v>1270669000</v>
      </c>
      <c r="AJ16" s="277">
        <v>375740846</v>
      </c>
      <c r="AK16" s="169">
        <v>52997381</v>
      </c>
      <c r="AL16" s="169">
        <v>1101032955.78</v>
      </c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>
        <v>2791992328.0916672</v>
      </c>
      <c r="AZ16" s="169">
        <v>2649701189.6816669</v>
      </c>
      <c r="BA16" s="169">
        <v>51273424.150000006</v>
      </c>
      <c r="BB16" s="278"/>
      <c r="BC16" s="169">
        <v>86771800.25</v>
      </c>
      <c r="BD16" s="277"/>
      <c r="BE16" s="277"/>
      <c r="BF16" s="169">
        <v>1646822177.1068699</v>
      </c>
      <c r="BG16" s="169">
        <v>1568762582.9268699</v>
      </c>
      <c r="BH16" s="169">
        <v>74367300.219999999</v>
      </c>
      <c r="BI16" s="277"/>
      <c r="BJ16" s="169">
        <v>3692293.96</v>
      </c>
      <c r="BK16" s="277"/>
      <c r="BL16" s="169">
        <v>1145170150.9847972</v>
      </c>
      <c r="BM16" s="169">
        <v>285456164.98999995</v>
      </c>
      <c r="BN16" s="169">
        <v>160075819.88</v>
      </c>
      <c r="BO16" s="169">
        <v>629545915.56874454</v>
      </c>
      <c r="BP16" s="169">
        <v>1929816432.3100002</v>
      </c>
      <c r="BQ16" s="169">
        <v>1608332351.1799998</v>
      </c>
      <c r="BR16" s="169">
        <v>4885276719.2816677</v>
      </c>
      <c r="BS16" s="169">
        <v>4208200519.0756145</v>
      </c>
      <c r="BT16" s="169">
        <v>677076200.20605326</v>
      </c>
    </row>
    <row r="17" spans="1:72" ht="12.75" customHeight="1">
      <c r="A17" s="230">
        <v>2009</v>
      </c>
      <c r="B17" s="230">
        <v>2</v>
      </c>
      <c r="C17" s="323">
        <v>217</v>
      </c>
      <c r="D17" s="329">
        <v>102</v>
      </c>
      <c r="E17" s="329">
        <v>115</v>
      </c>
      <c r="F17" s="323">
        <v>27780</v>
      </c>
      <c r="G17" s="325">
        <v>42781679940</v>
      </c>
      <c r="H17" s="325">
        <v>7037448000</v>
      </c>
      <c r="I17" s="325">
        <v>31273938880</v>
      </c>
      <c r="J17" s="325">
        <v>31273938880</v>
      </c>
      <c r="K17" s="325">
        <v>4470293060</v>
      </c>
      <c r="L17" s="230">
        <v>2009</v>
      </c>
      <c r="M17" s="230">
        <v>2</v>
      </c>
      <c r="N17" s="239">
        <v>28972576221.451698</v>
      </c>
      <c r="O17" s="239">
        <v>1630751166.27</v>
      </c>
      <c r="P17" s="325">
        <v>2534093260</v>
      </c>
      <c r="Q17" s="236">
        <f t="shared" si="0"/>
        <v>8.1028912594715674E-2</v>
      </c>
      <c r="R17" s="274"/>
      <c r="S17" s="239">
        <v>391201509.47000003</v>
      </c>
      <c r="T17" s="274">
        <v>139300109.19</v>
      </c>
      <c r="U17" s="239">
        <v>1454819953.0100002</v>
      </c>
      <c r="V17" s="239">
        <v>1355393511.3500001</v>
      </c>
      <c r="W17" s="239">
        <v>24887703.859999999</v>
      </c>
      <c r="X17" s="274"/>
      <c r="Y17" s="273">
        <v>32330579389.999996</v>
      </c>
      <c r="Z17" s="273">
        <v>29103771230</v>
      </c>
      <c r="AA17" s="275">
        <v>2326975739.7057891</v>
      </c>
      <c r="AB17" s="275">
        <v>26776795489.547195</v>
      </c>
      <c r="AC17" s="275"/>
      <c r="AD17" s="273">
        <v>2138462140.0000002</v>
      </c>
      <c r="AE17" s="275">
        <v>2138462131.0374982</v>
      </c>
      <c r="AF17" s="272"/>
      <c r="AG17" s="273">
        <v>10451100560</v>
      </c>
      <c r="AH17" s="273">
        <v>7113835910</v>
      </c>
      <c r="AI17" s="276">
        <v>946483120</v>
      </c>
      <c r="AJ17" s="277">
        <v>376374592</v>
      </c>
      <c r="AK17" s="169">
        <v>52938411</v>
      </c>
      <c r="AL17" s="169">
        <v>1384630132.6899998</v>
      </c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>
        <v>5115171630.920001</v>
      </c>
      <c r="AZ17" s="169">
        <v>4848570542.96</v>
      </c>
      <c r="BA17" s="169">
        <v>89816641.25999999</v>
      </c>
      <c r="BB17" s="278"/>
      <c r="BC17" s="169">
        <v>167774685.94</v>
      </c>
      <c r="BD17" s="277"/>
      <c r="BE17" s="277"/>
      <c r="BF17" s="169">
        <v>3080152293.3900003</v>
      </c>
      <c r="BG17" s="169">
        <v>2951348975.0700002</v>
      </c>
      <c r="BH17" s="169">
        <v>106532870.36</v>
      </c>
      <c r="BI17" s="277"/>
      <c r="BJ17" s="169">
        <v>22270447.960000001</v>
      </c>
      <c r="BK17" s="277"/>
      <c r="BL17" s="169">
        <v>2035019337.5300007</v>
      </c>
      <c r="BM17" s="169">
        <v>543348126.01699984</v>
      </c>
      <c r="BN17" s="169">
        <v>337266906.82999998</v>
      </c>
      <c r="BO17" s="169">
        <v>1101972260.3400002</v>
      </c>
      <c r="BP17" s="169">
        <v>2393447148.2400002</v>
      </c>
      <c r="BQ17" s="169">
        <v>2490106567.4700003</v>
      </c>
      <c r="BR17" s="169">
        <v>7846320685.9900017</v>
      </c>
      <c r="BS17" s="169">
        <v>7295385927.2969999</v>
      </c>
      <c r="BT17" s="169">
        <v>550934758.69300175</v>
      </c>
    </row>
    <row r="18" spans="1:72" ht="12.75" customHeight="1">
      <c r="A18" s="230">
        <v>2009</v>
      </c>
      <c r="B18" s="230">
        <v>3</v>
      </c>
      <c r="C18" s="323">
        <v>217</v>
      </c>
      <c r="D18" s="329"/>
      <c r="E18" s="329"/>
      <c r="F18" s="323">
        <v>27061</v>
      </c>
      <c r="G18" s="325">
        <v>42662016370.510002</v>
      </c>
      <c r="H18" s="325">
        <v>7003338891.710001</v>
      </c>
      <c r="I18" s="325">
        <v>31266289083.620003</v>
      </c>
      <c r="J18" s="325">
        <v>31266289083.620003</v>
      </c>
      <c r="K18" s="325">
        <v>4392388395.1799984</v>
      </c>
      <c r="L18" s="230">
        <v>2009</v>
      </c>
      <c r="M18" s="230">
        <v>3</v>
      </c>
      <c r="N18" s="239">
        <v>26937453001.100002</v>
      </c>
      <c r="O18" s="239">
        <v>1396018159.6300001</v>
      </c>
      <c r="P18" s="325">
        <v>5636916077</v>
      </c>
      <c r="Q18" s="236">
        <f t="shared" si="0"/>
        <v>0.18028733956640561</v>
      </c>
      <c r="R18" s="274"/>
      <c r="S18" s="239">
        <v>351892207.52000004</v>
      </c>
      <c r="T18" s="274">
        <v>173291285.5</v>
      </c>
      <c r="U18" s="239">
        <v>1476596476.8600001</v>
      </c>
      <c r="V18" s="239">
        <v>1370937784.22</v>
      </c>
      <c r="W18" s="239">
        <v>31835916.84</v>
      </c>
      <c r="X18" s="274"/>
      <c r="Y18" s="273">
        <v>32644337045.286007</v>
      </c>
      <c r="Z18" s="273">
        <v>29706546599.060009</v>
      </c>
      <c r="AA18" s="275">
        <v>2172121616.3399997</v>
      </c>
      <c r="AB18" s="275">
        <v>27534424982.720009</v>
      </c>
      <c r="AC18" s="275"/>
      <c r="AD18" s="273">
        <v>2084440437.355998</v>
      </c>
      <c r="AE18" s="275">
        <v>2084440437.3560004</v>
      </c>
      <c r="AF18" s="272"/>
      <c r="AG18" s="273">
        <v>10017679325.226683</v>
      </c>
      <c r="AH18" s="273">
        <v>7155462292.4300013</v>
      </c>
      <c r="AI18" s="276">
        <v>858739702.2766825</v>
      </c>
      <c r="AJ18" s="277">
        <v>45250011.539999999</v>
      </c>
      <c r="AK18" s="169">
        <v>53397500</v>
      </c>
      <c r="AL18" s="169">
        <v>1705816572.7799997</v>
      </c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>
        <v>7952253341.04</v>
      </c>
      <c r="AZ18" s="169">
        <v>7486760592.9799995</v>
      </c>
      <c r="BA18" s="169">
        <v>140573002.63000003</v>
      </c>
      <c r="BB18" s="278"/>
      <c r="BC18" s="169">
        <v>270182270.89000005</v>
      </c>
      <c r="BD18" s="277"/>
      <c r="BE18" s="277"/>
      <c r="BF18" s="169">
        <v>4724215347.7300005</v>
      </c>
      <c r="BG18" s="169">
        <v>4564692211.9400005</v>
      </c>
      <c r="BH18" s="169">
        <v>147379063.82999998</v>
      </c>
      <c r="BI18" s="277"/>
      <c r="BJ18" s="169">
        <v>12144071.960000001</v>
      </c>
      <c r="BK18" s="277"/>
      <c r="BL18" s="169">
        <v>3228037993.3099995</v>
      </c>
      <c r="BM18" s="169">
        <v>1425469220.4700003</v>
      </c>
      <c r="BN18" s="169">
        <v>352647006.79999995</v>
      </c>
      <c r="BO18" s="169">
        <v>1682266594.5900002</v>
      </c>
      <c r="BP18" s="169">
        <v>2665589009.4099994</v>
      </c>
      <c r="BQ18" s="169">
        <v>2813254931.8500004</v>
      </c>
      <c r="BR18" s="169">
        <v>10970957108.25</v>
      </c>
      <c r="BS18" s="169">
        <v>10790748661.050001</v>
      </c>
      <c r="BT18" s="169">
        <v>180208447.19999886</v>
      </c>
    </row>
    <row r="19" spans="1:72" ht="12.75" customHeight="1">
      <c r="A19" s="230">
        <v>2009</v>
      </c>
      <c r="B19" s="230">
        <v>4</v>
      </c>
      <c r="C19" s="323">
        <v>212</v>
      </c>
      <c r="D19" s="329">
        <v>95</v>
      </c>
      <c r="E19" s="329">
        <v>117</v>
      </c>
      <c r="F19" s="323">
        <v>28069</v>
      </c>
      <c r="G19" s="325">
        <v>44568177819.310005</v>
      </c>
      <c r="H19" s="325">
        <v>9779467677.8499985</v>
      </c>
      <c r="I19" s="325">
        <v>30368474945.050003</v>
      </c>
      <c r="J19" s="325">
        <v>30368474945.050003</v>
      </c>
      <c r="K19" s="325">
        <v>4420235196.4100037</v>
      </c>
      <c r="L19" s="230">
        <v>2009</v>
      </c>
      <c r="M19" s="230">
        <v>4</v>
      </c>
      <c r="N19" s="239">
        <v>25615400651.470001</v>
      </c>
      <c r="O19" s="239">
        <v>4471750922.8999996</v>
      </c>
      <c r="P19" s="325">
        <v>2128058098.6299999</v>
      </c>
      <c r="Q19" s="236">
        <f t="shared" si="0"/>
        <v>7.0074579065316833E-2</v>
      </c>
      <c r="R19" s="274"/>
      <c r="S19" s="239">
        <v>515174551.43000001</v>
      </c>
      <c r="T19" s="274">
        <v>162388581.82999998</v>
      </c>
      <c r="U19" s="239">
        <v>1466375727.8500001</v>
      </c>
      <c r="V19" s="239">
        <v>1356635787.21</v>
      </c>
      <c r="W19" s="239">
        <v>31128664.84</v>
      </c>
      <c r="X19" s="274"/>
      <c r="Y19" s="273">
        <v>32656277693.560001</v>
      </c>
      <c r="Z19" s="273">
        <v>29898255733.489998</v>
      </c>
      <c r="AA19" s="275">
        <v>1905561918.8899999</v>
      </c>
      <c r="AB19" s="275">
        <v>27992693814.599998</v>
      </c>
      <c r="AC19" s="275"/>
      <c r="AD19" s="273">
        <v>1947335305.1999998</v>
      </c>
      <c r="AE19" s="275">
        <v>1947335305.2</v>
      </c>
      <c r="AF19" s="272"/>
      <c r="AG19" s="273">
        <v>11911900125.745926</v>
      </c>
      <c r="AH19" s="273">
        <v>7442560565.5300007</v>
      </c>
      <c r="AI19" s="276">
        <v>819806622.04000008</v>
      </c>
      <c r="AJ19" s="277">
        <v>346608079</v>
      </c>
      <c r="AK19" s="169">
        <v>57271111</v>
      </c>
      <c r="AL19" s="169">
        <v>1390541107.98</v>
      </c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>
        <v>10764213840.680542</v>
      </c>
      <c r="AZ19" s="169">
        <v>10218971740.955742</v>
      </c>
      <c r="BA19" s="169">
        <v>193878808.65000001</v>
      </c>
      <c r="BB19" s="278"/>
      <c r="BC19" s="169">
        <v>333044428.2148</v>
      </c>
      <c r="BD19" s="277"/>
      <c r="BE19" s="277"/>
      <c r="BF19" s="169">
        <v>6169097861.2630148</v>
      </c>
      <c r="BG19" s="169">
        <v>5993283642.9530144</v>
      </c>
      <c r="BH19" s="169">
        <v>146066933.31</v>
      </c>
      <c r="BI19" s="277"/>
      <c r="BJ19" s="169">
        <v>29747285</v>
      </c>
      <c r="BK19" s="277"/>
      <c r="BL19" s="169">
        <v>4595115979.4175272</v>
      </c>
      <c r="BM19" s="169">
        <v>802734547.21000016</v>
      </c>
      <c r="BN19" s="169">
        <v>674231860.98000002</v>
      </c>
      <c r="BO19" s="169">
        <v>2264221315.7739997</v>
      </c>
      <c r="BP19" s="169">
        <v>3087006184.802</v>
      </c>
      <c r="BQ19" s="169">
        <v>3210813990.8096004</v>
      </c>
      <c r="BR19" s="169">
        <v>14527593322.202541</v>
      </c>
      <c r="BS19" s="169">
        <v>12690728108.756617</v>
      </c>
      <c r="BT19" s="169">
        <v>1836865213.4459248</v>
      </c>
    </row>
    <row r="20" spans="1:72" ht="12.75" customHeight="1">
      <c r="A20" s="230">
        <v>2010</v>
      </c>
      <c r="B20" s="230">
        <v>1</v>
      </c>
      <c r="C20" s="323">
        <v>207</v>
      </c>
      <c r="D20" s="329">
        <v>88</v>
      </c>
      <c r="E20" s="329">
        <v>119</v>
      </c>
      <c r="F20" s="323">
        <v>27132</v>
      </c>
      <c r="G20" s="325">
        <v>44269760320.854591</v>
      </c>
      <c r="H20" s="325">
        <v>8052247626.3500004</v>
      </c>
      <c r="I20" s="325">
        <v>31879318603.526432</v>
      </c>
      <c r="J20" s="325">
        <v>31879318603.526432</v>
      </c>
      <c r="K20" s="325">
        <v>4338194090.978158</v>
      </c>
      <c r="L20" s="230">
        <v>2010</v>
      </c>
      <c r="M20" s="230">
        <v>1</v>
      </c>
      <c r="N20" s="239">
        <v>27201702566.539997</v>
      </c>
      <c r="O20" s="239">
        <v>3657861595.8199997</v>
      </c>
      <c r="P20" s="325">
        <v>3165385564.2399998</v>
      </c>
      <c r="Q20" s="236">
        <f t="shared" si="0"/>
        <v>9.9292761040690833E-2</v>
      </c>
      <c r="R20" s="274"/>
      <c r="S20" s="239">
        <v>493417928.73000002</v>
      </c>
      <c r="T20" s="274">
        <v>170464845.02963194</v>
      </c>
      <c r="U20" s="239">
        <v>1097983026.2249999</v>
      </c>
      <c r="V20" s="239">
        <v>989423955.37499988</v>
      </c>
      <c r="W20" s="239">
        <v>30023544.050000001</v>
      </c>
      <c r="X20" s="274"/>
      <c r="Y20" s="273">
        <v>33056555349.686314</v>
      </c>
      <c r="Z20" s="273">
        <v>30109975448.67001</v>
      </c>
      <c r="AA20" s="275">
        <v>1739815173.24</v>
      </c>
      <c r="AB20" s="275">
        <v>28370160275.430008</v>
      </c>
      <c r="AC20" s="275"/>
      <c r="AD20" s="273">
        <v>2189679548.7163</v>
      </c>
      <c r="AE20" s="275">
        <v>2189679548.7163</v>
      </c>
      <c r="AF20" s="272"/>
      <c r="AG20" s="273">
        <v>11213204971.162249</v>
      </c>
      <c r="AH20" s="273">
        <v>7401896709.21</v>
      </c>
      <c r="AI20" s="276">
        <v>1950697906.3499999</v>
      </c>
      <c r="AJ20" s="277">
        <v>89613960</v>
      </c>
      <c r="AK20" s="169">
        <v>46785854</v>
      </c>
      <c r="AL20" s="169">
        <v>1764750005.45</v>
      </c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>
        <v>2882492385.0614209</v>
      </c>
      <c r="AZ20" s="169">
        <v>2725983216.3204207</v>
      </c>
      <c r="BA20" s="169">
        <v>37385615.230999999</v>
      </c>
      <c r="BB20" s="278"/>
      <c r="BC20" s="169">
        <v>82324154.780000001</v>
      </c>
      <c r="BD20" s="277"/>
      <c r="BE20" s="277"/>
      <c r="BF20" s="169">
        <v>1698876482.721173</v>
      </c>
      <c r="BG20" s="169">
        <v>1645464275.9511731</v>
      </c>
      <c r="BH20" s="169">
        <v>51781322.769999996</v>
      </c>
      <c r="BI20" s="277"/>
      <c r="BJ20" s="169">
        <v>1630884</v>
      </c>
      <c r="BK20" s="277"/>
      <c r="BL20" s="169">
        <v>1183615902.3402479</v>
      </c>
      <c r="BM20" s="169">
        <v>437473917.91000003</v>
      </c>
      <c r="BN20" s="169">
        <v>87309482.560000002</v>
      </c>
      <c r="BO20" s="169">
        <v>693966342.65799999</v>
      </c>
      <c r="BP20" s="169">
        <v>390217792.92000008</v>
      </c>
      <c r="BQ20" s="169">
        <v>562468597.11000001</v>
      </c>
      <c r="BR20" s="169">
        <v>3360033807.5414209</v>
      </c>
      <c r="BS20" s="169">
        <v>3420536242.3791733</v>
      </c>
      <c r="BT20" s="169">
        <v>-60502434.837752342</v>
      </c>
    </row>
    <row r="21" spans="1:72" ht="12.75" customHeight="1">
      <c r="A21" s="230">
        <v>2010</v>
      </c>
      <c r="B21" s="230">
        <v>2</v>
      </c>
      <c r="C21" s="323">
        <v>190</v>
      </c>
      <c r="D21" s="329">
        <v>77</v>
      </c>
      <c r="E21" s="329">
        <v>113</v>
      </c>
      <c r="F21" s="323">
        <v>25452</v>
      </c>
      <c r="G21" s="325">
        <v>45595146019.943115</v>
      </c>
      <c r="H21" s="325">
        <v>7611434282.5999985</v>
      </c>
      <c r="I21" s="325">
        <v>33311403164.380009</v>
      </c>
      <c r="J21" s="325">
        <v>33311403164.380009</v>
      </c>
      <c r="K21" s="325">
        <v>4672308572.9631081</v>
      </c>
      <c r="L21" s="230">
        <v>2010</v>
      </c>
      <c r="M21" s="230">
        <v>2</v>
      </c>
      <c r="N21" s="239">
        <v>28472718834.440006</v>
      </c>
      <c r="O21" s="239">
        <v>3034399652.6399994</v>
      </c>
      <c r="P21" s="325">
        <v>3400226187.3499999</v>
      </c>
      <c r="Q21" s="236">
        <f t="shared" si="0"/>
        <v>0.10207394058338175</v>
      </c>
      <c r="R21" s="274"/>
      <c r="S21" s="239">
        <v>605843016.82999992</v>
      </c>
      <c r="T21" s="274">
        <v>169890137.96000001</v>
      </c>
      <c r="U21" s="239">
        <v>1048441620.7599999</v>
      </c>
      <c r="V21" s="239">
        <v>950455928.86999989</v>
      </c>
      <c r="W21" s="239">
        <v>23166394.09</v>
      </c>
      <c r="X21" s="274"/>
      <c r="Y21" s="273">
        <v>34958326453.076309</v>
      </c>
      <c r="Z21" s="273">
        <v>31011243744.380009</v>
      </c>
      <c r="AA21" s="275">
        <v>1610592089.02</v>
      </c>
      <c r="AB21" s="275">
        <v>28697906607.360008</v>
      </c>
      <c r="AC21" s="275"/>
      <c r="AD21" s="273">
        <v>3158205277.9863005</v>
      </c>
      <c r="AE21" s="275">
        <v>3082358725.9863</v>
      </c>
      <c r="AF21" s="272"/>
      <c r="AG21" s="273">
        <v>10636819566.870001</v>
      </c>
      <c r="AH21" s="273">
        <v>7220707678.96</v>
      </c>
      <c r="AI21" s="276">
        <v>1221095552.6100004</v>
      </c>
      <c r="AJ21" s="277">
        <v>92360710</v>
      </c>
      <c r="AK21" s="169">
        <v>39075054</v>
      </c>
      <c r="AL21" s="169">
        <v>1817004961.77</v>
      </c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>
        <v>5109788315.4500017</v>
      </c>
      <c r="AZ21" s="169">
        <v>4842952535.2900019</v>
      </c>
      <c r="BA21" s="169">
        <v>66298568.199999996</v>
      </c>
      <c r="BB21" s="278"/>
      <c r="BC21" s="169">
        <v>167736008.52999997</v>
      </c>
      <c r="BD21" s="277"/>
      <c r="BE21" s="277"/>
      <c r="BF21" s="169">
        <v>3029467096.8399997</v>
      </c>
      <c r="BG21" s="169">
        <v>2944240346.4799995</v>
      </c>
      <c r="BH21" s="169">
        <v>70062354.359999999</v>
      </c>
      <c r="BI21" s="277"/>
      <c r="BJ21" s="169">
        <v>15164396</v>
      </c>
      <c r="BK21" s="277"/>
      <c r="BL21" s="169">
        <v>2080321218.610002</v>
      </c>
      <c r="BM21" s="169">
        <v>675937177.14999998</v>
      </c>
      <c r="BN21" s="169">
        <v>170190899.08000001</v>
      </c>
      <c r="BO21" s="169">
        <v>1164912020.51</v>
      </c>
      <c r="BP21" s="169">
        <v>586452017.19000006</v>
      </c>
      <c r="BQ21" s="169">
        <v>726986199.44000018</v>
      </c>
      <c r="BR21" s="169">
        <v>5867774474.7200012</v>
      </c>
      <c r="BS21" s="169">
        <v>5674541139.1900005</v>
      </c>
      <c r="BT21" s="169">
        <v>193233335.53000069</v>
      </c>
    </row>
    <row r="22" spans="1:72" ht="12.75" customHeight="1">
      <c r="A22" s="230">
        <v>2010</v>
      </c>
      <c r="B22" s="230">
        <v>3</v>
      </c>
      <c r="C22" s="323">
        <v>184</v>
      </c>
      <c r="D22" s="329">
        <v>75</v>
      </c>
      <c r="E22" s="329">
        <v>109</v>
      </c>
      <c r="F22" s="323">
        <v>25465</v>
      </c>
      <c r="G22" s="325">
        <v>46938581399.35553</v>
      </c>
      <c r="H22" s="325">
        <v>7279768745.6950006</v>
      </c>
      <c r="I22" s="325">
        <v>34629368068.2565</v>
      </c>
      <c r="J22" s="325">
        <v>34629368068.2565</v>
      </c>
      <c r="K22" s="325">
        <v>5029444585.4040289</v>
      </c>
      <c r="L22" s="230">
        <v>2010</v>
      </c>
      <c r="M22" s="230">
        <v>3</v>
      </c>
      <c r="N22" s="239">
        <v>30651341723.529999</v>
      </c>
      <c r="O22" s="239">
        <v>2691975660.3200002</v>
      </c>
      <c r="P22" s="325">
        <v>3848762256.5100002</v>
      </c>
      <c r="Q22" s="236">
        <f t="shared" si="0"/>
        <v>0.11114156772725005</v>
      </c>
      <c r="R22" s="274"/>
      <c r="S22" s="239">
        <v>784749003.61000013</v>
      </c>
      <c r="T22" s="274">
        <v>228236653.66</v>
      </c>
      <c r="U22" s="239">
        <v>1077485907.8349998</v>
      </c>
      <c r="V22" s="239">
        <v>981806838.29499984</v>
      </c>
      <c r="W22" s="239">
        <v>65543916.539999999</v>
      </c>
      <c r="X22" s="274"/>
      <c r="Y22" s="273">
        <v>35882512796.612541</v>
      </c>
      <c r="Z22" s="273">
        <v>31932912249.77</v>
      </c>
      <c r="AA22" s="275">
        <v>1691644644.5900002</v>
      </c>
      <c r="AB22" s="275">
        <v>30241267605.18</v>
      </c>
      <c r="AC22" s="275"/>
      <c r="AD22" s="273">
        <v>3192700194.5425406</v>
      </c>
      <c r="AE22" s="275">
        <v>3053740772.4525352</v>
      </c>
      <c r="AF22" s="272"/>
      <c r="AG22" s="273">
        <v>11056068602.747494</v>
      </c>
      <c r="AH22" s="273">
        <v>7291187762.6200008</v>
      </c>
      <c r="AI22" s="276">
        <v>1184469550.1099999</v>
      </c>
      <c r="AJ22" s="277">
        <v>92220628</v>
      </c>
      <c r="AK22" s="169">
        <v>42332025</v>
      </c>
      <c r="AL22" s="169">
        <v>1829087612.6199996</v>
      </c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>
        <v>8068442229.5900002</v>
      </c>
      <c r="AZ22" s="169">
        <v>7635811900.3599997</v>
      </c>
      <c r="BA22" s="169">
        <v>97763689.25</v>
      </c>
      <c r="BB22" s="278"/>
      <c r="BC22" s="169">
        <v>292106915.06999999</v>
      </c>
      <c r="BD22" s="277"/>
      <c r="BE22" s="277"/>
      <c r="BF22" s="169">
        <v>4719053779.8900003</v>
      </c>
      <c r="BG22" s="169">
        <v>4565312890.7300005</v>
      </c>
      <c r="BH22" s="169">
        <v>113915515.14</v>
      </c>
      <c r="BI22" s="277"/>
      <c r="BJ22" s="169">
        <v>39825374</v>
      </c>
      <c r="BK22" s="277"/>
      <c r="BL22" s="169">
        <v>3349388449.7199998</v>
      </c>
      <c r="BM22" s="169">
        <v>1080332865.01</v>
      </c>
      <c r="BN22" s="169">
        <v>265480480.58000001</v>
      </c>
      <c r="BO22" s="169">
        <v>1661638756.5</v>
      </c>
      <c r="BP22" s="169">
        <v>766508240.92999995</v>
      </c>
      <c r="BQ22" s="169">
        <v>929848573.36000001</v>
      </c>
      <c r="BR22" s="169">
        <v>9100514194.1000004</v>
      </c>
      <c r="BS22" s="169">
        <v>8537139294.04</v>
      </c>
      <c r="BT22" s="169">
        <v>563374900.05999994</v>
      </c>
    </row>
    <row r="23" spans="1:72" ht="12.75" customHeight="1">
      <c r="A23" s="230">
        <v>2010</v>
      </c>
      <c r="B23" s="230">
        <v>4</v>
      </c>
      <c r="C23" s="323">
        <v>179</v>
      </c>
      <c r="D23" s="329">
        <v>74</v>
      </c>
      <c r="E23" s="329">
        <v>105</v>
      </c>
      <c r="F23" s="323">
        <v>25990</v>
      </c>
      <c r="G23" s="325">
        <v>48802256431.194923</v>
      </c>
      <c r="H23" s="325">
        <v>11504320296.815001</v>
      </c>
      <c r="I23" s="325">
        <v>32325996419.554001</v>
      </c>
      <c r="J23" s="325">
        <v>32325996419.554001</v>
      </c>
      <c r="K23" s="325">
        <v>4971939714.825922</v>
      </c>
      <c r="L23" s="230">
        <v>2010</v>
      </c>
      <c r="M23" s="230">
        <v>4</v>
      </c>
      <c r="N23" s="239">
        <v>29223672322.590004</v>
      </c>
      <c r="O23" s="239">
        <v>2103384404.8100002</v>
      </c>
      <c r="P23" s="325">
        <v>3533893327.04</v>
      </c>
      <c r="Q23" s="236">
        <f t="shared" si="0"/>
        <v>0.10932047634894704</v>
      </c>
      <c r="R23" s="274"/>
      <c r="S23" s="239">
        <v>556511896.46000004</v>
      </c>
      <c r="T23" s="274">
        <v>184328755.36306053</v>
      </c>
      <c r="U23" s="239">
        <v>1290999072.3899999</v>
      </c>
      <c r="V23" s="239">
        <v>1202297183.9499998</v>
      </c>
      <c r="W23" s="239">
        <v>22096988.640000001</v>
      </c>
      <c r="X23" s="274"/>
      <c r="Y23" s="273">
        <v>37585409967.600098</v>
      </c>
      <c r="Z23" s="273">
        <v>34778631963.551056</v>
      </c>
      <c r="AA23" s="275">
        <v>1335754751.6678627</v>
      </c>
      <c r="AB23" s="275">
        <v>33442877211.883194</v>
      </c>
      <c r="AC23" s="275"/>
      <c r="AD23" s="273">
        <v>2123924742.6390419</v>
      </c>
      <c r="AE23" s="275">
        <v>2123924742.6390357</v>
      </c>
      <c r="AF23" s="272"/>
      <c r="AG23" s="273">
        <v>11216846463.60009</v>
      </c>
      <c r="AH23" s="273">
        <v>7357425140.6800003</v>
      </c>
      <c r="AI23" s="276">
        <v>218674238.29000002</v>
      </c>
      <c r="AJ23" s="277">
        <v>269480820.81999999</v>
      </c>
      <c r="AK23" s="169">
        <v>42985570</v>
      </c>
      <c r="AL23" s="169">
        <v>1791067534.01</v>
      </c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>
        <v>11171397441.554758</v>
      </c>
      <c r="AZ23" s="169">
        <v>10570630936.244761</v>
      </c>
      <c r="BA23" s="169">
        <v>146456244.88</v>
      </c>
      <c r="BB23" s="278"/>
      <c r="BC23" s="169">
        <v>383965121.02999991</v>
      </c>
      <c r="BD23" s="277"/>
      <c r="BE23" s="277"/>
      <c r="BF23" s="169">
        <v>6361025743.1388559</v>
      </c>
      <c r="BG23" s="169">
        <v>6188524092.4721889</v>
      </c>
      <c r="BH23" s="169">
        <v>132767415.66666667</v>
      </c>
      <c r="BI23" s="277"/>
      <c r="BJ23" s="169">
        <v>39734235</v>
      </c>
      <c r="BK23" s="277"/>
      <c r="BL23" s="169">
        <v>4810371698.4159021</v>
      </c>
      <c r="BM23" s="169">
        <v>1264954628.7760003</v>
      </c>
      <c r="BN23" s="169">
        <v>379424709.38</v>
      </c>
      <c r="BO23" s="169">
        <v>2138383513.7938137</v>
      </c>
      <c r="BP23" s="169">
        <v>950065854.06000018</v>
      </c>
      <c r="BQ23" s="169">
        <v>1014135900.0999999</v>
      </c>
      <c r="BR23" s="169">
        <v>12505560661.864758</v>
      </c>
      <c r="BS23" s="169">
        <v>11022661987.064671</v>
      </c>
      <c r="BT23" s="169">
        <v>1482898674.800087</v>
      </c>
    </row>
    <row r="24" spans="1:72" ht="12.75" customHeight="1">
      <c r="A24" s="230">
        <v>2011</v>
      </c>
      <c r="B24" s="230">
        <v>1</v>
      </c>
      <c r="C24" s="323">
        <v>178</v>
      </c>
      <c r="D24" s="329">
        <v>74</v>
      </c>
      <c r="E24" s="329">
        <v>104</v>
      </c>
      <c r="F24" s="323">
        <v>26202</v>
      </c>
      <c r="G24" s="325">
        <v>50697885941.413109</v>
      </c>
      <c r="H24" s="325">
        <v>12352129500.550001</v>
      </c>
      <c r="I24" s="325">
        <v>33381463485.869999</v>
      </c>
      <c r="J24" s="325">
        <v>33381463485.869999</v>
      </c>
      <c r="K24" s="325">
        <v>4964292954.9931049</v>
      </c>
      <c r="L24" s="230">
        <v>2011</v>
      </c>
      <c r="M24" s="230">
        <v>1</v>
      </c>
      <c r="N24" s="239">
        <v>31524179282.320004</v>
      </c>
      <c r="O24" s="239">
        <v>1339495031.28</v>
      </c>
      <c r="P24" s="325">
        <v>2996415728.3699999</v>
      </c>
      <c r="Q24" s="236">
        <f t="shared" si="0"/>
        <v>8.9762862842677621E-2</v>
      </c>
      <c r="R24" s="274"/>
      <c r="S24" s="239">
        <v>547224430.89999998</v>
      </c>
      <c r="T24" s="274">
        <v>203792777.55999997</v>
      </c>
      <c r="U24" s="239">
        <v>1293503480.9100001</v>
      </c>
      <c r="V24" s="239">
        <v>1187152775.27</v>
      </c>
      <c r="W24" s="239">
        <v>21394023.84</v>
      </c>
      <c r="X24" s="274"/>
      <c r="Y24" s="273">
        <v>39356146562.728004</v>
      </c>
      <c r="Z24" s="273">
        <v>36420912577.390007</v>
      </c>
      <c r="AA24" s="275">
        <v>1752262399.4600003</v>
      </c>
      <c r="AB24" s="275">
        <v>34668650177.930008</v>
      </c>
      <c r="AC24" s="275"/>
      <c r="AD24" s="273">
        <v>2302760451.4479976</v>
      </c>
      <c r="AE24" s="275">
        <v>2302760451.448</v>
      </c>
      <c r="AF24" s="272"/>
      <c r="AG24" s="273">
        <v>11341739378.680115</v>
      </c>
      <c r="AH24" s="273">
        <v>7660161961.493</v>
      </c>
      <c r="AI24" s="276">
        <v>848019210.22000003</v>
      </c>
      <c r="AJ24" s="277">
        <v>268559755.23000002</v>
      </c>
      <c r="AK24" s="169">
        <v>43257572</v>
      </c>
      <c r="AL24" s="169">
        <v>2068632567.55</v>
      </c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>
        <v>3082974688.4136338</v>
      </c>
      <c r="AZ24" s="169">
        <v>2935182304.5836339</v>
      </c>
      <c r="BA24" s="169">
        <v>41963568.610000007</v>
      </c>
      <c r="BB24" s="278"/>
      <c r="BC24" s="169">
        <v>82555164.219999984</v>
      </c>
      <c r="BD24" s="277"/>
      <c r="BE24" s="277"/>
      <c r="BF24" s="169">
        <v>1839767095.8400002</v>
      </c>
      <c r="BG24" s="169">
        <v>1716773333.9100001</v>
      </c>
      <c r="BH24" s="169">
        <v>121867643.13000001</v>
      </c>
      <c r="BI24" s="277"/>
      <c r="BJ24" s="169">
        <v>1126118.8</v>
      </c>
      <c r="BK24" s="277"/>
      <c r="BL24" s="169">
        <v>1243207592.5736337</v>
      </c>
      <c r="BM24" s="169">
        <v>435145881.80000001</v>
      </c>
      <c r="BN24" s="169">
        <v>150933368.63</v>
      </c>
      <c r="BO24" s="169">
        <v>761489737.33351851</v>
      </c>
      <c r="BP24" s="169">
        <v>111024519.73</v>
      </c>
      <c r="BQ24" s="169">
        <v>75256421.190000027</v>
      </c>
      <c r="BR24" s="169">
        <v>3345132001.773634</v>
      </c>
      <c r="BS24" s="169">
        <v>3162120100.3165188</v>
      </c>
      <c r="BT24" s="169">
        <v>183011901.45711517</v>
      </c>
    </row>
    <row r="25" spans="1:72" ht="12.75" customHeight="1">
      <c r="A25" s="230">
        <v>2011</v>
      </c>
      <c r="B25" s="230">
        <v>2</v>
      </c>
      <c r="C25" s="323">
        <v>171</v>
      </c>
      <c r="D25" s="329">
        <v>73</v>
      </c>
      <c r="E25" s="329">
        <v>98</v>
      </c>
      <c r="F25" s="323">
        <v>26329</v>
      </c>
      <c r="G25" s="325">
        <v>53250493518</v>
      </c>
      <c r="H25" s="325">
        <v>10064236532.299999</v>
      </c>
      <c r="I25" s="325">
        <v>40453722864.659996</v>
      </c>
      <c r="J25" s="325">
        <v>38052612071.400002</v>
      </c>
      <c r="K25" s="325">
        <v>5133644914.2999992</v>
      </c>
      <c r="L25" s="230">
        <v>2011</v>
      </c>
      <c r="M25" s="230">
        <v>2</v>
      </c>
      <c r="N25" s="239">
        <v>36600133144.889999</v>
      </c>
      <c r="O25" s="239">
        <v>940310879</v>
      </c>
      <c r="P25" s="325">
        <v>2913278840.77</v>
      </c>
      <c r="Q25" s="236">
        <f t="shared" si="0"/>
        <v>7.2015098598379276E-2</v>
      </c>
      <c r="R25" s="274"/>
      <c r="S25" s="239">
        <v>587916149.26000011</v>
      </c>
      <c r="T25" s="274">
        <v>231346591.98000002</v>
      </c>
      <c r="U25" s="239">
        <v>1323211964.3700001</v>
      </c>
      <c r="V25" s="239">
        <v>1218685665.5300002</v>
      </c>
      <c r="W25" s="239">
        <v>20830616.039999999</v>
      </c>
      <c r="X25" s="274"/>
      <c r="Y25" s="273">
        <v>41525969869.699997</v>
      </c>
      <c r="Z25" s="273">
        <v>37920340120.519997</v>
      </c>
      <c r="AA25" s="275">
        <v>2671327276.6199994</v>
      </c>
      <c r="AB25" s="275">
        <v>35249012843.900002</v>
      </c>
      <c r="AC25" s="275"/>
      <c r="AD25" s="273">
        <v>484857034.4000001</v>
      </c>
      <c r="AE25" s="275">
        <v>2923411766.9062996</v>
      </c>
      <c r="AF25" s="272"/>
      <c r="AG25" s="273">
        <v>11724523648.389999</v>
      </c>
      <c r="AH25" s="273">
        <v>7870158553.7299995</v>
      </c>
      <c r="AI25" s="276">
        <v>326714784.35000002</v>
      </c>
      <c r="AJ25" s="277">
        <v>266969455.81999999</v>
      </c>
      <c r="AK25" s="169">
        <v>68363484</v>
      </c>
      <c r="AL25" s="169">
        <v>2144769630.7799997</v>
      </c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>
        <v>5828230839.9700003</v>
      </c>
      <c r="AZ25" s="169">
        <v>5561950775.7999992</v>
      </c>
      <c r="BA25" s="169">
        <v>78402458.810000002</v>
      </c>
      <c r="BB25" s="278"/>
      <c r="BC25" s="169">
        <v>164677107.89000002</v>
      </c>
      <c r="BD25" s="277"/>
      <c r="BE25" s="277"/>
      <c r="BF25" s="169">
        <v>3570084908.8699999</v>
      </c>
      <c r="BG25" s="169">
        <v>3479224530.6799998</v>
      </c>
      <c r="BH25" s="169">
        <v>64806162.519999996</v>
      </c>
      <c r="BI25" s="277"/>
      <c r="BJ25" s="169">
        <v>26054215.670000002</v>
      </c>
      <c r="BK25" s="277"/>
      <c r="BL25" s="169">
        <v>2258145931.1000004</v>
      </c>
      <c r="BM25" s="169">
        <v>474457999.85999995</v>
      </c>
      <c r="BN25" s="169">
        <v>326757930.56999999</v>
      </c>
      <c r="BO25" s="169">
        <v>1276781966.3500001</v>
      </c>
      <c r="BP25" s="169">
        <v>163600798.91</v>
      </c>
      <c r="BQ25" s="169">
        <v>107698031.97</v>
      </c>
      <c r="BR25" s="169">
        <v>6318788994.4499998</v>
      </c>
      <c r="BS25" s="169">
        <v>5536681255.7160006</v>
      </c>
      <c r="BT25" s="169">
        <v>782107738.73399925</v>
      </c>
    </row>
    <row r="26" spans="1:72" ht="12.75" customHeight="1">
      <c r="A26" s="230">
        <v>2011</v>
      </c>
      <c r="B26" s="230">
        <v>3</v>
      </c>
      <c r="C26" s="323">
        <v>170</v>
      </c>
      <c r="D26" s="329">
        <v>73</v>
      </c>
      <c r="E26" s="329">
        <v>97</v>
      </c>
      <c r="F26" s="323">
        <v>26969</v>
      </c>
      <c r="G26" s="325">
        <v>59360797630.079796</v>
      </c>
      <c r="H26" s="325">
        <v>11520849837.112185</v>
      </c>
      <c r="I26" s="325">
        <v>45245595748.599998</v>
      </c>
      <c r="J26" s="325">
        <v>42954608308.026505</v>
      </c>
      <c r="K26" s="325">
        <v>4885339484.9411068</v>
      </c>
      <c r="L26" s="230">
        <v>2011</v>
      </c>
      <c r="M26" s="230">
        <v>3</v>
      </c>
      <c r="N26" s="239">
        <v>41164930716.260002</v>
      </c>
      <c r="O26" s="239">
        <v>1045175470.49</v>
      </c>
      <c r="P26" s="325">
        <v>3035489561.8699999</v>
      </c>
      <c r="Q26" s="236">
        <f t="shared" si="0"/>
        <v>6.7089172142548809E-2</v>
      </c>
      <c r="R26" s="274"/>
      <c r="S26" s="239">
        <v>525247328.51000005</v>
      </c>
      <c r="T26" s="274">
        <v>368854097.82999998</v>
      </c>
      <c r="U26" s="239">
        <v>1340830820.1100001</v>
      </c>
      <c r="V26" s="239">
        <v>1259088698.71</v>
      </c>
      <c r="W26" s="239">
        <v>64949868.399999999</v>
      </c>
      <c r="X26" s="274"/>
      <c r="Y26" s="273">
        <v>47344554626.021072</v>
      </c>
      <c r="Z26" s="273">
        <v>42115588096.282181</v>
      </c>
      <c r="AA26" s="275">
        <v>2124614251.8321848</v>
      </c>
      <c r="AB26" s="275">
        <v>39990973844.449997</v>
      </c>
      <c r="AC26" s="275"/>
      <c r="AD26" s="273">
        <v>3105346278.3488913</v>
      </c>
      <c r="AE26" s="275">
        <v>3105346278.3488903</v>
      </c>
      <c r="AF26" s="272"/>
      <c r="AG26" s="273">
        <v>12016243004.063381</v>
      </c>
      <c r="AH26" s="273">
        <v>8192257445.5752993</v>
      </c>
      <c r="AI26" s="276">
        <v>303576600.32899994</v>
      </c>
      <c r="AJ26" s="277">
        <v>267857252.69</v>
      </c>
      <c r="AK26" s="169">
        <v>61584950.210000001</v>
      </c>
      <c r="AL26" s="169">
        <v>2149600321.3200002</v>
      </c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>
        <v>8609908933.6299992</v>
      </c>
      <c r="AZ26" s="169">
        <v>8249550777.4899998</v>
      </c>
      <c r="BA26" s="169">
        <v>101752748.17999999</v>
      </c>
      <c r="BB26" s="278"/>
      <c r="BC26" s="169">
        <v>227032015.48999998</v>
      </c>
      <c r="BD26" s="277"/>
      <c r="BE26" s="277"/>
      <c r="BF26" s="169">
        <v>5450620465.375</v>
      </c>
      <c r="BG26" s="169">
        <v>5325953104.3249998</v>
      </c>
      <c r="BH26" s="169">
        <v>90227376.050000012</v>
      </c>
      <c r="BI26" s="277"/>
      <c r="BJ26" s="169">
        <v>34439985</v>
      </c>
      <c r="BK26" s="277"/>
      <c r="BL26" s="169">
        <v>3159288468.2549992</v>
      </c>
      <c r="BM26" s="169">
        <v>626600976.24000001</v>
      </c>
      <c r="BN26" s="169">
        <v>447560755.87</v>
      </c>
      <c r="BO26" s="169">
        <v>1859973428.7588</v>
      </c>
      <c r="BP26" s="169">
        <v>261369446.81999999</v>
      </c>
      <c r="BQ26" s="169">
        <v>179672527.19</v>
      </c>
      <c r="BR26" s="169">
        <v>9318841321.3199997</v>
      </c>
      <c r="BS26" s="169">
        <v>8290565433.1309204</v>
      </c>
      <c r="BT26" s="169">
        <v>1028275888.1890793</v>
      </c>
    </row>
    <row r="27" spans="1:72" ht="12.75" customHeight="1">
      <c r="A27" s="230">
        <v>2011</v>
      </c>
      <c r="B27" s="230">
        <v>4</v>
      </c>
      <c r="C27" s="323">
        <v>162</v>
      </c>
      <c r="D27" s="329">
        <v>71</v>
      </c>
      <c r="E27" s="329">
        <v>91</v>
      </c>
      <c r="F27" s="323">
        <v>26882</v>
      </c>
      <c r="G27" s="325">
        <v>61899296740.776604</v>
      </c>
      <c r="H27" s="325">
        <v>18066923826.740398</v>
      </c>
      <c r="I27" s="325">
        <v>41491100196.7491</v>
      </c>
      <c r="J27" s="325">
        <v>39313755524.116096</v>
      </c>
      <c r="K27" s="325">
        <v>4518617389.9201088</v>
      </c>
      <c r="L27" s="230">
        <v>2011</v>
      </c>
      <c r="M27" s="230">
        <v>4</v>
      </c>
      <c r="N27" s="239">
        <v>38032190387.997498</v>
      </c>
      <c r="O27" s="239">
        <v>885804238.50999999</v>
      </c>
      <c r="P27" s="325">
        <v>2573105570.2416</v>
      </c>
      <c r="Q27" s="236">
        <f t="shared" si="0"/>
        <v>6.2015843350502607E-2</v>
      </c>
      <c r="R27" s="274"/>
      <c r="S27" s="239">
        <v>403567392.66000003</v>
      </c>
      <c r="T27" s="274">
        <v>173366555.91999999</v>
      </c>
      <c r="U27" s="239">
        <v>1371343939.2</v>
      </c>
      <c r="V27" s="239">
        <v>1290350523.5599999</v>
      </c>
      <c r="W27" s="239">
        <v>66699520.640000001</v>
      </c>
      <c r="X27" s="274"/>
      <c r="Y27" s="273">
        <v>48709188910.6474</v>
      </c>
      <c r="Z27" s="273">
        <v>43842608472.938004</v>
      </c>
      <c r="AA27" s="275">
        <v>2270493072.5830002</v>
      </c>
      <c r="AB27" s="275">
        <v>41572115400.355003</v>
      </c>
      <c r="AC27" s="275"/>
      <c r="AD27" s="273">
        <v>3092693084.7093964</v>
      </c>
      <c r="AE27" s="275">
        <v>3092693084.7094002</v>
      </c>
      <c r="AF27" s="272"/>
      <c r="AG27" s="273">
        <v>13190107830.1315</v>
      </c>
      <c r="AH27" s="273">
        <v>8356913962.3000002</v>
      </c>
      <c r="AI27" s="276">
        <v>97453120.341099903</v>
      </c>
      <c r="AJ27" s="277">
        <v>269618850.69</v>
      </c>
      <c r="AK27" s="169">
        <v>38862614</v>
      </c>
      <c r="AL27" s="169">
        <v>2248050850.9134002</v>
      </c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>
        <v>12372797226.9203</v>
      </c>
      <c r="AZ27" s="169">
        <v>11619580216.8533</v>
      </c>
      <c r="BA27" s="169">
        <v>145848070.81</v>
      </c>
      <c r="BB27" s="278"/>
      <c r="BC27" s="169">
        <v>568949046.35699999</v>
      </c>
      <c r="BD27" s="277"/>
      <c r="BE27" s="277"/>
      <c r="BF27" s="169">
        <v>7384657541.03333</v>
      </c>
      <c r="BG27" s="169">
        <v>7227713707.6633301</v>
      </c>
      <c r="BH27" s="169">
        <v>121256327.37</v>
      </c>
      <c r="BI27" s="277"/>
      <c r="BJ27" s="169">
        <v>35687506</v>
      </c>
      <c r="BK27" s="277"/>
      <c r="BL27" s="169">
        <v>4988139685.8870001</v>
      </c>
      <c r="BM27" s="169">
        <v>805298457.49000001</v>
      </c>
      <c r="BN27" s="169">
        <v>650243503.92999995</v>
      </c>
      <c r="BO27" s="169">
        <v>2520728648.0100002</v>
      </c>
      <c r="BP27" s="169">
        <v>358957890.38</v>
      </c>
      <c r="BQ27" s="169">
        <v>215757323.41999999</v>
      </c>
      <c r="BR27" s="169">
        <v>13381998621.230301</v>
      </c>
      <c r="BS27" s="169">
        <v>11222081814.3433</v>
      </c>
      <c r="BT27" s="169">
        <v>2159916806.8870001</v>
      </c>
    </row>
    <row r="28" spans="1:72" ht="12.75" customHeight="1">
      <c r="A28" s="230">
        <v>2012</v>
      </c>
      <c r="B28" s="230">
        <v>1</v>
      </c>
      <c r="C28" s="323">
        <v>158</v>
      </c>
      <c r="D28" s="329">
        <v>69</v>
      </c>
      <c r="E28" s="329">
        <v>89</v>
      </c>
      <c r="F28" s="323">
        <v>26151</v>
      </c>
      <c r="G28" s="325">
        <v>67140841087.233498</v>
      </c>
      <c r="H28" s="325">
        <v>10905667415.259998</v>
      </c>
      <c r="I28" s="325">
        <v>53540939662.342003</v>
      </c>
      <c r="J28" s="325">
        <v>51545788105.673904</v>
      </c>
      <c r="K28" s="325">
        <v>4689385566.2995949</v>
      </c>
      <c r="L28" s="230">
        <v>2012</v>
      </c>
      <c r="M28" s="230">
        <v>1</v>
      </c>
      <c r="N28" s="239">
        <v>50077633665.330002</v>
      </c>
      <c r="O28" s="239">
        <v>1077065784.5420001</v>
      </c>
      <c r="P28" s="325">
        <v>2386240212.4700003</v>
      </c>
      <c r="Q28" s="236">
        <f t="shared" si="0"/>
        <v>4.4568515747368573E-2</v>
      </c>
      <c r="R28" s="274"/>
      <c r="S28" s="239">
        <v>474155152.59999996</v>
      </c>
      <c r="T28" s="274">
        <v>183233700.86999997</v>
      </c>
      <c r="U28" s="239">
        <v>183233700.86999997</v>
      </c>
      <c r="V28" s="239">
        <v>1283655748.396667</v>
      </c>
      <c r="W28" s="239">
        <v>34031195.039999999</v>
      </c>
      <c r="X28" s="274"/>
      <c r="Y28" s="273">
        <v>53746483984.325081</v>
      </c>
      <c r="Z28" s="273">
        <v>48401800250.442688</v>
      </c>
      <c r="AA28" s="275">
        <v>3296896349.7226839</v>
      </c>
      <c r="AB28" s="275">
        <v>45104903900.720001</v>
      </c>
      <c r="AC28" s="275"/>
      <c r="AD28" s="273">
        <v>3540769313.3123932</v>
      </c>
      <c r="AE28" s="275">
        <v>3540769313.3123903</v>
      </c>
      <c r="AF28" s="272"/>
      <c r="AG28" s="273">
        <v>13394357102.895565</v>
      </c>
      <c r="AH28" s="273">
        <v>8554506725.3500004</v>
      </c>
      <c r="AI28" s="276">
        <v>1281411427.5173202</v>
      </c>
      <c r="AJ28" s="277">
        <v>273435793.01999998</v>
      </c>
      <c r="AK28" s="169">
        <v>41740437</v>
      </c>
      <c r="AL28" s="169">
        <v>2673714707.4200001</v>
      </c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>
        <v>3655351023.5183997</v>
      </c>
      <c r="AZ28" s="169">
        <v>3499754128.5084</v>
      </c>
      <c r="BA28" s="169">
        <v>54184518.390000001</v>
      </c>
      <c r="BB28" s="278"/>
      <c r="BC28" s="169">
        <v>92040771.520000026</v>
      </c>
      <c r="BD28" s="277"/>
      <c r="BE28" s="277"/>
      <c r="BF28" s="169">
        <v>2060064984.3966663</v>
      </c>
      <c r="BG28" s="169">
        <v>2021711885.5866663</v>
      </c>
      <c r="BH28" s="169">
        <v>37292589.810000002</v>
      </c>
      <c r="BI28" s="277"/>
      <c r="BJ28" s="169">
        <v>1060509</v>
      </c>
      <c r="BK28" s="277"/>
      <c r="BL28" s="169">
        <v>1595286039.1217334</v>
      </c>
      <c r="BM28" s="169">
        <v>494218183.09009939</v>
      </c>
      <c r="BN28" s="169">
        <v>229525252.17000002</v>
      </c>
      <c r="BO28" s="169">
        <v>802414851.69599998</v>
      </c>
      <c r="BP28" s="169">
        <v>135405763.44</v>
      </c>
      <c r="BQ28" s="169">
        <v>38339757.460000001</v>
      </c>
      <c r="BR28" s="169">
        <v>4020282039.1283998</v>
      </c>
      <c r="BS28" s="169">
        <v>3490805111.5401559</v>
      </c>
      <c r="BT28" s="169">
        <v>529476927.58824396</v>
      </c>
    </row>
    <row r="29" spans="1:72" ht="12.75" customHeight="1">
      <c r="A29" s="230">
        <v>2012</v>
      </c>
      <c r="B29" s="230">
        <v>2</v>
      </c>
      <c r="C29" s="323">
        <v>156</v>
      </c>
      <c r="D29" s="329">
        <v>69</v>
      </c>
      <c r="E29" s="329">
        <v>87</v>
      </c>
      <c r="F29" s="323">
        <v>27325</v>
      </c>
      <c r="G29" s="325">
        <v>64483328200.981407</v>
      </c>
      <c r="H29" s="325">
        <v>12123434717.9485</v>
      </c>
      <c r="I29" s="325">
        <v>49319969393.683701</v>
      </c>
      <c r="J29" s="325">
        <v>47646771018.381699</v>
      </c>
      <c r="K29" s="325">
        <v>4713122464.6512012</v>
      </c>
      <c r="L29" s="230">
        <v>2012</v>
      </c>
      <c r="M29" s="230">
        <v>2</v>
      </c>
      <c r="N29" s="239">
        <v>36600133144.889999</v>
      </c>
      <c r="O29" s="239">
        <v>940310879</v>
      </c>
      <c r="P29" s="325">
        <v>2092449803.6599996</v>
      </c>
      <c r="Q29" s="236">
        <f t="shared" si="0"/>
        <v>4.2426015858963106E-2</v>
      </c>
      <c r="R29" s="274"/>
      <c r="S29" s="239">
        <v>587916149.26000011</v>
      </c>
      <c r="T29" s="274">
        <v>231346591.98000002</v>
      </c>
      <c r="U29" s="239">
        <v>1323211964.3700001</v>
      </c>
      <c r="V29" s="239">
        <v>1218685665.5300002</v>
      </c>
      <c r="W29" s="239">
        <v>20830616.039999999</v>
      </c>
      <c r="X29" s="274"/>
      <c r="Y29" s="273">
        <v>49837404686.356003</v>
      </c>
      <c r="Z29" s="273">
        <v>45225269113.349998</v>
      </c>
      <c r="AA29" s="275">
        <v>2671327276.6199994</v>
      </c>
      <c r="AB29" s="275">
        <v>35249012843.900002</v>
      </c>
      <c r="AC29" s="275"/>
      <c r="AD29" s="273">
        <v>2784040825.2760043</v>
      </c>
      <c r="AE29" s="275">
        <v>2923411766.9062996</v>
      </c>
      <c r="AF29" s="272"/>
      <c r="AG29" s="273">
        <v>14645923514.624001</v>
      </c>
      <c r="AH29" s="273">
        <v>8955150598.5400009</v>
      </c>
      <c r="AI29" s="276">
        <v>509071535.11731994</v>
      </c>
      <c r="AJ29" s="277">
        <v>266969455.81999999</v>
      </c>
      <c r="AK29" s="169">
        <v>68363484</v>
      </c>
      <c r="AL29" s="169">
        <v>2144769630.7799997</v>
      </c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>
        <v>7535061551.4000006</v>
      </c>
      <c r="AZ29" s="169">
        <v>7247988802.6500006</v>
      </c>
      <c r="BA29" s="169">
        <v>107151150</v>
      </c>
      <c r="BB29" s="278"/>
      <c r="BC29" s="169">
        <v>167654832.95999998</v>
      </c>
      <c r="BD29" s="277"/>
      <c r="BE29" s="277"/>
      <c r="BF29" s="169">
        <v>4120063583.6400003</v>
      </c>
      <c r="BG29" s="169">
        <v>4022018506.9300003</v>
      </c>
      <c r="BH29" s="169">
        <v>95238475.710000008</v>
      </c>
      <c r="BI29" s="277"/>
      <c r="BJ29" s="169">
        <v>2806601</v>
      </c>
      <c r="BK29" s="277"/>
      <c r="BL29" s="169">
        <v>3414997967.7600002</v>
      </c>
      <c r="BM29" s="169">
        <v>181143164.5099999</v>
      </c>
      <c r="BN29" s="169">
        <v>529282597.43268001</v>
      </c>
      <c r="BO29" s="169">
        <v>1503606887.22</v>
      </c>
      <c r="BP29" s="169">
        <v>189455608.43000001</v>
      </c>
      <c r="BQ29" s="169">
        <v>59400937.490000002</v>
      </c>
      <c r="BR29" s="169">
        <v>8253917382.262681</v>
      </c>
      <c r="BS29" s="169">
        <v>6100362067.8360004</v>
      </c>
      <c r="BT29" s="169">
        <v>2153555314.4266806</v>
      </c>
    </row>
    <row r="30" spans="1:72" ht="12.75" customHeight="1">
      <c r="A30" s="230">
        <v>2012</v>
      </c>
      <c r="B30" s="230">
        <v>3</v>
      </c>
      <c r="C30" s="323">
        <v>151</v>
      </c>
      <c r="D30" s="329">
        <v>66</v>
      </c>
      <c r="E30" s="329">
        <v>85</v>
      </c>
      <c r="F30" s="323">
        <v>26368</v>
      </c>
      <c r="G30" s="325">
        <v>65450973439.67292</v>
      </c>
      <c r="H30" s="325">
        <v>11233033848.702902</v>
      </c>
      <c r="I30" s="325">
        <v>50795691793.529999</v>
      </c>
      <c r="J30" s="325">
        <v>49699177510.819511</v>
      </c>
      <c r="K30" s="325">
        <v>4518762080.150507</v>
      </c>
      <c r="L30" s="230">
        <v>2012</v>
      </c>
      <c r="M30" s="230">
        <v>3</v>
      </c>
      <c r="N30" s="239">
        <v>41164930716.260002</v>
      </c>
      <c r="O30" s="239">
        <v>1045175470.49</v>
      </c>
      <c r="P30" s="325">
        <v>1658971885</v>
      </c>
      <c r="Q30" s="236">
        <f t="shared" si="0"/>
        <v>3.265969664796077E-2</v>
      </c>
      <c r="R30" s="274"/>
      <c r="S30" s="239">
        <v>525247328.51000005</v>
      </c>
      <c r="T30" s="274">
        <v>368854097.82999998</v>
      </c>
      <c r="U30" s="239">
        <v>1340830820.1100001</v>
      </c>
      <c r="V30" s="239">
        <v>1259088698.71</v>
      </c>
      <c r="W30" s="239">
        <v>64949868.399999999</v>
      </c>
      <c r="X30" s="274"/>
      <c r="Y30" s="273">
        <v>50296480801.124283</v>
      </c>
      <c r="Z30" s="273">
        <v>45993358900.779655</v>
      </c>
      <c r="AA30" s="275">
        <v>2124614251.8321848</v>
      </c>
      <c r="AB30" s="275">
        <v>39990973844.449997</v>
      </c>
      <c r="AC30" s="275"/>
      <c r="AD30" s="273">
        <v>2619185964.4446273</v>
      </c>
      <c r="AE30" s="275">
        <v>3105346278.3488903</v>
      </c>
      <c r="AF30" s="272"/>
      <c r="AG30" s="273">
        <v>15154492638.545719</v>
      </c>
      <c r="AH30" s="273">
        <v>8920341408.2200012</v>
      </c>
      <c r="AI30" s="276">
        <v>229370120.025233</v>
      </c>
      <c r="AJ30" s="277">
        <v>267857252.69</v>
      </c>
      <c r="AK30" s="169">
        <v>61584950.210000001</v>
      </c>
      <c r="AL30" s="169">
        <v>2149600321.3200002</v>
      </c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>
        <v>11107331138.768124</v>
      </c>
      <c r="AZ30" s="169">
        <v>10709538673.858124</v>
      </c>
      <c r="BA30" s="169">
        <v>137901832.66999999</v>
      </c>
      <c r="BB30" s="278"/>
      <c r="BC30" s="169">
        <v>237833519.88</v>
      </c>
      <c r="BD30" s="277"/>
      <c r="BE30" s="277"/>
      <c r="BF30" s="169">
        <v>6113685453.548192</v>
      </c>
      <c r="BG30" s="169">
        <v>5989342504.088192</v>
      </c>
      <c r="BH30" s="169">
        <v>107735559.14</v>
      </c>
      <c r="BI30" s="277"/>
      <c r="BJ30" s="169">
        <v>16607390.32</v>
      </c>
      <c r="BK30" s="277"/>
      <c r="BL30" s="169">
        <v>4993645685.2199316</v>
      </c>
      <c r="BM30" s="169">
        <v>239392639.29999998</v>
      </c>
      <c r="BN30" s="169">
        <v>605616285.54999995</v>
      </c>
      <c r="BO30" s="169">
        <v>2127620228.1164498</v>
      </c>
      <c r="BP30" s="169">
        <v>316519393.31999999</v>
      </c>
      <c r="BQ30" s="169">
        <v>70867595.75</v>
      </c>
      <c r="BR30" s="169">
        <v>12029514199.128122</v>
      </c>
      <c r="BS30" s="169">
        <v>8901347912.9476414</v>
      </c>
      <c r="BT30" s="169">
        <v>3128166286.180481</v>
      </c>
    </row>
    <row r="31" spans="1:72" ht="12.75" customHeight="1">
      <c r="A31" s="230">
        <v>2012</v>
      </c>
      <c r="B31" s="230">
        <v>4</v>
      </c>
      <c r="C31" s="323">
        <v>148</v>
      </c>
      <c r="D31" s="329">
        <v>64</v>
      </c>
      <c r="E31" s="329">
        <v>84</v>
      </c>
      <c r="F31" s="323">
        <v>26004</v>
      </c>
      <c r="G31" s="325">
        <v>67715372340.592667</v>
      </c>
      <c r="H31" s="325">
        <v>15903059268.896</v>
      </c>
      <c r="I31" s="325">
        <v>48323993691.879997</v>
      </c>
      <c r="J31" s="325">
        <v>47653908985.739998</v>
      </c>
      <c r="K31" s="325">
        <v>4158404085.9566684</v>
      </c>
      <c r="L31" s="230">
        <v>2012</v>
      </c>
      <c r="M31" s="230">
        <v>4</v>
      </c>
      <c r="N31" s="239">
        <v>46002848488.439995</v>
      </c>
      <c r="O31" s="239">
        <v>1259828117.1800001</v>
      </c>
      <c r="P31" s="325">
        <v>1061317086.2600001</v>
      </c>
      <c r="Q31" s="236">
        <f t="shared" si="0"/>
        <v>2.1962528449678526E-2</v>
      </c>
      <c r="R31" s="274"/>
      <c r="S31" s="239">
        <v>476866684.05000001</v>
      </c>
      <c r="T31" s="274">
        <v>202645488.03999999</v>
      </c>
      <c r="U31" s="239">
        <v>1626603109.5566669</v>
      </c>
      <c r="V31" s="239">
        <v>1584870036.9666667</v>
      </c>
      <c r="W31" s="239">
        <v>14627838.59</v>
      </c>
      <c r="X31" s="274"/>
      <c r="Y31" s="273">
        <v>51326248163.118988</v>
      </c>
      <c r="Z31" s="273">
        <v>47085939557.819992</v>
      </c>
      <c r="AA31" s="275">
        <v>2519617897.4899998</v>
      </c>
      <c r="AB31" s="275">
        <v>44566321660.329994</v>
      </c>
      <c r="AC31" s="275"/>
      <c r="AD31" s="273">
        <v>2738720907.238996</v>
      </c>
      <c r="AE31" s="275">
        <v>2738720907.2389998</v>
      </c>
      <c r="AF31" s="272"/>
      <c r="AG31" s="273">
        <v>16389124177.47051</v>
      </c>
      <c r="AH31" s="273">
        <v>9441815204.0700016</v>
      </c>
      <c r="AI31" s="276">
        <v>27552396.919999976</v>
      </c>
      <c r="AJ31" s="277">
        <v>387864053.50999999</v>
      </c>
      <c r="AK31" s="169">
        <v>42088792</v>
      </c>
      <c r="AL31" s="169">
        <v>2615124685.4653726</v>
      </c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>
        <v>15426045481.899998</v>
      </c>
      <c r="AZ31" s="169">
        <v>14787688770.389997</v>
      </c>
      <c r="BA31" s="169">
        <v>222871721</v>
      </c>
      <c r="BB31" s="278"/>
      <c r="BC31" s="169">
        <v>406704833.5999999</v>
      </c>
      <c r="BD31" s="277"/>
      <c r="BE31" s="277"/>
      <c r="BF31" s="169">
        <v>8322611893.6630802</v>
      </c>
      <c r="BG31" s="169">
        <v>8142342295.0230799</v>
      </c>
      <c r="BH31" s="169">
        <v>156229315.59</v>
      </c>
      <c r="BI31" s="277"/>
      <c r="BJ31" s="169">
        <v>24040283.049999997</v>
      </c>
      <c r="BK31" s="277"/>
      <c r="BL31" s="169">
        <v>7103433588.2369175</v>
      </c>
      <c r="BM31" s="169">
        <v>290322017.54000008</v>
      </c>
      <c r="BN31" s="169">
        <v>746874018.06999993</v>
      </c>
      <c r="BO31" s="169">
        <v>3008116176.4424496</v>
      </c>
      <c r="BP31" s="169">
        <v>375992551.97999996</v>
      </c>
      <c r="BQ31" s="169">
        <v>578916618.63999999</v>
      </c>
      <c r="BR31" s="169">
        <v>16554324263.979998</v>
      </c>
      <c r="BS31" s="169">
        <v>12713905468.474865</v>
      </c>
      <c r="BT31" s="169">
        <v>3840418795.5051327</v>
      </c>
    </row>
    <row r="32" spans="1:72" ht="12.75" customHeight="1">
      <c r="A32" s="230">
        <v>2013</v>
      </c>
      <c r="B32" s="230">
        <v>1</v>
      </c>
      <c r="C32" s="323">
        <v>144</v>
      </c>
      <c r="D32" s="329">
        <v>61</v>
      </c>
      <c r="E32" s="329">
        <v>83</v>
      </c>
      <c r="F32" s="323">
        <v>25953</v>
      </c>
      <c r="G32" s="325">
        <v>71441649395.217117</v>
      </c>
      <c r="H32" s="325">
        <v>11670551176.998798</v>
      </c>
      <c r="I32" s="325">
        <v>56085313275.290001</v>
      </c>
      <c r="J32" s="325">
        <v>55337261992.414001</v>
      </c>
      <c r="K32" s="325">
        <v>4433836225.8043175</v>
      </c>
      <c r="L32" s="230">
        <v>2013</v>
      </c>
      <c r="M32" s="230">
        <v>1</v>
      </c>
      <c r="N32" s="239">
        <v>53438808044.750008</v>
      </c>
      <c r="O32" s="239">
        <v>1323815595.2</v>
      </c>
      <c r="P32" s="325">
        <v>1322689635.3399999</v>
      </c>
      <c r="Q32" s="236">
        <f t="shared" si="0"/>
        <v>2.3583529414335086E-2</v>
      </c>
      <c r="R32" s="274"/>
      <c r="S32" s="239">
        <v>487834261.86755002</v>
      </c>
      <c r="T32" s="274">
        <v>188032938.09</v>
      </c>
      <c r="U32" s="239">
        <v>1581254432.8710001</v>
      </c>
      <c r="V32" s="239">
        <v>1532281128.2910001</v>
      </c>
      <c r="W32" s="239">
        <v>48973304.579999998</v>
      </c>
      <c r="X32" s="274"/>
      <c r="Y32" s="273">
        <v>55592114645.437897</v>
      </c>
      <c r="Z32" s="273">
        <v>49748534229.40966</v>
      </c>
      <c r="AA32" s="275">
        <v>2024817448.4030001</v>
      </c>
      <c r="AB32" s="275">
        <v>47723716781.00666</v>
      </c>
      <c r="AC32" s="275"/>
      <c r="AD32" s="273">
        <v>3710440992.1182365</v>
      </c>
      <c r="AE32" s="275">
        <v>3710440992.1182346</v>
      </c>
      <c r="AF32" s="272"/>
      <c r="AG32" s="273">
        <v>15849534749.783081</v>
      </c>
      <c r="AH32" s="273">
        <v>9567061599.7900028</v>
      </c>
      <c r="AI32" s="276">
        <v>485631704.55687988</v>
      </c>
      <c r="AJ32" s="277">
        <v>371965382.20999998</v>
      </c>
      <c r="AK32" s="169">
        <v>51323742</v>
      </c>
      <c r="AL32" s="169">
        <v>4421795089.4500008</v>
      </c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>
        <v>3926960269.3799996</v>
      </c>
      <c r="AZ32" s="169">
        <v>3745089170.1599994</v>
      </c>
      <c r="BA32" s="169">
        <v>33895624.380000003</v>
      </c>
      <c r="BB32" s="278"/>
      <c r="BC32" s="169">
        <v>135627328.84</v>
      </c>
      <c r="BD32" s="277"/>
      <c r="BE32" s="277"/>
      <c r="BF32" s="169">
        <v>2112143261.9762859</v>
      </c>
      <c r="BG32" s="169">
        <v>2071249477.3362858</v>
      </c>
      <c r="BH32" s="169">
        <v>38650320.640000001</v>
      </c>
      <c r="BI32" s="277"/>
      <c r="BJ32" s="169">
        <v>2243464</v>
      </c>
      <c r="BK32" s="277"/>
      <c r="BL32" s="169">
        <v>1814817007.4037137</v>
      </c>
      <c r="BM32" s="169">
        <v>126101066.39829497</v>
      </c>
      <c r="BN32" s="169">
        <v>98072762.680000007</v>
      </c>
      <c r="BO32" s="169">
        <v>837594718.71555555</v>
      </c>
      <c r="BP32" s="169">
        <v>89669855.270000011</v>
      </c>
      <c r="BQ32" s="169">
        <v>16154604.435200002</v>
      </c>
      <c r="BR32" s="169">
        <v>4114702887.3599997</v>
      </c>
      <c r="BS32" s="169">
        <v>3195210168.0938029</v>
      </c>
      <c r="BT32" s="169">
        <v>919492719.26619673</v>
      </c>
    </row>
    <row r="33" spans="1:72" ht="12.75" customHeight="1">
      <c r="A33" s="230">
        <v>2013</v>
      </c>
      <c r="B33" s="230">
        <v>2</v>
      </c>
      <c r="C33" s="323">
        <v>142</v>
      </c>
      <c r="D33" s="329">
        <v>59</v>
      </c>
      <c r="E33" s="329">
        <v>83</v>
      </c>
      <c r="F33" s="323">
        <v>26422</v>
      </c>
      <c r="G33" s="325">
        <v>71854972846.800034</v>
      </c>
      <c r="H33" s="325">
        <v>11694117434.917801</v>
      </c>
      <c r="I33" s="325">
        <v>56424662045.907303</v>
      </c>
      <c r="J33" s="325">
        <v>55527246921.429008</v>
      </c>
      <c r="K33" s="325">
        <v>4633608490.4532242</v>
      </c>
      <c r="L33" s="230">
        <v>2013</v>
      </c>
      <c r="M33" s="230">
        <v>2</v>
      </c>
      <c r="N33" s="239">
        <v>53495666490.209007</v>
      </c>
      <c r="O33" s="239">
        <v>1362543847.1800001</v>
      </c>
      <c r="P33" s="325">
        <v>1566451708.518295</v>
      </c>
      <c r="Q33" s="236">
        <f t="shared" si="0"/>
        <v>2.7761827040165957E-2</v>
      </c>
      <c r="R33" s="274"/>
      <c r="S33" s="239">
        <v>494941070</v>
      </c>
      <c r="T33" s="274">
        <v>135762667.13</v>
      </c>
      <c r="U33" s="239">
        <v>1659540191.3532221</v>
      </c>
      <c r="V33" s="239">
        <v>1609545550.7832222</v>
      </c>
      <c r="W33" s="239">
        <v>16454640.57</v>
      </c>
      <c r="X33" s="274">
        <v>33540000</v>
      </c>
      <c r="Y33" s="273">
        <v>55201391270.320114</v>
      </c>
      <c r="Z33" s="273">
        <v>49552850943.020187</v>
      </c>
      <c r="AA33" s="275">
        <v>1929722200.4199998</v>
      </c>
      <c r="AB33" s="275">
        <v>47623128742.600189</v>
      </c>
      <c r="AC33" s="275"/>
      <c r="AD33" s="273">
        <v>3778351027.309927</v>
      </c>
      <c r="AE33" s="275">
        <v>3778351027.3099265</v>
      </c>
      <c r="AF33" s="272"/>
      <c r="AG33" s="273">
        <v>16653581576.483742</v>
      </c>
      <c r="AH33" s="273">
        <v>9695640816.5400009</v>
      </c>
      <c r="AI33" s="276">
        <v>1579453011.5099998</v>
      </c>
      <c r="AJ33" s="277">
        <v>371677417.20999998</v>
      </c>
      <c r="AK33" s="169">
        <v>43609787</v>
      </c>
      <c r="AL33" s="169">
        <v>3076751772.8253727</v>
      </c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>
        <v>8174194559.3500004</v>
      </c>
      <c r="AZ33" s="169">
        <v>7814684361.0200005</v>
      </c>
      <c r="BA33" s="169">
        <v>74430368.629999995</v>
      </c>
      <c r="BB33" s="278"/>
      <c r="BC33" s="169">
        <v>224282259.70999998</v>
      </c>
      <c r="BD33" s="277"/>
      <c r="BE33" s="277"/>
      <c r="BF33" s="169">
        <v>4364637142.5502377</v>
      </c>
      <c r="BG33" s="277">
        <v>4275793383.690238</v>
      </c>
      <c r="BH33" s="169">
        <v>83980711.859999999</v>
      </c>
      <c r="BI33" s="277"/>
      <c r="BJ33" s="169">
        <v>4863047</v>
      </c>
      <c r="BK33" s="277"/>
      <c r="BL33" s="169">
        <v>3809557416.7997627</v>
      </c>
      <c r="BM33" s="169">
        <v>352096504.44829494</v>
      </c>
      <c r="BN33" s="169">
        <v>148750172.43599999</v>
      </c>
      <c r="BO33" s="169">
        <v>1626017747.4241889</v>
      </c>
      <c r="BP33" s="169">
        <v>116290334.62</v>
      </c>
      <c r="BQ33" s="169">
        <v>26814687.876200002</v>
      </c>
      <c r="BR33" s="169">
        <v>8439235066.4359999</v>
      </c>
      <c r="BS33" s="169">
        <v>6580600867.0376282</v>
      </c>
      <c r="BT33" s="169">
        <v>1858634199.3983717</v>
      </c>
    </row>
    <row r="34" spans="1:72" ht="12.75" customHeight="1">
      <c r="A34" s="230">
        <v>2013</v>
      </c>
      <c r="B34" s="230">
        <v>3</v>
      </c>
      <c r="C34" s="323">
        <v>143</v>
      </c>
      <c r="D34" s="329">
        <v>59</v>
      </c>
      <c r="E34" s="329">
        <v>84</v>
      </c>
      <c r="F34" s="323">
        <v>26052</v>
      </c>
      <c r="G34" s="325">
        <v>71180662090.270004</v>
      </c>
      <c r="H34" s="325">
        <v>12047186674.540001</v>
      </c>
      <c r="I34" s="325">
        <v>55313190701.760002</v>
      </c>
      <c r="J34" s="325">
        <v>54396998994.300003</v>
      </c>
      <c r="K34" s="325">
        <v>4736476421.4300003</v>
      </c>
      <c r="L34" s="230">
        <v>2013</v>
      </c>
      <c r="M34" s="230">
        <v>3</v>
      </c>
      <c r="N34" s="239">
        <v>52537000348.900002</v>
      </c>
      <c r="O34" s="239">
        <v>1059601394.16</v>
      </c>
      <c r="P34" s="325">
        <v>1696044958.7</v>
      </c>
      <c r="Q34" s="236">
        <f t="shared" si="0"/>
        <v>3.0662576813635774E-2</v>
      </c>
      <c r="R34" s="239">
        <v>0</v>
      </c>
      <c r="S34" s="239">
        <v>545923297</v>
      </c>
      <c r="T34" s="239">
        <v>93909277.719999999</v>
      </c>
      <c r="U34" s="239">
        <v>1749486982.2000003</v>
      </c>
      <c r="V34" s="239">
        <v>1697619557.0100002</v>
      </c>
      <c r="W34" s="239">
        <v>8776405.1899999995</v>
      </c>
      <c r="X34" s="239">
        <v>43091020</v>
      </c>
      <c r="Y34" s="273">
        <v>53462369182.670013</v>
      </c>
      <c r="Z34" s="273">
        <v>48154006682.680008</v>
      </c>
      <c r="AA34" s="275">
        <v>1712104633.4300001</v>
      </c>
      <c r="AB34" s="275">
        <v>46431902049.250008</v>
      </c>
      <c r="AC34" s="275"/>
      <c r="AD34" s="273">
        <v>3488836741.2300053</v>
      </c>
      <c r="AE34" s="275">
        <v>3480523056.2299995</v>
      </c>
      <c r="AF34" s="275">
        <v>72204252</v>
      </c>
      <c r="AG34" s="273">
        <v>17718292907.600002</v>
      </c>
      <c r="AH34" s="273">
        <v>9638393152.8500004</v>
      </c>
      <c r="AI34" s="276">
        <v>4560890233.5799999</v>
      </c>
      <c r="AJ34" s="169">
        <v>346167081.00999999</v>
      </c>
      <c r="AK34" s="169">
        <v>52760075</v>
      </c>
      <c r="AL34" s="169">
        <v>3077190430.0100007</v>
      </c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>
        <v>12371826863.210001</v>
      </c>
      <c r="AZ34" s="169">
        <v>11963978863.870001</v>
      </c>
      <c r="BA34" s="169">
        <v>127438002.79000001</v>
      </c>
      <c r="BB34" s="279">
        <v>440000</v>
      </c>
      <c r="BC34" s="169">
        <v>329293970.54999995</v>
      </c>
      <c r="BD34" s="169">
        <v>18302</v>
      </c>
      <c r="BE34" s="169">
        <v>-49342276</v>
      </c>
      <c r="BF34" s="169">
        <v>6573852243.666667</v>
      </c>
      <c r="BG34" s="169">
        <v>6360093736.4666672</v>
      </c>
      <c r="BH34" s="169">
        <v>213979534.19999999</v>
      </c>
      <c r="BI34" s="169">
        <v>493923</v>
      </c>
      <c r="BJ34" s="169">
        <v>567</v>
      </c>
      <c r="BK34" s="169">
        <v>-715517</v>
      </c>
      <c r="BL34" s="169">
        <v>5797974619.543334</v>
      </c>
      <c r="BM34" s="169">
        <v>415796557.87</v>
      </c>
      <c r="BN34" s="169">
        <v>189814250.34999999</v>
      </c>
      <c r="BO34" s="169">
        <v>2410031854.25</v>
      </c>
      <c r="BP34" s="169">
        <v>200886159.10999998</v>
      </c>
      <c r="BQ34" s="169">
        <v>41979313.539999999</v>
      </c>
      <c r="BR34" s="169">
        <v>12762527272.670002</v>
      </c>
      <c r="BS34" s="169">
        <v>9772853403.5400009</v>
      </c>
      <c r="BT34" s="169">
        <v>2989673869.1300011</v>
      </c>
    </row>
    <row r="35" spans="1:72" ht="12.75" customHeight="1">
      <c r="A35" s="230">
        <v>2013</v>
      </c>
      <c r="B35" s="230">
        <v>4</v>
      </c>
      <c r="C35" s="323">
        <v>141</v>
      </c>
      <c r="D35" s="329">
        <v>57</v>
      </c>
      <c r="E35" s="329">
        <v>84</v>
      </c>
      <c r="F35" s="323">
        <v>27245</v>
      </c>
      <c r="G35" s="325">
        <v>73836256576.743103</v>
      </c>
      <c r="H35" s="325">
        <v>20595305637.510002</v>
      </c>
      <c r="I35" s="325">
        <v>49374352088.559998</v>
      </c>
      <c r="J35" s="325">
        <v>48507413680.01001</v>
      </c>
      <c r="K35" s="325">
        <v>4733537259.2230911</v>
      </c>
      <c r="L35" s="230">
        <v>2013</v>
      </c>
      <c r="M35" s="230">
        <v>4</v>
      </c>
      <c r="N35" s="239">
        <v>46610672729.770004</v>
      </c>
      <c r="O35" s="239">
        <v>1218285597.47</v>
      </c>
      <c r="P35" s="325">
        <v>1545393761.3200002</v>
      </c>
      <c r="Q35" s="236">
        <f t="shared" si="0"/>
        <v>3.1299524873726225E-2</v>
      </c>
      <c r="R35" s="239">
        <v>0</v>
      </c>
      <c r="S35" s="239">
        <v>591729816</v>
      </c>
      <c r="T35" s="239">
        <v>194034447.57999998</v>
      </c>
      <c r="U35" s="239">
        <v>2108244744.0730002</v>
      </c>
      <c r="V35" s="239">
        <v>2071384330.5830002</v>
      </c>
      <c r="W35" s="239">
        <v>6820413.4900000002</v>
      </c>
      <c r="X35" s="239">
        <v>30040000</v>
      </c>
      <c r="Y35" s="273">
        <v>54814301184.35199</v>
      </c>
      <c r="Z35" s="273">
        <v>50681959101.220001</v>
      </c>
      <c r="AA35" s="275">
        <v>2291402083.2800002</v>
      </c>
      <c r="AB35" s="275">
        <v>48390557017.939995</v>
      </c>
      <c r="AC35" s="275"/>
      <c r="AD35" s="273">
        <v>3183648326.1519885</v>
      </c>
      <c r="AE35" s="275">
        <v>3182041581.152</v>
      </c>
      <c r="AF35" s="275">
        <v>72152189</v>
      </c>
      <c r="AG35" s="273">
        <v>19021955392.391003</v>
      </c>
      <c r="AH35" s="273">
        <v>9751628586.9300022</v>
      </c>
      <c r="AI35" s="276">
        <v>5546093686.7380018</v>
      </c>
      <c r="AJ35" s="169">
        <v>576106965.25000012</v>
      </c>
      <c r="AK35" s="169">
        <v>13941314</v>
      </c>
      <c r="AL35" s="169">
        <v>3098884488.2630005</v>
      </c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>
        <v>16862274145.570002</v>
      </c>
      <c r="AZ35" s="169">
        <v>16218434436.050001</v>
      </c>
      <c r="BA35" s="169">
        <v>184635009.62</v>
      </c>
      <c r="BB35" s="279">
        <v>32000</v>
      </c>
      <c r="BC35" s="169">
        <v>504495725.72999996</v>
      </c>
      <c r="BD35" s="169">
        <v>14703519.17</v>
      </c>
      <c r="BE35" s="169">
        <v>-60026545</v>
      </c>
      <c r="BF35" s="169">
        <v>8909767769.4699955</v>
      </c>
      <c r="BG35" s="169">
        <v>8741879430.6799984</v>
      </c>
      <c r="BH35" s="169">
        <v>168160298.18000001</v>
      </c>
      <c r="BI35" s="169">
        <v>794716</v>
      </c>
      <c r="BJ35" s="169">
        <v>635567</v>
      </c>
      <c r="BK35" s="169">
        <v>-1702242.3900000001</v>
      </c>
      <c r="BL35" s="169">
        <v>7952506376.1000004</v>
      </c>
      <c r="BM35" s="169">
        <v>636125753.90999997</v>
      </c>
      <c r="BN35" s="169">
        <v>258726433.30999997</v>
      </c>
      <c r="BO35" s="169">
        <v>3436029232.8100004</v>
      </c>
      <c r="BP35" s="169">
        <v>446984179.06</v>
      </c>
      <c r="BQ35" s="169">
        <v>56466356.239999995</v>
      </c>
      <c r="BR35" s="169">
        <v>17567984757.940002</v>
      </c>
      <c r="BS35" s="169">
        <v>13498669157.021996</v>
      </c>
      <c r="BT35" s="169">
        <v>4069315600.9180069</v>
      </c>
    </row>
    <row r="36" spans="1:72" ht="12.75" customHeight="1">
      <c r="A36" s="230">
        <v>2014</v>
      </c>
      <c r="B36" s="230">
        <v>1</v>
      </c>
      <c r="C36" s="323">
        <v>140</v>
      </c>
      <c r="D36" s="329">
        <v>57</v>
      </c>
      <c r="E36" s="329">
        <v>83</v>
      </c>
      <c r="F36" s="323">
        <v>27030</v>
      </c>
      <c r="G36" s="325">
        <v>75985971277.709076</v>
      </c>
      <c r="H36" s="325">
        <v>10188662772.345966</v>
      </c>
      <c r="I36" s="325">
        <v>61732909480.459999</v>
      </c>
      <c r="J36" s="325">
        <v>60818846479.68</v>
      </c>
      <c r="K36" s="325">
        <v>4978462025.6831093</v>
      </c>
      <c r="L36" s="230">
        <v>2014</v>
      </c>
      <c r="M36" s="230">
        <v>1</v>
      </c>
      <c r="N36" s="239">
        <v>58251605437.490005</v>
      </c>
      <c r="O36" s="239">
        <v>1836245174.2</v>
      </c>
      <c r="P36" s="325">
        <v>1645058868.7700002</v>
      </c>
      <c r="Q36" s="236">
        <f t="shared" si="0"/>
        <v>2.6648004809990404E-2</v>
      </c>
      <c r="R36" s="239">
        <v>0</v>
      </c>
      <c r="S36" s="239">
        <v>547115353</v>
      </c>
      <c r="T36" s="239">
        <v>91597195.49000001</v>
      </c>
      <c r="U36" s="239">
        <v>2089982207.892</v>
      </c>
      <c r="V36" s="239">
        <v>2056516880.652</v>
      </c>
      <c r="W36" s="239">
        <v>3425327.24</v>
      </c>
      <c r="X36" s="239">
        <v>30040000</v>
      </c>
      <c r="Y36" s="273">
        <v>59407093298.309158</v>
      </c>
      <c r="Z36" s="273">
        <v>52161374865.682632</v>
      </c>
      <c r="AA36" s="275">
        <v>2182729740.3900003</v>
      </c>
      <c r="AB36" s="275">
        <v>49978645125.292633</v>
      </c>
      <c r="AC36" s="275"/>
      <c r="AD36" s="273">
        <v>5336340506.4265261</v>
      </c>
      <c r="AE36" s="275">
        <v>5336263020.4265308</v>
      </c>
      <c r="AF36" s="275">
        <v>70745173</v>
      </c>
      <c r="AG36" s="273">
        <v>16578877979.399899</v>
      </c>
      <c r="AH36" s="273">
        <v>9841119292.4300003</v>
      </c>
      <c r="AI36" s="276">
        <v>2230860639.8598957</v>
      </c>
      <c r="AJ36" s="169">
        <v>576107366.10000014</v>
      </c>
      <c r="AK36" s="169">
        <v>14612287</v>
      </c>
      <c r="AL36" s="169">
        <v>3916178394.0100007</v>
      </c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>
        <v>4411649449.7377663</v>
      </c>
      <c r="AZ36" s="169">
        <v>4202538090.3277664</v>
      </c>
      <c r="BA36" s="169">
        <v>43230471.769999996</v>
      </c>
      <c r="BB36" s="279">
        <v>26000</v>
      </c>
      <c r="BC36" s="169">
        <v>192215332.97999999</v>
      </c>
      <c r="BD36" s="169">
        <v>1662.66</v>
      </c>
      <c r="BE36" s="169">
        <v>-26362108</v>
      </c>
      <c r="BF36" s="169">
        <v>2346047663.3067722</v>
      </c>
      <c r="BG36" s="169">
        <v>2333118696.3967724</v>
      </c>
      <c r="BH36" s="169">
        <v>38461194.910000004</v>
      </c>
      <c r="BI36" s="169">
        <v>243135</v>
      </c>
      <c r="BJ36" s="169">
        <v>371244</v>
      </c>
      <c r="BK36" s="169">
        <v>-26146607</v>
      </c>
      <c r="BL36" s="169">
        <v>2065601786.430994</v>
      </c>
      <c r="BM36" s="169">
        <v>128936754.22</v>
      </c>
      <c r="BN36" s="169">
        <v>85070232.180000007</v>
      </c>
      <c r="BO36" s="169">
        <v>1069901931.6700001</v>
      </c>
      <c r="BP36" s="169">
        <v>27753222.150000002</v>
      </c>
      <c r="BQ36" s="169">
        <v>13299676</v>
      </c>
      <c r="BR36" s="169">
        <v>4524472904.0677662</v>
      </c>
      <c r="BS36" s="169">
        <v>3652248964.4878716</v>
      </c>
      <c r="BT36" s="169">
        <v>872223939.57989454</v>
      </c>
    </row>
    <row r="37" spans="1:72" ht="12.75" customHeight="1">
      <c r="A37" s="230">
        <v>2014</v>
      </c>
      <c r="B37" s="230">
        <v>2</v>
      </c>
      <c r="C37" s="323">
        <v>139</v>
      </c>
      <c r="D37" s="329">
        <v>57</v>
      </c>
      <c r="E37" s="329">
        <v>82</v>
      </c>
      <c r="F37" s="323">
        <v>27517</v>
      </c>
      <c r="G37" s="325">
        <v>76841469730.354385</v>
      </c>
      <c r="H37" s="325">
        <v>11127829283.353493</v>
      </c>
      <c r="I37" s="325">
        <v>61539116795.239998</v>
      </c>
      <c r="J37" s="325">
        <v>60606114586.699997</v>
      </c>
      <c r="K37" s="325">
        <v>5107525860.3008957</v>
      </c>
      <c r="L37" s="230">
        <v>2014</v>
      </c>
      <c r="M37" s="230">
        <v>2</v>
      </c>
      <c r="N37" s="239">
        <v>57884511267.459999</v>
      </c>
      <c r="O37" s="239">
        <v>1838792512.51</v>
      </c>
      <c r="P37" s="325">
        <v>1815813015.2700002</v>
      </c>
      <c r="Q37" s="236">
        <f t="shared" si="0"/>
        <v>2.9506647313639247E-2</v>
      </c>
      <c r="R37" s="239">
        <v>0</v>
      </c>
      <c r="S37" s="239">
        <v>524260264</v>
      </c>
      <c r="T37" s="239">
        <v>229745049.072703</v>
      </c>
      <c r="U37" s="239">
        <v>2102507504.2290001</v>
      </c>
      <c r="V37" s="239">
        <v>2063558688.4690001</v>
      </c>
      <c r="W37" s="239">
        <v>8908815.7599999998</v>
      </c>
      <c r="X37" s="239">
        <v>30040000</v>
      </c>
      <c r="Y37" s="273">
        <v>59088061789.320679</v>
      </c>
      <c r="Z37" s="273">
        <v>52569553089.450005</v>
      </c>
      <c r="AA37" s="275">
        <v>1732977387.8199999</v>
      </c>
      <c r="AB37" s="275">
        <v>50836575701.629997</v>
      </c>
      <c r="AC37" s="275"/>
      <c r="AD37" s="273">
        <v>5219884836.2606745</v>
      </c>
      <c r="AE37" s="275">
        <v>5218400713.2606697</v>
      </c>
      <c r="AF37" s="275">
        <v>67768596.329999998</v>
      </c>
      <c r="AG37" s="273">
        <v>17753407941.034088</v>
      </c>
      <c r="AH37" s="273">
        <v>1298623863.6099999</v>
      </c>
      <c r="AI37" s="276">
        <v>3064940593.5790296</v>
      </c>
      <c r="AJ37" s="169">
        <v>576655554.71000004</v>
      </c>
      <c r="AK37" s="169">
        <v>19042272.960000001</v>
      </c>
      <c r="AL37" s="169">
        <v>3987936524.6427269</v>
      </c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>
        <v>8846795253.6084347</v>
      </c>
      <c r="AZ37" s="169">
        <v>8503247717.3484344</v>
      </c>
      <c r="BA37" s="169">
        <v>88539438.839999974</v>
      </c>
      <c r="BB37" s="279">
        <v>17000</v>
      </c>
      <c r="BC37" s="169">
        <v>285835594.42000002</v>
      </c>
      <c r="BD37" s="169">
        <v>0</v>
      </c>
      <c r="BE37" s="169">
        <v>30844497</v>
      </c>
      <c r="BF37" s="169">
        <v>4711307922.2356176</v>
      </c>
      <c r="BG37" s="169">
        <v>4642853625.4556179</v>
      </c>
      <c r="BH37" s="169">
        <v>100385651.78</v>
      </c>
      <c r="BI37" s="169">
        <v>424225</v>
      </c>
      <c r="BJ37" s="169">
        <v>4400</v>
      </c>
      <c r="BK37" s="169">
        <v>32359980</v>
      </c>
      <c r="BL37" s="169">
        <v>4135487331.372817</v>
      </c>
      <c r="BM37" s="169">
        <v>243020050.63999999</v>
      </c>
      <c r="BN37" s="169">
        <v>150692169.20999998</v>
      </c>
      <c r="BO37" s="169">
        <v>2082555828.4376669</v>
      </c>
      <c r="BP37" s="169">
        <v>166650410.87</v>
      </c>
      <c r="BQ37" s="169">
        <v>24922683.280000001</v>
      </c>
      <c r="BR37" s="169">
        <v>9164137833.6884346</v>
      </c>
      <c r="BS37" s="169">
        <v>7280573728.5744019</v>
      </c>
      <c r="BT37" s="169">
        <v>1883564105.1140327</v>
      </c>
    </row>
    <row r="38" spans="1:72" ht="12.75" customHeight="1">
      <c r="A38" s="230">
        <v>2014</v>
      </c>
      <c r="B38" s="230">
        <v>3</v>
      </c>
      <c r="C38" s="323">
        <v>140</v>
      </c>
      <c r="D38" s="329">
        <v>58</v>
      </c>
      <c r="E38" s="329">
        <v>82</v>
      </c>
      <c r="F38" s="323">
        <v>28750</v>
      </c>
      <c r="G38" s="325">
        <v>80683978312.78302</v>
      </c>
      <c r="H38" s="325">
        <v>13995810126.309998</v>
      </c>
      <c r="I38" s="325">
        <v>62428617436.650002</v>
      </c>
      <c r="J38" s="325">
        <v>61202689047.434799</v>
      </c>
      <c r="K38" s="325">
        <v>5485479139.0382233</v>
      </c>
      <c r="L38" s="230">
        <v>2014</v>
      </c>
      <c r="M38" s="230">
        <v>3</v>
      </c>
      <c r="N38" s="239">
        <v>58980025825.440002</v>
      </c>
      <c r="O38" s="239">
        <v>1687326563.9400001</v>
      </c>
      <c r="P38" s="325">
        <v>1761265047.2700002</v>
      </c>
      <c r="Q38" s="236">
        <f t="shared" si="0"/>
        <v>2.8212462802932641E-2</v>
      </c>
      <c r="R38" s="239">
        <v>0</v>
      </c>
      <c r="S38" s="239">
        <v>518273994.92000002</v>
      </c>
      <c r="T38" s="239">
        <v>241278416.90999997</v>
      </c>
      <c r="U38" s="239">
        <v>2476792798.1671143</v>
      </c>
      <c r="V38" s="239">
        <v>2436966911.8771143</v>
      </c>
      <c r="W38" s="239">
        <v>9785886.2899999991</v>
      </c>
      <c r="X38" s="239">
        <v>30040000</v>
      </c>
      <c r="Y38" s="273">
        <v>61865643602.09127</v>
      </c>
      <c r="Z38" s="273">
        <v>55831958236.107117</v>
      </c>
      <c r="AA38" s="275">
        <v>2065582415.4099996</v>
      </c>
      <c r="AB38" s="275">
        <v>53766375820.697121</v>
      </c>
      <c r="AC38" s="275"/>
      <c r="AD38" s="273">
        <v>5053653534.3641539</v>
      </c>
      <c r="AE38" s="275">
        <v>5051491887.364152</v>
      </c>
      <c r="AF38" s="275">
        <v>150993912</v>
      </c>
      <c r="AG38" s="273">
        <v>18818334710.691818</v>
      </c>
      <c r="AH38" s="273">
        <v>10249064031.459999</v>
      </c>
      <c r="AI38" s="276">
        <v>3971691389.2417021</v>
      </c>
      <c r="AJ38" s="169">
        <v>506862796.91000003</v>
      </c>
      <c r="AK38" s="169">
        <v>19620787</v>
      </c>
      <c r="AL38" s="169">
        <v>4071095706.0801172</v>
      </c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>
        <v>13507082370.46777</v>
      </c>
      <c r="AZ38" s="169">
        <v>12994048198.90777</v>
      </c>
      <c r="BA38" s="169">
        <v>148120219.02000001</v>
      </c>
      <c r="BB38" s="279">
        <v>208931</v>
      </c>
      <c r="BC38" s="169">
        <v>416965733.5399999</v>
      </c>
      <c r="BD38" s="169">
        <v>0</v>
      </c>
      <c r="BE38" s="169">
        <v>52260712</v>
      </c>
      <c r="BF38" s="169">
        <v>7216880269.9390354</v>
      </c>
      <c r="BG38" s="169">
        <v>7059740379.419035</v>
      </c>
      <c r="BH38" s="169">
        <v>164742708.52000001</v>
      </c>
      <c r="BI38" s="169">
        <v>74478</v>
      </c>
      <c r="BJ38" s="169">
        <v>116716</v>
      </c>
      <c r="BK38" s="169">
        <v>7794012</v>
      </c>
      <c r="BL38" s="169">
        <v>6290202100.5287342</v>
      </c>
      <c r="BM38" s="169">
        <v>575697180.9612</v>
      </c>
      <c r="BN38" s="169">
        <v>226737231.82999998</v>
      </c>
      <c r="BO38" s="169">
        <v>3046151204.7390003</v>
      </c>
      <c r="BP38" s="169">
        <v>284322652.47000003</v>
      </c>
      <c r="BQ38" s="169">
        <v>41414922.32</v>
      </c>
      <c r="BR38" s="169">
        <v>14018142254.767769</v>
      </c>
      <c r="BS38" s="169">
        <v>11197929219.706066</v>
      </c>
      <c r="BT38" s="169">
        <v>2820213035.0617027</v>
      </c>
    </row>
    <row r="39" spans="1:72" ht="12.75" customHeight="1">
      <c r="A39" s="230">
        <v>2014</v>
      </c>
      <c r="B39" s="230">
        <v>4</v>
      </c>
      <c r="C39" s="323">
        <v>159</v>
      </c>
      <c r="D39" s="329">
        <v>77</v>
      </c>
      <c r="E39" s="329">
        <v>82</v>
      </c>
      <c r="F39" s="323">
        <v>30698</v>
      </c>
      <c r="G39" s="325">
        <v>80527823524.661194</v>
      </c>
      <c r="H39" s="325">
        <v>14993173484.176338</v>
      </c>
      <c r="I39" s="325">
        <v>61490531682</v>
      </c>
      <c r="J39" s="325">
        <v>60406726629.448303</v>
      </c>
      <c r="K39" s="325">
        <v>5127923411.0365524</v>
      </c>
      <c r="L39" s="230">
        <v>2014</v>
      </c>
      <c r="M39" s="230">
        <v>4</v>
      </c>
      <c r="N39" s="239">
        <v>57794016058.119995</v>
      </c>
      <c r="O39" s="239">
        <v>2133160352.73</v>
      </c>
      <c r="P39" s="325">
        <v>1563355271.1500001</v>
      </c>
      <c r="Q39" s="236">
        <f t="shared" si="0"/>
        <v>2.5424325150332664E-2</v>
      </c>
      <c r="R39" s="239">
        <v>0</v>
      </c>
      <c r="S39" s="239">
        <v>608250303.42000008</v>
      </c>
      <c r="T39" s="239">
        <v>215353338.30018729</v>
      </c>
      <c r="U39" s="239">
        <v>2331723119.7487803</v>
      </c>
      <c r="V39" s="239">
        <v>2307203357.6287804</v>
      </c>
      <c r="W39" s="239">
        <v>9499762.120000001</v>
      </c>
      <c r="X39" s="239">
        <v>15020000</v>
      </c>
      <c r="Y39" s="273">
        <v>60825795814.893913</v>
      </c>
      <c r="Z39" s="273">
        <v>54997249209.949989</v>
      </c>
      <c r="AA39" s="275">
        <v>2727019842.4499998</v>
      </c>
      <c r="AB39" s="275">
        <v>52270229367.499992</v>
      </c>
      <c r="AC39" s="275"/>
      <c r="AD39" s="273">
        <v>3686684397.2039242</v>
      </c>
      <c r="AE39" s="275">
        <v>3685280113.203928</v>
      </c>
      <c r="AF39" s="275">
        <v>8923157.2199999988</v>
      </c>
      <c r="AG39" s="273">
        <v>19702027709.767281</v>
      </c>
      <c r="AH39" s="273">
        <v>10075921421.648003</v>
      </c>
      <c r="AI39" s="276">
        <v>5177898844.9625845</v>
      </c>
      <c r="AJ39" s="169">
        <v>372254019.04000002</v>
      </c>
      <c r="AK39" s="169">
        <v>19367787</v>
      </c>
      <c r="AL39" s="169">
        <v>4013674066.6160784</v>
      </c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>
        <v>18367894814.918842</v>
      </c>
      <c r="AZ39" s="169">
        <v>17729847828.248844</v>
      </c>
      <c r="BA39" s="169">
        <v>221834360.56999999</v>
      </c>
      <c r="BB39" s="279">
        <v>489220</v>
      </c>
      <c r="BC39" s="169">
        <v>560657590.0999999</v>
      </c>
      <c r="BD39" s="169">
        <v>3040000</v>
      </c>
      <c r="BE39" s="169">
        <v>147974184</v>
      </c>
      <c r="BF39" s="169">
        <v>9750922523.9994888</v>
      </c>
      <c r="BG39" s="169">
        <v>9648731330.4394894</v>
      </c>
      <c r="BH39" s="169">
        <v>192873814.09</v>
      </c>
      <c r="BI39" s="169">
        <v>86142</v>
      </c>
      <c r="BJ39" s="169">
        <v>129971</v>
      </c>
      <c r="BK39" s="169">
        <v>90898733.530000001</v>
      </c>
      <c r="BL39" s="169">
        <v>8616972290.9193535</v>
      </c>
      <c r="BM39" s="169">
        <v>526179404.49200004</v>
      </c>
      <c r="BN39" s="169">
        <v>310355427.57000005</v>
      </c>
      <c r="BO39" s="169">
        <v>4183948358.9619656</v>
      </c>
      <c r="BP39" s="169">
        <v>275233405.58999997</v>
      </c>
      <c r="BQ39" s="169">
        <v>52337795.572999999</v>
      </c>
      <c r="BR39" s="169">
        <v>18953483648.078842</v>
      </c>
      <c r="BS39" s="169">
        <v>14984617912.870268</v>
      </c>
      <c r="BT39" s="169">
        <v>3968865735.2085743</v>
      </c>
    </row>
    <row r="40" spans="1:72" ht="12.75" customHeight="1">
      <c r="A40" s="230">
        <v>2015</v>
      </c>
      <c r="B40" s="230">
        <v>1</v>
      </c>
      <c r="C40" s="323">
        <v>207</v>
      </c>
      <c r="D40" s="329">
        <v>124</v>
      </c>
      <c r="E40" s="329">
        <v>83</v>
      </c>
      <c r="F40" s="323">
        <v>32778</v>
      </c>
      <c r="G40" s="325">
        <v>85768698242.314026</v>
      </c>
      <c r="H40" s="325">
        <v>10203264248.639999</v>
      </c>
      <c r="I40" s="325">
        <v>71582328779.149994</v>
      </c>
      <c r="J40" s="325">
        <v>70070605685.860016</v>
      </c>
      <c r="K40" s="325">
        <v>5494828307.8140106</v>
      </c>
      <c r="L40" s="230">
        <v>2015</v>
      </c>
      <c r="M40" s="230">
        <v>1</v>
      </c>
      <c r="N40" s="239">
        <v>67426126213.260002</v>
      </c>
      <c r="O40" s="239">
        <v>2190774598.6199999</v>
      </c>
      <c r="P40" s="325">
        <v>1965427967.2700002</v>
      </c>
      <c r="Q40" s="236">
        <f t="shared" si="0"/>
        <v>2.7456887765328983E-2</v>
      </c>
      <c r="R40" s="239">
        <v>0</v>
      </c>
      <c r="S40" s="239">
        <v>579536528.72000003</v>
      </c>
      <c r="T40" s="239">
        <v>223543376.02000001</v>
      </c>
      <c r="U40" s="239">
        <v>2282084269.1340003</v>
      </c>
      <c r="V40" s="239">
        <v>2258212789.9440002</v>
      </c>
      <c r="W40" s="239">
        <v>8851479.1900000013</v>
      </c>
      <c r="X40" s="239">
        <v>15020000</v>
      </c>
      <c r="Y40" s="273">
        <v>67228097259.129997</v>
      </c>
      <c r="Z40" s="273">
        <v>56663427773.970001</v>
      </c>
      <c r="AA40" s="275">
        <v>1308377516.8999996</v>
      </c>
      <c r="AB40" s="275">
        <v>55355050257.07</v>
      </c>
      <c r="AC40" s="275"/>
      <c r="AD40" s="273">
        <v>4487558391.409996</v>
      </c>
      <c r="AE40" s="275">
        <v>4485184547.4099998</v>
      </c>
      <c r="AF40" s="275">
        <v>36201230.899999999</v>
      </c>
      <c r="AG40" s="273">
        <v>18540600983.184002</v>
      </c>
      <c r="AH40" s="273">
        <v>10112705646.269999</v>
      </c>
      <c r="AI40" s="276">
        <v>2892691455.5840011</v>
      </c>
      <c r="AJ40" s="169">
        <v>378229072.04000002</v>
      </c>
      <c r="AK40" s="169">
        <v>21050117</v>
      </c>
      <c r="AL40" s="169">
        <v>5135924692.2900009</v>
      </c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>
        <v>4882808228.3900003</v>
      </c>
      <c r="AZ40" s="169">
        <v>4682822284.3500004</v>
      </c>
      <c r="BA40" s="169">
        <v>54800800</v>
      </c>
      <c r="BB40" s="279">
        <v>107420</v>
      </c>
      <c r="BC40" s="169">
        <v>164004750.03999999</v>
      </c>
      <c r="BD40" s="169">
        <v>889822</v>
      </c>
      <c r="BE40" s="169">
        <v>19816848</v>
      </c>
      <c r="BF40" s="169">
        <v>2666217321.25</v>
      </c>
      <c r="BG40" s="169">
        <v>2598935983.0700002</v>
      </c>
      <c r="BH40" s="169">
        <v>77988075.989999995</v>
      </c>
      <c r="BI40" s="169">
        <v>1807770</v>
      </c>
      <c r="BJ40" s="169">
        <v>1143673.67</v>
      </c>
      <c r="BK40" s="169">
        <v>13658181.48</v>
      </c>
      <c r="BL40" s="169">
        <v>2216590907.1400003</v>
      </c>
      <c r="BM40" s="169">
        <v>461123699.13000017</v>
      </c>
      <c r="BN40" s="169">
        <v>92933822.819999993</v>
      </c>
      <c r="BO40" s="169">
        <v>1332641779.6300001</v>
      </c>
      <c r="BP40" s="169">
        <v>70005991.400000006</v>
      </c>
      <c r="BQ40" s="169">
        <v>16758879.779999999</v>
      </c>
      <c r="BR40" s="169">
        <v>5045748042.6099997</v>
      </c>
      <c r="BS40" s="169">
        <v>4562664608.4300003</v>
      </c>
      <c r="BT40" s="169">
        <v>483083434.17999935</v>
      </c>
    </row>
    <row r="41" spans="1:72" ht="12.75" customHeight="1">
      <c r="A41" s="230">
        <v>2015</v>
      </c>
      <c r="B41" s="230">
        <v>2</v>
      </c>
      <c r="C41" s="323">
        <v>242</v>
      </c>
      <c r="D41" s="329">
        <v>157</v>
      </c>
      <c r="E41" s="329">
        <v>85</v>
      </c>
      <c r="F41" s="323">
        <v>35306</v>
      </c>
      <c r="G41" s="325">
        <v>85609086600</v>
      </c>
      <c r="H41" s="325">
        <v>10919038500</v>
      </c>
      <c r="I41" s="325">
        <v>70773093179.470001</v>
      </c>
      <c r="J41" s="325">
        <v>68945630900</v>
      </c>
      <c r="K41" s="325">
        <v>5744417200</v>
      </c>
      <c r="L41" s="230">
        <v>2015</v>
      </c>
      <c r="M41" s="230">
        <v>2</v>
      </c>
      <c r="N41" s="239">
        <v>66199108984.290001</v>
      </c>
      <c r="O41" s="239">
        <v>2354552988.4099998</v>
      </c>
      <c r="P41" s="325">
        <v>2240627300</v>
      </c>
      <c r="Q41" s="236">
        <f t="shared" si="0"/>
        <v>3.1659310047649089E-2</v>
      </c>
      <c r="R41" s="239">
        <v>0</v>
      </c>
      <c r="S41" s="239">
        <v>552380154.46000004</v>
      </c>
      <c r="T41" s="239">
        <v>232052977.27718699</v>
      </c>
      <c r="U41" s="239">
        <v>2302020734.1626701</v>
      </c>
      <c r="V41" s="239">
        <v>2280262147.3726702</v>
      </c>
      <c r="W41" s="239">
        <v>6738586.79</v>
      </c>
      <c r="X41" s="239">
        <v>15020000</v>
      </c>
      <c r="Y41" s="272">
        <v>66117634499.999992</v>
      </c>
      <c r="Z41" s="272">
        <v>55818143200</v>
      </c>
      <c r="AA41" s="275">
        <v>1331094079.8</v>
      </c>
      <c r="AB41" s="275">
        <v>54491693457.290001</v>
      </c>
      <c r="AC41" s="275"/>
      <c r="AD41" s="273">
        <v>4496790300</v>
      </c>
      <c r="AE41" s="275">
        <v>4494728414.6163702</v>
      </c>
      <c r="AF41" s="275">
        <v>35919227.890000001</v>
      </c>
      <c r="AG41" s="273">
        <v>19491452100</v>
      </c>
      <c r="AH41" s="273">
        <v>10420677300</v>
      </c>
      <c r="AI41" s="276">
        <v>3513874100</v>
      </c>
      <c r="AJ41" s="169">
        <v>378479072.04000002</v>
      </c>
      <c r="AK41" s="169">
        <v>22553987</v>
      </c>
      <c r="AL41" s="169">
        <v>5157795706.7989998</v>
      </c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>
        <v>9986267630.6551399</v>
      </c>
      <c r="AZ41" s="169">
        <v>9620966207.1151409</v>
      </c>
      <c r="BA41" s="169">
        <v>118504088.44</v>
      </c>
      <c r="BB41" s="279">
        <v>108987</v>
      </c>
      <c r="BC41" s="169">
        <v>277413227.10000002</v>
      </c>
      <c r="BD41" s="169">
        <v>0</v>
      </c>
      <c r="BE41" s="169">
        <v>30724879</v>
      </c>
      <c r="BF41" s="169">
        <v>5338252810.4860601</v>
      </c>
      <c r="BG41" s="169">
        <v>5192472914.93606</v>
      </c>
      <c r="BH41" s="169">
        <v>167966073.71000001</v>
      </c>
      <c r="BI41" s="169">
        <v>1071106</v>
      </c>
      <c r="BJ41" s="169">
        <v>3187759.84</v>
      </c>
      <c r="BK41" s="169">
        <v>26445044</v>
      </c>
      <c r="BL41" s="169">
        <v>4648014820.1690903</v>
      </c>
      <c r="BM41" s="169">
        <v>871941683.50999999</v>
      </c>
      <c r="BN41" s="169">
        <v>175864685.83000001</v>
      </c>
      <c r="BO41" s="169">
        <v>2606522942.8590002</v>
      </c>
      <c r="BP41" s="169">
        <v>222542492.19400001</v>
      </c>
      <c r="BQ41" s="169">
        <v>24408765.149999999</v>
      </c>
      <c r="BR41" s="169">
        <v>10384674808.6791</v>
      </c>
      <c r="BS41" s="169">
        <v>9016283869.9310608</v>
      </c>
      <c r="BT41" s="169">
        <v>1368390938.74808</v>
      </c>
    </row>
    <row r="42" spans="1:72" ht="12.75" customHeight="1">
      <c r="A42" s="230">
        <v>2015</v>
      </c>
      <c r="B42" s="230">
        <v>3</v>
      </c>
      <c r="C42" s="323">
        <v>254</v>
      </c>
      <c r="D42" s="329">
        <v>167</v>
      </c>
      <c r="E42" s="329">
        <v>87</v>
      </c>
      <c r="F42" s="323">
        <v>37818</v>
      </c>
      <c r="G42" s="325">
        <v>93317557467.499603</v>
      </c>
      <c r="H42" s="325">
        <v>16080764600.439999</v>
      </c>
      <c r="I42" s="325">
        <v>72808128784.0867</v>
      </c>
      <c r="J42" s="325">
        <v>71027177806.136703</v>
      </c>
      <c r="K42" s="325">
        <v>6209615060.9229317</v>
      </c>
      <c r="L42" s="230">
        <v>2015</v>
      </c>
      <c r="M42" s="230">
        <v>3</v>
      </c>
      <c r="N42" s="239">
        <v>66947349928.076668</v>
      </c>
      <c r="O42" s="239">
        <v>3308831156.52</v>
      </c>
      <c r="P42" s="325">
        <v>2551947699.4900002</v>
      </c>
      <c r="Q42" s="236">
        <f t="shared" si="0"/>
        <v>3.5050312954173414E-2</v>
      </c>
      <c r="R42" s="239">
        <v>0</v>
      </c>
      <c r="S42" s="239">
        <v>628873616.45999992</v>
      </c>
      <c r="T42" s="239">
        <v>235821171.10718727</v>
      </c>
      <c r="U42" s="239">
        <v>2289776461.2055006</v>
      </c>
      <c r="V42" s="239">
        <v>2267962008.3355007</v>
      </c>
      <c r="W42" s="239">
        <v>6794452.8699999992</v>
      </c>
      <c r="X42" s="239">
        <v>15020000</v>
      </c>
      <c r="Y42" s="273">
        <v>72803757295.283188</v>
      </c>
      <c r="Z42" s="273">
        <v>57079653504.440002</v>
      </c>
      <c r="AA42" s="275">
        <v>1281177560.1200001</v>
      </c>
      <c r="AB42" s="275">
        <v>55798475944.32</v>
      </c>
      <c r="AC42" s="275"/>
      <c r="AD42" s="273">
        <v>4893614899.3631859</v>
      </c>
      <c r="AE42" s="275">
        <v>4891512045.3631897</v>
      </c>
      <c r="AF42" s="275">
        <v>34351672.989999995</v>
      </c>
      <c r="AG42" s="273">
        <v>20513800172.216629</v>
      </c>
      <c r="AH42" s="273">
        <v>10410549930.147768</v>
      </c>
      <c r="AI42" s="276">
        <v>4633328674.9139004</v>
      </c>
      <c r="AJ42" s="169">
        <v>383033772.04000002</v>
      </c>
      <c r="AK42" s="169">
        <v>26903312</v>
      </c>
      <c r="AL42" s="169">
        <v>5059984483.1149616</v>
      </c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>
        <v>15384758661.457808</v>
      </c>
      <c r="AZ42" s="169">
        <v>14858392876.347807</v>
      </c>
      <c r="BA42" s="169">
        <v>186616457.64000005</v>
      </c>
      <c r="BB42" s="279">
        <v>1298231.6600000001</v>
      </c>
      <c r="BC42" s="169">
        <v>373594376.87000006</v>
      </c>
      <c r="BD42" s="169">
        <v>1192575.94</v>
      </c>
      <c r="BE42" s="169">
        <v>36335857</v>
      </c>
      <c r="BF42" s="169">
        <v>8105520276.9070921</v>
      </c>
      <c r="BG42" s="169">
        <v>7860325721.6670923</v>
      </c>
      <c r="BH42" s="169">
        <v>261205594.28</v>
      </c>
      <c r="BI42" s="169">
        <v>1499200</v>
      </c>
      <c r="BJ42" s="169">
        <v>9409173.9199999999</v>
      </c>
      <c r="BK42" s="169">
        <v>26919412.960000001</v>
      </c>
      <c r="BL42" s="169">
        <v>7279238384.5507154</v>
      </c>
      <c r="BM42" s="169">
        <v>911523059.43000007</v>
      </c>
      <c r="BN42" s="169">
        <v>270293151.41000003</v>
      </c>
      <c r="BO42" s="169">
        <v>4082583158.4191666</v>
      </c>
      <c r="BP42" s="169">
        <v>289764038.31299996</v>
      </c>
      <c r="BQ42" s="169">
        <v>29331253.900000002</v>
      </c>
      <c r="BR42" s="169">
        <v>15944815851.180807</v>
      </c>
      <c r="BS42" s="169">
        <v>13428905814.906258</v>
      </c>
      <c r="BT42" s="169">
        <v>2515910036.2745495</v>
      </c>
    </row>
    <row r="43" spans="1:72" ht="12.75" customHeight="1">
      <c r="A43" s="230">
        <v>2015</v>
      </c>
      <c r="B43" s="230">
        <v>4</v>
      </c>
      <c r="C43" s="323">
        <v>253</v>
      </c>
      <c r="D43" s="329">
        <v>166</v>
      </c>
      <c r="E43" s="329">
        <v>87</v>
      </c>
      <c r="F43" s="323">
        <v>39146</v>
      </c>
      <c r="G43" s="325">
        <v>97698233761.291702</v>
      </c>
      <c r="H43" s="325">
        <v>18249703496.050007</v>
      </c>
      <c r="I43" s="325">
        <v>75339140623.630005</v>
      </c>
      <c r="J43" s="325">
        <v>73267300924.240005</v>
      </c>
      <c r="K43" s="325">
        <v>6181229340.9999886</v>
      </c>
      <c r="L43" s="230">
        <v>2015</v>
      </c>
      <c r="M43" s="230">
        <v>4</v>
      </c>
      <c r="N43" s="239">
        <v>69007522627.190002</v>
      </c>
      <c r="O43" s="239">
        <v>2864631140.3199997</v>
      </c>
      <c r="P43" s="325">
        <v>3466986856.1199999</v>
      </c>
      <c r="Q43" s="236">
        <f t="shared" si="0"/>
        <v>4.6018401954436218E-2</v>
      </c>
      <c r="R43" s="239">
        <v>0</v>
      </c>
      <c r="S43" s="239">
        <v>661262824.45999992</v>
      </c>
      <c r="T43" s="239">
        <v>283392812.89999998</v>
      </c>
      <c r="U43" s="239">
        <v>2484918159.2799997</v>
      </c>
      <c r="V43" s="239">
        <v>2463055173.3699999</v>
      </c>
      <c r="W43" s="239">
        <v>6842985.9099999992</v>
      </c>
      <c r="X43" s="239">
        <v>15020000</v>
      </c>
      <c r="Y43" s="273">
        <v>76125809893.636169</v>
      </c>
      <c r="Z43" s="272">
        <v>59265286763.160004</v>
      </c>
      <c r="AA43" s="275">
        <v>1344977745.8100002</v>
      </c>
      <c r="AB43" s="275">
        <v>57920309017.350006</v>
      </c>
      <c r="AC43" s="275"/>
      <c r="AD43" s="273">
        <v>4307428951.630003</v>
      </c>
      <c r="AE43" s="275">
        <v>4305296122.9261656</v>
      </c>
      <c r="AF43" s="275">
        <v>20425895.66</v>
      </c>
      <c r="AG43" s="273">
        <v>21577823867.650002</v>
      </c>
      <c r="AH43" s="273">
        <v>10637537340.630001</v>
      </c>
      <c r="AI43" s="276">
        <v>5479869241.6000004</v>
      </c>
      <c r="AJ43" s="169">
        <v>370790977.25</v>
      </c>
      <c r="AK43" s="169">
        <v>71925474</v>
      </c>
      <c r="AL43" s="169">
        <v>5017700834.1759996</v>
      </c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>
        <v>20995063701.3731</v>
      </c>
      <c r="AZ43" s="169">
        <v>20125799643.585999</v>
      </c>
      <c r="BA43" s="169">
        <v>283891322.20240003</v>
      </c>
      <c r="BB43" s="279">
        <v>0</v>
      </c>
      <c r="BC43" s="169">
        <v>640674787.58467305</v>
      </c>
      <c r="BD43" s="169">
        <v>0</v>
      </c>
      <c r="BE43" s="169">
        <v>55302052</v>
      </c>
      <c r="BF43" s="169">
        <v>10974334954.4098</v>
      </c>
      <c r="BG43" s="169">
        <v>10638721662.6752</v>
      </c>
      <c r="BH43" s="169">
        <v>343430228.34397298</v>
      </c>
      <c r="BI43" s="169">
        <v>0</v>
      </c>
      <c r="BJ43" s="169">
        <v>31700161.199999999</v>
      </c>
      <c r="BK43" s="169">
        <v>39517097.809300303</v>
      </c>
      <c r="BL43" s="169">
        <v>10020728746.9632</v>
      </c>
      <c r="BM43" s="169">
        <v>1431696384.52</v>
      </c>
      <c r="BN43" s="169">
        <v>344991063.30000001</v>
      </c>
      <c r="BO43" s="169">
        <v>5634849394.1477003</v>
      </c>
      <c r="BP43" s="169">
        <v>412776783.83399999</v>
      </c>
      <c r="BQ43" s="169">
        <v>63911267.390000001</v>
      </c>
      <c r="BR43" s="169">
        <v>21752831548.507099</v>
      </c>
      <c r="BS43" s="169">
        <v>18507368398.807499</v>
      </c>
      <c r="BT43" s="169">
        <v>3245463149.6995401</v>
      </c>
    </row>
    <row r="44" spans="1:72" ht="12.75" customHeight="1">
      <c r="A44" s="230">
        <v>2016</v>
      </c>
      <c r="B44" s="230">
        <v>1</v>
      </c>
      <c r="C44" s="323">
        <v>271</v>
      </c>
      <c r="D44" s="329">
        <v>175</v>
      </c>
      <c r="E44" s="329">
        <v>96</v>
      </c>
      <c r="F44" s="323">
        <v>41817</v>
      </c>
      <c r="G44" s="325">
        <v>101526431900</v>
      </c>
      <c r="H44" s="325">
        <v>16596007123.237999</v>
      </c>
      <c r="I44" s="325">
        <v>80318082854.612503</v>
      </c>
      <c r="J44" s="325">
        <v>78198418284.664505</v>
      </c>
      <c r="K44" s="325">
        <v>6732006491.3574886</v>
      </c>
      <c r="L44" s="230">
        <v>2016</v>
      </c>
      <c r="M44" s="230">
        <v>1</v>
      </c>
      <c r="N44" s="239">
        <v>73194302389.502472</v>
      </c>
      <c r="O44" s="239">
        <v>3666679792.8500009</v>
      </c>
      <c r="P44" s="325">
        <v>3457100672.2600002</v>
      </c>
      <c r="Q44" s="236">
        <f t="shared" si="0"/>
        <v>4.3042619412590549E-2</v>
      </c>
      <c r="R44" s="239">
        <v>0</v>
      </c>
      <c r="S44" s="239">
        <v>643196206.80999994</v>
      </c>
      <c r="T44" s="239">
        <v>308640583.81999999</v>
      </c>
      <c r="U44" s="239">
        <v>2233610264.5705662</v>
      </c>
      <c r="V44" s="239">
        <v>2209828107.5211143</v>
      </c>
      <c r="W44" s="239">
        <v>8762157.0494520552</v>
      </c>
      <c r="X44" s="239">
        <v>15020000</v>
      </c>
      <c r="Y44" s="273">
        <v>81001547251.818604</v>
      </c>
      <c r="Z44" s="273">
        <v>62808344092.050003</v>
      </c>
      <c r="AA44" s="275">
        <v>2236258472.04</v>
      </c>
      <c r="AB44" s="275">
        <v>60572085620.009995</v>
      </c>
      <c r="AC44" s="275"/>
      <c r="AD44" s="273">
        <v>4847265198.5586014</v>
      </c>
      <c r="AE44" s="275">
        <v>4843749912.3886089</v>
      </c>
      <c r="AF44" s="275">
        <v>27434789.039999999</v>
      </c>
      <c r="AG44" s="273">
        <v>20524884647.441502</v>
      </c>
      <c r="AH44" s="273">
        <v>11107870435.870001</v>
      </c>
      <c r="AI44" s="276">
        <v>3766018032.5444298</v>
      </c>
      <c r="AJ44" s="169">
        <v>51305189.580000006</v>
      </c>
      <c r="AK44" s="169">
        <v>78696020</v>
      </c>
      <c r="AL44" s="169">
        <v>5520994969.4471159</v>
      </c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>
        <v>5862272904.722331</v>
      </c>
      <c r="AZ44" s="169">
        <v>5658445974.9923315</v>
      </c>
      <c r="BA44" s="169">
        <v>77154767.109999999</v>
      </c>
      <c r="BB44" s="279">
        <v>0</v>
      </c>
      <c r="BC44" s="169">
        <v>161704684.61999986</v>
      </c>
      <c r="BD44" s="169">
        <v>0</v>
      </c>
      <c r="BE44" s="169">
        <v>35032522</v>
      </c>
      <c r="BF44" s="169">
        <v>3079560747.3757977</v>
      </c>
      <c r="BG44" s="169">
        <v>2948228901.7857981</v>
      </c>
      <c r="BH44" s="169">
        <v>111372479.60000001</v>
      </c>
      <c r="BI44" s="169">
        <v>249999</v>
      </c>
      <c r="BJ44" s="169">
        <v>19887587.890000001</v>
      </c>
      <c r="BK44" s="169">
        <v>178220.9</v>
      </c>
      <c r="BL44" s="169">
        <v>2782712157.3465333</v>
      </c>
      <c r="BM44" s="169">
        <v>248096488.21799427</v>
      </c>
      <c r="BN44" s="169">
        <v>123512805.5</v>
      </c>
      <c r="BO44" s="169">
        <v>1832791880.8599997</v>
      </c>
      <c r="BP44" s="169">
        <v>91581751.939999998</v>
      </c>
      <c r="BQ44" s="169">
        <v>181181754.13999999</v>
      </c>
      <c r="BR44" s="169">
        <v>6077367462.1623306</v>
      </c>
      <c r="BS44" s="169">
        <v>5454968180.9437923</v>
      </c>
      <c r="BT44" s="169">
        <v>622399281.21853828</v>
      </c>
    </row>
    <row r="45" spans="1:72" ht="12.75" customHeight="1">
      <c r="A45" s="230">
        <v>2016</v>
      </c>
      <c r="B45" s="230">
        <v>2</v>
      </c>
      <c r="C45" s="323">
        <v>277</v>
      </c>
      <c r="D45" s="329">
        <v>180</v>
      </c>
      <c r="E45" s="329">
        <v>97</v>
      </c>
      <c r="F45" s="323">
        <v>43754</v>
      </c>
      <c r="G45" s="325">
        <v>105403824186.295</v>
      </c>
      <c r="H45" s="325">
        <v>19591017125.150002</v>
      </c>
      <c r="I45" s="325">
        <v>81101447128.7668</v>
      </c>
      <c r="J45" s="325">
        <v>78658438082.265793</v>
      </c>
      <c r="K45" s="325">
        <v>7154368978.8792038</v>
      </c>
      <c r="L45" s="230">
        <v>2016</v>
      </c>
      <c r="M45" s="230">
        <v>2</v>
      </c>
      <c r="N45" s="239">
        <v>73045256874.815796</v>
      </c>
      <c r="O45" s="239">
        <v>4078231077.1599998</v>
      </c>
      <c r="P45" s="325">
        <v>3977959176.7909999</v>
      </c>
      <c r="Q45" s="236">
        <f t="shared" si="0"/>
        <v>4.9049176280111184E-2</v>
      </c>
      <c r="R45" s="239">
        <v>0</v>
      </c>
      <c r="S45" s="239">
        <v>653013943.49000001</v>
      </c>
      <c r="T45" s="239">
        <v>312327056.31</v>
      </c>
      <c r="U45" s="239">
        <v>2369317339.2360001</v>
      </c>
      <c r="V45" s="239">
        <v>2345320563.9759998</v>
      </c>
      <c r="W45" s="239">
        <v>8976775.2599999998</v>
      </c>
      <c r="X45" s="239">
        <v>15020000</v>
      </c>
      <c r="Y45" s="273">
        <v>83772084766.744507</v>
      </c>
      <c r="Z45" s="273">
        <v>63572419741.6754</v>
      </c>
      <c r="AA45" s="275">
        <v>2440294602.3899999</v>
      </c>
      <c r="AB45" s="275">
        <v>61132125139.2854</v>
      </c>
      <c r="AC45" s="275"/>
      <c r="AD45" s="273">
        <v>4727114698.9691067</v>
      </c>
      <c r="AE45" s="275">
        <v>4725465262.9691296</v>
      </c>
      <c r="AF45" s="275">
        <v>31510626.149999999</v>
      </c>
      <c r="AG45" s="273">
        <v>21631739419.550301</v>
      </c>
      <c r="AH45" s="273">
        <v>11564252266.51</v>
      </c>
      <c r="AI45" s="276">
        <v>4591826894.6043396</v>
      </c>
      <c r="AJ45" s="169">
        <v>50501089.579999998</v>
      </c>
      <c r="AK45" s="169">
        <v>80867476</v>
      </c>
      <c r="AL45" s="169">
        <v>5344291692.8559999</v>
      </c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>
        <v>11513046212.843399</v>
      </c>
      <c r="AZ45" s="169">
        <v>10937025280.305799</v>
      </c>
      <c r="BA45" s="169">
        <v>149078935.207643</v>
      </c>
      <c r="BB45" s="279">
        <v>76874</v>
      </c>
      <c r="BC45" s="169">
        <v>435190775.32999998</v>
      </c>
      <c r="BD45" s="169">
        <v>0</v>
      </c>
      <c r="BE45" s="169">
        <v>-8325652</v>
      </c>
      <c r="BF45" s="169">
        <v>6099783671.8030701</v>
      </c>
      <c r="BG45" s="169">
        <v>5860741271.5230703</v>
      </c>
      <c r="BH45" s="169">
        <v>203435853.49000001</v>
      </c>
      <c r="BI45" s="169">
        <v>583498</v>
      </c>
      <c r="BJ45" s="169">
        <v>34946110.890000001</v>
      </c>
      <c r="BK45" s="169">
        <v>76937.899999999994</v>
      </c>
      <c r="BL45" s="169">
        <v>5413262541.0403404</v>
      </c>
      <c r="BM45" s="169">
        <v>578884527.05999994</v>
      </c>
      <c r="BN45" s="169">
        <v>211580029.97</v>
      </c>
      <c r="BO45" s="169">
        <v>3307791447.5599999</v>
      </c>
      <c r="BP45" s="169">
        <v>178123547.75999999</v>
      </c>
      <c r="BQ45" s="169">
        <v>89358935.040000007</v>
      </c>
      <c r="BR45" s="169">
        <v>11902749790.5734</v>
      </c>
      <c r="BS45" s="169">
        <v>10286149158.4391</v>
      </c>
      <c r="BT45" s="169">
        <v>1616600632.13433</v>
      </c>
    </row>
    <row r="46" spans="1:72" ht="12.75" customHeight="1">
      <c r="A46" s="230">
        <v>2016</v>
      </c>
      <c r="B46" s="230">
        <v>3</v>
      </c>
      <c r="C46" s="323">
        <v>276</v>
      </c>
      <c r="D46" s="329">
        <v>180</v>
      </c>
      <c r="E46" s="329">
        <v>96</v>
      </c>
      <c r="F46" s="323">
        <v>44890</v>
      </c>
      <c r="G46" s="325">
        <v>108775076948.05501</v>
      </c>
      <c r="H46" s="325">
        <v>19397489334.513401</v>
      </c>
      <c r="I46" s="325">
        <v>84358845921.207794</v>
      </c>
      <c r="J46" s="325">
        <v>81695455770.497803</v>
      </c>
      <c r="K46" s="325">
        <v>7682131843.0437889</v>
      </c>
      <c r="L46" s="230">
        <v>2016</v>
      </c>
      <c r="M46" s="230">
        <v>3</v>
      </c>
      <c r="N46" s="239">
        <v>75752646694.135498</v>
      </c>
      <c r="O46" s="239">
        <v>4379456864.9422302</v>
      </c>
      <c r="P46" s="325">
        <v>4226742362.1300006</v>
      </c>
      <c r="Q46" s="236">
        <f t="shared" si="0"/>
        <v>5.0104317051442721E-2</v>
      </c>
      <c r="R46" s="239">
        <v>19965545.600000001</v>
      </c>
      <c r="S46" s="239">
        <v>662993951.96000004</v>
      </c>
      <c r="T46" s="239">
        <v>307559920.11607498</v>
      </c>
      <c r="U46" s="239">
        <v>2409570034.1139798</v>
      </c>
      <c r="V46" s="239">
        <v>2387772634.1413798</v>
      </c>
      <c r="W46" s="239">
        <v>6777399.9726027399</v>
      </c>
      <c r="X46" s="239">
        <v>15020000</v>
      </c>
      <c r="Y46" s="273">
        <v>86009240087.182602</v>
      </c>
      <c r="Z46" s="273">
        <v>65310589257.728195</v>
      </c>
      <c r="AA46" s="275">
        <v>2708301895.1067901</v>
      </c>
      <c r="AB46" s="275">
        <v>62602287362.621399</v>
      </c>
      <c r="AC46" s="275"/>
      <c r="AD46" s="273">
        <v>5143324263.9343987</v>
      </c>
      <c r="AE46" s="275">
        <v>5143324263.9344101</v>
      </c>
      <c r="AF46" s="275">
        <v>37016457.25</v>
      </c>
      <c r="AG46" s="273">
        <v>22765836860.873699</v>
      </c>
      <c r="AH46" s="273">
        <v>11640886978.361799</v>
      </c>
      <c r="AI46" s="276">
        <v>5558117869.4944401</v>
      </c>
      <c r="AJ46" s="169">
        <v>64209604.369999997</v>
      </c>
      <c r="AK46" s="169">
        <v>70639780.273000002</v>
      </c>
      <c r="AL46" s="169">
        <v>5431982628.3745213</v>
      </c>
      <c r="AM46" s="169">
        <v>44358164440.627998</v>
      </c>
      <c r="AN46" s="169">
        <v>43581105221.867996</v>
      </c>
      <c r="AO46" s="169">
        <v>451090000</v>
      </c>
      <c r="AP46" s="169">
        <v>41685139403.419998</v>
      </c>
      <c r="AQ46" s="169">
        <v>1444875818.448</v>
      </c>
      <c r="AR46" s="169">
        <v>4010519</v>
      </c>
      <c r="AS46" s="169">
        <v>334907</v>
      </c>
      <c r="AT46" s="169">
        <v>3250516</v>
      </c>
      <c r="AU46" s="169">
        <v>425096</v>
      </c>
      <c r="AV46" s="169">
        <v>773048699.75999999</v>
      </c>
      <c r="AW46" s="169">
        <v>354856359</v>
      </c>
      <c r="AX46" s="169">
        <v>418192340.75999999</v>
      </c>
      <c r="AY46" s="169">
        <v>17302374438.167099</v>
      </c>
      <c r="AZ46" s="169">
        <v>16467980877.2971</v>
      </c>
      <c r="BA46" s="169">
        <v>219430302.55000001</v>
      </c>
      <c r="BB46" s="279">
        <v>66643</v>
      </c>
      <c r="BC46" s="169">
        <v>715188286.32000005</v>
      </c>
      <c r="BD46" s="169">
        <v>20500</v>
      </c>
      <c r="BE46" s="169">
        <v>100312171</v>
      </c>
      <c r="BF46" s="169">
        <v>9209532934.9305305</v>
      </c>
      <c r="BG46" s="169">
        <v>8884833260.7538204</v>
      </c>
      <c r="BH46" s="169">
        <v>286886232.25671202</v>
      </c>
      <c r="BI46" s="169">
        <v>9179314</v>
      </c>
      <c r="BJ46" s="169">
        <v>33021039.32</v>
      </c>
      <c r="BK46" s="169">
        <v>4386911.4000000004</v>
      </c>
      <c r="BL46" s="169">
        <v>8092841503.2365503</v>
      </c>
      <c r="BM46" s="169">
        <v>959596708.96000004</v>
      </c>
      <c r="BN46" s="169">
        <v>277619500.5</v>
      </c>
      <c r="BO46" s="169">
        <v>4702757815.80408</v>
      </c>
      <c r="BP46" s="169">
        <v>288234079.35000002</v>
      </c>
      <c r="BQ46" s="169">
        <v>43884695.079999998</v>
      </c>
      <c r="BR46" s="169">
        <v>17868228018.017101</v>
      </c>
      <c r="BS46" s="169">
        <v>15241267871.1157</v>
      </c>
      <c r="BT46" s="169">
        <v>2626960146.9014401</v>
      </c>
    </row>
    <row r="47" spans="1:72" ht="12.75" customHeight="1">
      <c r="A47" s="230">
        <v>2016</v>
      </c>
      <c r="B47" s="230">
        <v>4</v>
      </c>
      <c r="C47" s="323">
        <v>280</v>
      </c>
      <c r="D47" s="329">
        <v>184</v>
      </c>
      <c r="E47" s="329">
        <v>96</v>
      </c>
      <c r="F47" s="323">
        <v>46183</v>
      </c>
      <c r="G47" s="325">
        <v>113131578405.34</v>
      </c>
      <c r="H47" s="325">
        <v>24199946161.529995</v>
      </c>
      <c r="I47" s="325">
        <v>84442032968.029999</v>
      </c>
      <c r="J47" s="325">
        <v>81448102133.869995</v>
      </c>
      <c r="K47" s="325">
        <v>7483530109.9400063</v>
      </c>
      <c r="L47" s="230">
        <v>2016</v>
      </c>
      <c r="M47" s="230">
        <v>4</v>
      </c>
      <c r="N47" s="239">
        <v>74611030520.729996</v>
      </c>
      <c r="O47" s="239">
        <v>5210042243.8199997</v>
      </c>
      <c r="P47" s="325">
        <v>4620960203.4799995</v>
      </c>
      <c r="Q47" s="236">
        <f t="shared" si="0"/>
        <v>5.4723459881993945E-2</v>
      </c>
      <c r="R47" s="239">
        <v>19965545.600000001</v>
      </c>
      <c r="S47" s="239">
        <v>678639677.18000007</v>
      </c>
      <c r="T47" s="239">
        <v>384339667.71999997</v>
      </c>
      <c r="U47" s="239">
        <v>2503862302.5799999</v>
      </c>
      <c r="V47" s="239">
        <v>2478183157.7500005</v>
      </c>
      <c r="W47" s="239">
        <v>10659144.83</v>
      </c>
      <c r="X47" s="239">
        <v>15020000</v>
      </c>
      <c r="Y47" s="273">
        <v>88605839227.440002</v>
      </c>
      <c r="Z47" s="273">
        <v>68149279464.689995</v>
      </c>
      <c r="AA47" s="275">
        <v>3199293761.4799991</v>
      </c>
      <c r="AB47" s="275">
        <v>64949985703.219986</v>
      </c>
      <c r="AC47" s="275"/>
      <c r="AD47" s="273">
        <v>4975187064.0100002</v>
      </c>
      <c r="AE47" s="275">
        <v>4975187064.0099983</v>
      </c>
      <c r="AF47" s="275">
        <v>29636366.789999999</v>
      </c>
      <c r="AG47" s="273">
        <v>24525739177.890015</v>
      </c>
      <c r="AH47" s="273">
        <v>12247019233.950005</v>
      </c>
      <c r="AI47" s="276">
        <v>6461253642.7910042</v>
      </c>
      <c r="AJ47" s="169">
        <v>158842906.36999997</v>
      </c>
      <c r="AK47" s="169">
        <v>76396163</v>
      </c>
      <c r="AL47" s="169">
        <v>5582227231.7689972</v>
      </c>
      <c r="AM47" s="169">
        <v>70986876842.190002</v>
      </c>
      <c r="AN47" s="169">
        <v>69145381147.880005</v>
      </c>
      <c r="AO47" s="169">
        <v>150300005</v>
      </c>
      <c r="AP47" s="169">
        <v>56463225390.940002</v>
      </c>
      <c r="AQ47" s="169">
        <v>12531855751.940001</v>
      </c>
      <c r="AR47" s="169">
        <v>9508334</v>
      </c>
      <c r="AS47" s="169">
        <v>297824</v>
      </c>
      <c r="AT47" s="169">
        <v>8785414</v>
      </c>
      <c r="AU47" s="169">
        <v>425096</v>
      </c>
      <c r="AV47" s="169">
        <v>1831987360.3099999</v>
      </c>
      <c r="AW47" s="169">
        <v>106149832.08</v>
      </c>
      <c r="AX47" s="169">
        <v>1725837528.23</v>
      </c>
      <c r="AY47" s="169">
        <v>23775068889.219986</v>
      </c>
      <c r="AZ47" s="169">
        <v>22327857061.679993</v>
      </c>
      <c r="BA47" s="169">
        <v>346803231.9799999</v>
      </c>
      <c r="BB47" s="279">
        <v>96000</v>
      </c>
      <c r="BC47" s="169">
        <v>1217107773.559999</v>
      </c>
      <c r="BD47" s="169">
        <v>20500</v>
      </c>
      <c r="BE47" s="169">
        <v>116815678</v>
      </c>
      <c r="BF47" s="169">
        <v>12474943079.609999</v>
      </c>
      <c r="BG47" s="169">
        <v>11796799803.429998</v>
      </c>
      <c r="BH47" s="169">
        <v>602709727.86000001</v>
      </c>
      <c r="BI47" s="169">
        <v>10157365.32</v>
      </c>
      <c r="BJ47" s="169">
        <v>67068586.350000001</v>
      </c>
      <c r="BK47" s="169">
        <v>1792403.35</v>
      </c>
      <c r="BL47" s="169">
        <v>11300125809.61001</v>
      </c>
      <c r="BM47" s="169">
        <v>1400085271.3100004</v>
      </c>
      <c r="BN47" s="169">
        <v>434460374.42000008</v>
      </c>
      <c r="BO47" s="169">
        <v>6482409882.5890017</v>
      </c>
      <c r="BP47" s="169">
        <v>499543136.47999996</v>
      </c>
      <c r="BQ47" s="169">
        <v>74547654.709999993</v>
      </c>
      <c r="BR47" s="169">
        <v>24709072400.119987</v>
      </c>
      <c r="BS47" s="169">
        <v>20878463784.759029</v>
      </c>
      <c r="BT47" s="169">
        <v>3830608615.3509994</v>
      </c>
    </row>
    <row r="48" spans="1:72" ht="12.75" customHeight="1">
      <c r="A48" s="230">
        <v>2017</v>
      </c>
      <c r="B48" s="230">
        <v>1</v>
      </c>
      <c r="C48" s="323">
        <v>282</v>
      </c>
      <c r="D48" s="329">
        <v>185</v>
      </c>
      <c r="E48" s="329">
        <v>97</v>
      </c>
      <c r="F48" s="323">
        <v>47918</v>
      </c>
      <c r="G48" s="325">
        <v>121698281373.92999</v>
      </c>
      <c r="H48" s="325">
        <v>20026700057.650002</v>
      </c>
      <c r="I48" s="325">
        <v>96733750069.919998</v>
      </c>
      <c r="J48" s="325">
        <v>93437634608.119995</v>
      </c>
      <c r="K48" s="325">
        <v>8233946708.159996</v>
      </c>
      <c r="L48" s="230">
        <v>2017</v>
      </c>
      <c r="M48" s="230">
        <v>1</v>
      </c>
      <c r="N48" s="239">
        <v>87220700571.643402</v>
      </c>
      <c r="O48" s="239">
        <v>5028145644.8299999</v>
      </c>
      <c r="P48" s="325">
        <v>4484903853.4499998</v>
      </c>
      <c r="Q48" s="236">
        <f t="shared" si="0"/>
        <v>4.6363382482414589E-2</v>
      </c>
      <c r="R48" s="239">
        <v>0</v>
      </c>
      <c r="S48" s="239">
        <v>815226186.37</v>
      </c>
      <c r="T48" s="239">
        <v>394369465.10000002</v>
      </c>
      <c r="U48" s="239">
        <v>2886243735.1669898</v>
      </c>
      <c r="V48" s="239">
        <v>2854268822.75699</v>
      </c>
      <c r="W48" s="239">
        <v>16954912.41</v>
      </c>
      <c r="X48" s="239">
        <v>15020000</v>
      </c>
      <c r="Y48" s="273">
        <v>98064292431.139999</v>
      </c>
      <c r="Z48" s="273">
        <v>74658800393.039993</v>
      </c>
      <c r="AA48" s="275">
        <v>2311701865.5201302</v>
      </c>
      <c r="AB48" s="275">
        <v>72347098527.519501</v>
      </c>
      <c r="AC48" s="275"/>
      <c r="AD48" s="273">
        <v>3253559202.4200058</v>
      </c>
      <c r="AE48" s="275">
        <v>6572121523.6746302</v>
      </c>
      <c r="AF48" s="275">
        <v>115262347.33</v>
      </c>
      <c r="AG48" s="273">
        <v>23633988942.790001</v>
      </c>
      <c r="AH48" s="273">
        <v>13421048953.709999</v>
      </c>
      <c r="AI48" s="276">
        <v>3429019830.2399998</v>
      </c>
      <c r="AJ48" s="169">
        <v>159832906.37</v>
      </c>
      <c r="AK48" s="169">
        <v>192904360</v>
      </c>
      <c r="AL48" s="169">
        <v>6431182892.4653292</v>
      </c>
      <c r="AM48" s="169">
        <v>434665239791.41998</v>
      </c>
      <c r="AN48" s="169">
        <v>433604510010.88</v>
      </c>
      <c r="AO48" s="169">
        <v>947380000</v>
      </c>
      <c r="AP48" s="169">
        <v>423119653848.65997</v>
      </c>
      <c r="AQ48" s="169">
        <v>9537476162.2199993</v>
      </c>
      <c r="AR48" s="169">
        <v>224975344</v>
      </c>
      <c r="AS48" s="169">
        <v>212995725</v>
      </c>
      <c r="AT48" s="169">
        <v>11434513</v>
      </c>
      <c r="AU48" s="169">
        <v>545106</v>
      </c>
      <c r="AV48" s="169">
        <v>835754436.53999996</v>
      </c>
      <c r="AW48" s="169">
        <v>167457617.08000001</v>
      </c>
      <c r="AX48" s="169">
        <v>668296819.46000004</v>
      </c>
      <c r="AY48" s="169">
        <v>6447135453.9531298</v>
      </c>
      <c r="AZ48" s="169">
        <v>6150958173.6631298</v>
      </c>
      <c r="BA48" s="169">
        <v>105173635.43000001</v>
      </c>
      <c r="BB48" s="279">
        <v>96000</v>
      </c>
      <c r="BC48" s="169">
        <v>209107921.27000001</v>
      </c>
      <c r="BD48" s="169">
        <v>0</v>
      </c>
      <c r="BE48" s="169">
        <v>18200276.41</v>
      </c>
      <c r="BF48" s="169">
        <v>3492882960.9403501</v>
      </c>
      <c r="BG48" s="169">
        <v>3391725540.8436298</v>
      </c>
      <c r="BH48" s="169">
        <v>87714013.716712296</v>
      </c>
      <c r="BI48" s="169">
        <v>2165603.66</v>
      </c>
      <c r="BJ48" s="169">
        <v>11804774.939999999</v>
      </c>
      <c r="BK48" s="169">
        <v>526972.22</v>
      </c>
      <c r="BL48" s="169">
        <v>2954252493.0127802</v>
      </c>
      <c r="BM48" s="169">
        <v>794304697.55239797</v>
      </c>
      <c r="BN48" s="169">
        <v>186905558.68000001</v>
      </c>
      <c r="BO48" s="169">
        <v>2035819142.8945999</v>
      </c>
      <c r="BP48" s="169">
        <v>300169282.44</v>
      </c>
      <c r="BQ48" s="169">
        <v>36429135.420000002</v>
      </c>
      <c r="BR48" s="169">
        <v>6934210295.0731297</v>
      </c>
      <c r="BS48" s="169">
        <v>6450139891.8173704</v>
      </c>
      <c r="BT48" s="169">
        <v>484070403.25575697</v>
      </c>
    </row>
    <row r="49" spans="1:72" ht="12.75" customHeight="1">
      <c r="A49" s="230">
        <v>2017</v>
      </c>
      <c r="B49" s="230">
        <v>2</v>
      </c>
      <c r="C49" s="323">
        <v>287</v>
      </c>
      <c r="D49" s="329">
        <v>191</v>
      </c>
      <c r="E49" s="329">
        <v>96</v>
      </c>
      <c r="F49" s="323">
        <v>50687</v>
      </c>
      <c r="G49" s="325">
        <v>129466115794.33801</v>
      </c>
      <c r="H49" s="325">
        <v>19311329697.084301</v>
      </c>
      <c r="I49" s="325">
        <v>104340524755.55701</v>
      </c>
      <c r="J49" s="325">
        <v>100889417802.11501</v>
      </c>
      <c r="K49" s="325">
        <v>9265368295.1386909</v>
      </c>
      <c r="L49" s="230">
        <v>2017</v>
      </c>
      <c r="M49" s="230">
        <v>2</v>
      </c>
      <c r="N49" s="239">
        <v>95678065558.914307</v>
      </c>
      <c r="O49" s="239">
        <v>3843414468.3000002</v>
      </c>
      <c r="P49" s="325">
        <v>4819044728.3430004</v>
      </c>
      <c r="Q49" s="236">
        <f t="shared" si="0"/>
        <v>4.6185743646898286E-2</v>
      </c>
      <c r="R49" s="239">
        <v>100072950</v>
      </c>
      <c r="S49" s="239">
        <v>691105698.16999996</v>
      </c>
      <c r="T49" s="239">
        <v>673615708.79999995</v>
      </c>
      <c r="U49" s="239">
        <v>3142706440.1058002</v>
      </c>
      <c r="V49" s="239">
        <v>3111802085.7967701</v>
      </c>
      <c r="W49" s="239">
        <v>15884354.3090274</v>
      </c>
      <c r="X49" s="239">
        <v>15020000</v>
      </c>
      <c r="Y49" s="273">
        <v>104105274410.47301</v>
      </c>
      <c r="Z49" s="273">
        <v>82119873337.194702</v>
      </c>
      <c r="AA49" s="275">
        <v>3670353366.46</v>
      </c>
      <c r="AB49" s="275">
        <v>78449519970.734695</v>
      </c>
      <c r="AC49" s="275"/>
      <c r="AD49" s="273">
        <v>6598062189.3883057</v>
      </c>
      <c r="AE49" s="275">
        <v>6598062189.3881903</v>
      </c>
      <c r="AF49" s="275">
        <v>108318781.17</v>
      </c>
      <c r="AG49" s="273">
        <v>25360841383.863499</v>
      </c>
      <c r="AH49" s="273">
        <v>14024152264.0888</v>
      </c>
      <c r="AI49" s="276">
        <v>4252567195.4751801</v>
      </c>
      <c r="AJ49" s="169">
        <v>157712906.37</v>
      </c>
      <c r="AK49" s="169">
        <v>361653232.00099999</v>
      </c>
      <c r="AL49" s="169">
        <v>6541492050.9685059</v>
      </c>
      <c r="AM49" s="169">
        <v>126842673928.06</v>
      </c>
      <c r="AN49" s="169">
        <v>125615253355.64999</v>
      </c>
      <c r="AO49" s="169">
        <v>2754800000</v>
      </c>
      <c r="AP49" s="169">
        <v>120624353355.64999</v>
      </c>
      <c r="AQ49" s="169">
        <v>2236100000</v>
      </c>
      <c r="AR49" s="169">
        <v>14393370</v>
      </c>
      <c r="AS49" s="169">
        <v>1503251</v>
      </c>
      <c r="AT49" s="169">
        <v>12259982</v>
      </c>
      <c r="AU49" s="169">
        <v>630137</v>
      </c>
      <c r="AV49" s="169">
        <v>1213027202.4099998</v>
      </c>
      <c r="AW49" s="169">
        <v>201150631.57999998</v>
      </c>
      <c r="AX49" s="169">
        <v>1011876570.8299998</v>
      </c>
      <c r="AY49" s="169">
        <v>13265596542.908701</v>
      </c>
      <c r="AZ49" s="169">
        <v>12679333316.668699</v>
      </c>
      <c r="BA49" s="169">
        <v>190590515.91999999</v>
      </c>
      <c r="BB49" s="279">
        <v>981291.93</v>
      </c>
      <c r="BC49" s="169">
        <v>440651994.04000002</v>
      </c>
      <c r="BD49" s="169">
        <v>0</v>
      </c>
      <c r="BE49" s="169">
        <v>45960575.649999999</v>
      </c>
      <c r="BF49" s="169">
        <v>7277501835.3561201</v>
      </c>
      <c r="BG49" s="169">
        <v>7070085408.16607</v>
      </c>
      <c r="BH49" s="169">
        <v>188678551.43005499</v>
      </c>
      <c r="BI49" s="169">
        <v>3320600</v>
      </c>
      <c r="BJ49" s="169">
        <v>17748007.699999999</v>
      </c>
      <c r="BK49" s="169">
        <v>2330731.94</v>
      </c>
      <c r="BL49" s="169">
        <v>5988094707.5526304</v>
      </c>
      <c r="BM49" s="169">
        <v>1043405453.3430001</v>
      </c>
      <c r="BN49" s="169">
        <v>261949949.91999999</v>
      </c>
      <c r="BO49" s="169">
        <v>3845669198.5237899</v>
      </c>
      <c r="BP49" s="169">
        <v>549776144.36519504</v>
      </c>
      <c r="BQ49" s="169">
        <v>77615919.370000005</v>
      </c>
      <c r="BR49" s="169">
        <v>14077322637.193899</v>
      </c>
      <c r="BS49" s="169">
        <v>12479728480.459999</v>
      </c>
      <c r="BT49" s="169">
        <v>1597594156.7339301</v>
      </c>
    </row>
    <row r="50" spans="1:72" ht="12.75" customHeight="1">
      <c r="A50" s="230">
        <v>2017</v>
      </c>
      <c r="B50" s="230">
        <v>3</v>
      </c>
      <c r="C50" s="323">
        <v>290</v>
      </c>
      <c r="D50" s="329">
        <v>193</v>
      </c>
      <c r="E50" s="329">
        <v>97</v>
      </c>
      <c r="F50" s="323">
        <v>53777</v>
      </c>
      <c r="G50" s="325">
        <v>142796114897.64801</v>
      </c>
      <c r="H50" s="325">
        <v>27764496207.880001</v>
      </c>
      <c r="I50" s="325">
        <v>107737349960.41</v>
      </c>
      <c r="J50" s="325">
        <v>107737349960.41</v>
      </c>
      <c r="K50" s="325">
        <v>7100931185.4118195</v>
      </c>
      <c r="L50" s="230">
        <v>2017</v>
      </c>
      <c r="M50" s="230">
        <v>3</v>
      </c>
      <c r="N50" s="239">
        <v>99387857956.169998</v>
      </c>
      <c r="O50" s="239">
        <v>3874913837.7800002</v>
      </c>
      <c r="P50" s="325">
        <v>4474578166.46</v>
      </c>
      <c r="Q50" s="236">
        <f t="shared" si="0"/>
        <v>4.1532283540520194E-2</v>
      </c>
      <c r="R50" s="239">
        <v>180002226</v>
      </c>
      <c r="S50" s="239">
        <v>566040609.16999996</v>
      </c>
      <c r="T50" s="239">
        <v>611317519.59000003</v>
      </c>
      <c r="U50" s="239">
        <v>3518267134.1500001</v>
      </c>
      <c r="V50" s="239">
        <v>3479700273.0900002</v>
      </c>
      <c r="W50" s="239">
        <v>23546861.059999999</v>
      </c>
      <c r="X50" s="239">
        <v>15020000</v>
      </c>
      <c r="Y50" s="273">
        <v>114977686683.646</v>
      </c>
      <c r="Z50" s="273">
        <v>90960732998.019501</v>
      </c>
      <c r="AA50" s="275">
        <v>2601114810.9299998</v>
      </c>
      <c r="AB50" s="275">
        <v>88359618187.089996</v>
      </c>
      <c r="AC50" s="275"/>
      <c r="AD50" s="273">
        <v>7638100594.0066996</v>
      </c>
      <c r="AE50" s="275">
        <v>7637208406.0200005</v>
      </c>
      <c r="AF50" s="275">
        <v>107085421.19</v>
      </c>
      <c r="AG50" s="273">
        <v>27818428214.010899</v>
      </c>
      <c r="AH50" s="273">
        <v>14405638523.780001</v>
      </c>
      <c r="AI50" s="276">
        <v>6285485404.5791502</v>
      </c>
      <c r="AJ50" s="169">
        <v>163441179.37</v>
      </c>
      <c r="AK50" s="169">
        <v>448975472</v>
      </c>
      <c r="AL50" s="169">
        <v>6521467634.2799997</v>
      </c>
      <c r="AM50" s="169">
        <v>135284192093.08</v>
      </c>
      <c r="AN50" s="169">
        <v>129294868847.42</v>
      </c>
      <c r="AO50" s="169">
        <v>1031320000</v>
      </c>
      <c r="AP50" s="169">
        <v>111084886290.5</v>
      </c>
      <c r="AQ50" s="169">
        <v>17178662556.92</v>
      </c>
      <c r="AR50" s="169">
        <v>12228506</v>
      </c>
      <c r="AS50" s="169">
        <v>1738831</v>
      </c>
      <c r="AT50" s="169">
        <v>9989443</v>
      </c>
      <c r="AU50" s="169">
        <v>500232</v>
      </c>
      <c r="AV50" s="169">
        <v>5977094739.6599998</v>
      </c>
      <c r="AW50" s="169">
        <v>5259679837</v>
      </c>
      <c r="AX50" s="169">
        <v>717414902.65999997</v>
      </c>
      <c r="AY50" s="169">
        <v>21169263017.990002</v>
      </c>
      <c r="AZ50" s="169">
        <v>20144631264.119999</v>
      </c>
      <c r="BA50" s="169">
        <v>275054315.31</v>
      </c>
      <c r="BB50" s="279">
        <v>4719884.1900000004</v>
      </c>
      <c r="BC50" s="169">
        <v>810062025.63999999</v>
      </c>
      <c r="BD50" s="169">
        <v>0</v>
      </c>
      <c r="BE50" s="169">
        <v>65204471.270000003</v>
      </c>
      <c r="BF50" s="169">
        <v>11395417461.58</v>
      </c>
      <c r="BG50" s="169">
        <v>11064905996.440001</v>
      </c>
      <c r="BH50" s="169">
        <v>258218486.09</v>
      </c>
      <c r="BI50" s="169">
        <v>0</v>
      </c>
      <c r="BJ50" s="169">
        <v>75164614.200000003</v>
      </c>
      <c r="BK50" s="169">
        <v>2871635.16</v>
      </c>
      <c r="BL50" s="169">
        <v>9773845556.4200001</v>
      </c>
      <c r="BM50" s="169">
        <v>983327764.63999999</v>
      </c>
      <c r="BN50" s="169">
        <v>408922511.55000001</v>
      </c>
      <c r="BO50" s="169">
        <v>5674367674.3999996</v>
      </c>
      <c r="BP50" s="169">
        <v>637521590.29999995</v>
      </c>
      <c r="BQ50" s="169">
        <v>134748952.41</v>
      </c>
      <c r="BR50" s="169">
        <v>22215707119.84</v>
      </c>
      <c r="BS50" s="169">
        <v>18621963029.18</v>
      </c>
      <c r="BT50" s="169">
        <v>3593744090.6700001</v>
      </c>
    </row>
    <row r="51" spans="1:72" ht="12.75" customHeight="1">
      <c r="A51" s="230">
        <v>2017</v>
      </c>
      <c r="B51" s="230">
        <v>4</v>
      </c>
      <c r="C51" s="323">
        <v>290</v>
      </c>
      <c r="D51" s="329">
        <v>192</v>
      </c>
      <c r="E51" s="329">
        <v>98</v>
      </c>
      <c r="F51" s="323">
        <v>55624</v>
      </c>
      <c r="G51" s="325">
        <v>153127176124.50601</v>
      </c>
      <c r="H51" s="325">
        <v>40007029854.141701</v>
      </c>
      <c r="I51" s="325">
        <v>105195557632.83</v>
      </c>
      <c r="J51" s="325">
        <v>105195557632.83</v>
      </c>
      <c r="K51" s="325">
        <v>7884719477.1013002</v>
      </c>
      <c r="L51" s="230">
        <v>2017</v>
      </c>
      <c r="M51" s="230">
        <v>4</v>
      </c>
      <c r="N51" s="239">
        <v>95719157390.665894</v>
      </c>
      <c r="O51" s="239">
        <v>5011189533.6379499</v>
      </c>
      <c r="P51" s="325">
        <v>4465210708.5265903</v>
      </c>
      <c r="Q51" s="236">
        <f t="shared" si="0"/>
        <v>4.2446761146623394E-2</v>
      </c>
      <c r="R51" s="239">
        <v>39869160.432999998</v>
      </c>
      <c r="S51" s="239">
        <v>1278947895.52</v>
      </c>
      <c r="T51" s="239">
        <v>719560227.13579595</v>
      </c>
      <c r="U51" s="239">
        <v>3550531082.1691499</v>
      </c>
      <c r="V51" s="239">
        <v>3505634428.5975099</v>
      </c>
      <c r="W51" s="239">
        <v>29876653.5716438</v>
      </c>
      <c r="X51" s="239">
        <v>15020000</v>
      </c>
      <c r="Y51" s="273">
        <v>123165015392.56799</v>
      </c>
      <c r="Z51" s="273">
        <v>99348894614.968201</v>
      </c>
      <c r="AA51" s="275">
        <v>3292379647.53198</v>
      </c>
      <c r="AB51" s="275">
        <v>96056514967.436203</v>
      </c>
      <c r="AC51" s="275"/>
      <c r="AD51" s="273">
        <v>7108279882.1894398</v>
      </c>
      <c r="AE51" s="275">
        <v>7108279882.1894398</v>
      </c>
      <c r="AF51" s="275">
        <v>19001725.960000001</v>
      </c>
      <c r="AG51" s="273">
        <v>29962160731.945202</v>
      </c>
      <c r="AH51" s="273">
        <v>14861907673.1738</v>
      </c>
      <c r="AI51" s="276">
        <v>7607458022.6285295</v>
      </c>
      <c r="AJ51" s="169">
        <v>166811941.37</v>
      </c>
      <c r="AK51" s="169">
        <v>593252571.34000003</v>
      </c>
      <c r="AL51" s="169">
        <v>6732730523.4328651</v>
      </c>
      <c r="AM51" s="169">
        <v>96764094772.561005</v>
      </c>
      <c r="AN51" s="169">
        <v>95584137567.240997</v>
      </c>
      <c r="AO51" s="169">
        <v>565888722</v>
      </c>
      <c r="AP51" s="169">
        <v>76559020287.610992</v>
      </c>
      <c r="AQ51" s="169">
        <v>18459228557.630001</v>
      </c>
      <c r="AR51" s="169">
        <v>10343559</v>
      </c>
      <c r="AS51" s="169">
        <v>1572934</v>
      </c>
      <c r="AT51" s="169">
        <v>8435512</v>
      </c>
      <c r="AU51" s="169">
        <v>335113</v>
      </c>
      <c r="AV51" s="169">
        <v>1169613646.3199999</v>
      </c>
      <c r="AW51" s="169">
        <v>283865489.07999998</v>
      </c>
      <c r="AX51" s="169">
        <v>885748157.24000001</v>
      </c>
      <c r="AY51" s="169">
        <v>30162257643.194</v>
      </c>
      <c r="AZ51" s="169">
        <v>28610834669.994701</v>
      </c>
      <c r="BA51" s="169">
        <v>328956547.71929699</v>
      </c>
      <c r="BB51" s="279">
        <v>6543934.1600000001</v>
      </c>
      <c r="BC51" s="169">
        <v>1397853772.6500001</v>
      </c>
      <c r="BD51" s="169">
        <v>0</v>
      </c>
      <c r="BE51" s="169">
        <v>181931281.33000001</v>
      </c>
      <c r="BF51" s="169">
        <v>16150087430.4785</v>
      </c>
      <c r="BG51" s="169">
        <v>15728334368.998501</v>
      </c>
      <c r="BH51" s="169">
        <v>368790862.99000001</v>
      </c>
      <c r="BI51" s="169">
        <v>10096680</v>
      </c>
      <c r="BJ51" s="169">
        <v>72310183.680000007</v>
      </c>
      <c r="BK51" s="169">
        <v>29444665.190000001</v>
      </c>
      <c r="BL51" s="169">
        <v>14012170212.7155</v>
      </c>
      <c r="BM51" s="169">
        <v>1434911224.84659</v>
      </c>
      <c r="BN51" s="169">
        <v>663356219.33000004</v>
      </c>
      <c r="BO51" s="169">
        <v>7976089018.0304804</v>
      </c>
      <c r="BP51" s="169">
        <v>988376699.75175095</v>
      </c>
      <c r="BQ51" s="169">
        <v>150156446.99000001</v>
      </c>
      <c r="BR51" s="169">
        <v>31813990562.275799</v>
      </c>
      <c r="BS51" s="169">
        <v>26299062522.697102</v>
      </c>
      <c r="BT51" s="169">
        <v>5514928039.57864</v>
      </c>
    </row>
    <row r="52" spans="1:72" ht="12.75" customHeight="1">
      <c r="A52" s="230">
        <v>2018</v>
      </c>
      <c r="B52" s="230">
        <v>1</v>
      </c>
      <c r="C52" s="323">
        <v>288</v>
      </c>
      <c r="D52" s="329">
        <v>186</v>
      </c>
      <c r="E52" s="329">
        <v>102</v>
      </c>
      <c r="F52" s="323">
        <v>57659</v>
      </c>
      <c r="G52" s="325">
        <v>160768588666.89099</v>
      </c>
      <c r="H52" s="325">
        <v>33586242302.083904</v>
      </c>
      <c r="I52" s="325">
        <v>117942219523.05499</v>
      </c>
      <c r="J52" s="325">
        <v>114751354885.24899</v>
      </c>
      <c r="K52" s="325">
        <v>9240126841.7521057</v>
      </c>
      <c r="L52" s="230">
        <v>2018</v>
      </c>
      <c r="M52" s="230">
        <v>1</v>
      </c>
      <c r="N52" s="239">
        <v>107003148917.498</v>
      </c>
      <c r="O52" s="239">
        <v>4256457284.9000001</v>
      </c>
      <c r="P52" s="325">
        <v>6682613320.6575899</v>
      </c>
      <c r="Q52" s="236">
        <f t="shared" si="0"/>
        <v>5.6660060728730754E-2</v>
      </c>
      <c r="R52" s="239">
        <v>0</v>
      </c>
      <c r="S52" s="239">
        <v>683103841.58000004</v>
      </c>
      <c r="T52" s="239">
        <v>1154450882.7690699</v>
      </c>
      <c r="U52" s="239">
        <v>3800830568.5449901</v>
      </c>
      <c r="V52" s="239">
        <v>3748928669.4680099</v>
      </c>
      <c r="W52" s="239">
        <v>36186415.076986298</v>
      </c>
      <c r="X52" s="239">
        <v>15715484</v>
      </c>
      <c r="Y52" s="273">
        <v>132461572344.123</v>
      </c>
      <c r="Z52" s="273">
        <v>107998368019.386</v>
      </c>
      <c r="AA52" s="275">
        <v>3420789722.41576</v>
      </c>
      <c r="AB52" s="275">
        <v>104577578296.97</v>
      </c>
      <c r="AC52" s="275"/>
      <c r="AD52" s="273">
        <v>7710796520.7759399</v>
      </c>
      <c r="AE52" s="275">
        <v>7710796520.7759399</v>
      </c>
      <c r="AF52" s="275">
        <v>124186209.653014</v>
      </c>
      <c r="AG52" s="273">
        <v>28307016322.777699</v>
      </c>
      <c r="AH52" s="273">
        <v>14745229743.59</v>
      </c>
      <c r="AI52" s="276">
        <v>5581400880.7405005</v>
      </c>
      <c r="AJ52" s="169">
        <v>167637760.37</v>
      </c>
      <c r="AK52" s="169">
        <v>577560769.79999995</v>
      </c>
      <c r="AL52" s="169">
        <v>7263269981.7662096</v>
      </c>
      <c r="AM52" s="169">
        <v>229628574236.28998</v>
      </c>
      <c r="AN52" s="169">
        <v>228494580046.17999</v>
      </c>
      <c r="AO52" s="169">
        <v>824084000</v>
      </c>
      <c r="AP52" s="169">
        <v>214855976680.51001</v>
      </c>
      <c r="AQ52" s="169">
        <v>12814519365.67</v>
      </c>
      <c r="AR52" s="169">
        <v>36308539</v>
      </c>
      <c r="AS52" s="169">
        <v>1373038</v>
      </c>
      <c r="AT52" s="169">
        <v>34555391</v>
      </c>
      <c r="AU52" s="169">
        <v>380110</v>
      </c>
      <c r="AV52" s="169">
        <v>1097685651.1099999</v>
      </c>
      <c r="AW52" s="169">
        <v>496130902.07999998</v>
      </c>
      <c r="AX52" s="169">
        <v>601554749.02999997</v>
      </c>
      <c r="AY52" s="169">
        <v>9315919896.8623295</v>
      </c>
      <c r="AZ52" s="169">
        <v>8976445574.9925594</v>
      </c>
      <c r="BA52" s="169">
        <v>129835358.46977</v>
      </c>
      <c r="BB52" s="279">
        <v>8161385.3600000003</v>
      </c>
      <c r="BC52" s="169">
        <v>398221230.25</v>
      </c>
      <c r="BD52" s="169">
        <v>201663.11</v>
      </c>
      <c r="BE52" s="169">
        <v>196945315.31999999</v>
      </c>
      <c r="BF52" s="169">
        <v>5289567868.0820904</v>
      </c>
      <c r="BG52" s="169">
        <v>5141195639.6820898</v>
      </c>
      <c r="BH52" s="169">
        <v>131491550.38</v>
      </c>
      <c r="BI52" s="169">
        <v>2821655.17</v>
      </c>
      <c r="BJ52" s="169">
        <v>18003544.07</v>
      </c>
      <c r="BK52" s="169">
        <v>3944521.22</v>
      </c>
      <c r="BL52" s="169">
        <v>4026352028.7802401</v>
      </c>
      <c r="BM52" s="169">
        <v>1069348130.85</v>
      </c>
      <c r="BN52" s="169">
        <v>209962603.63999999</v>
      </c>
      <c r="BO52" s="169">
        <v>2657999978.1236401</v>
      </c>
      <c r="BP52" s="169">
        <v>238855103.478717</v>
      </c>
      <c r="BQ52" s="169">
        <v>138717519.13999999</v>
      </c>
      <c r="BR52" s="169">
        <v>9764737603.981039</v>
      </c>
      <c r="BS52" s="169">
        <v>9301864688.1244793</v>
      </c>
      <c r="BT52" s="169">
        <v>462872915.856565</v>
      </c>
    </row>
    <row r="53" spans="1:72" ht="12.75" customHeight="1">
      <c r="A53" s="230">
        <v>2018</v>
      </c>
      <c r="B53" s="230">
        <v>2</v>
      </c>
      <c r="C53" s="323">
        <v>289</v>
      </c>
      <c r="D53" s="329">
        <v>186</v>
      </c>
      <c r="E53" s="329">
        <v>103</v>
      </c>
      <c r="F53" s="323">
        <v>61177</v>
      </c>
      <c r="G53" s="325">
        <v>176081922777.38</v>
      </c>
      <c r="H53" s="325">
        <v>32893651200.839996</v>
      </c>
      <c r="I53" s="325">
        <v>134108321839.16</v>
      </c>
      <c r="J53" s="325">
        <v>129985839879.60001</v>
      </c>
      <c r="K53" s="325">
        <v>9079949737.3799992</v>
      </c>
      <c r="L53" s="230">
        <v>2018</v>
      </c>
      <c r="M53" s="230">
        <v>2</v>
      </c>
      <c r="N53" s="239">
        <v>121735741265.77699</v>
      </c>
      <c r="O53" s="239">
        <v>4093348853.0371399</v>
      </c>
      <c r="P53" s="325">
        <v>8279231720.3400002</v>
      </c>
      <c r="Q53" s="236">
        <f t="shared" si="0"/>
        <v>6.1735406176132178E-2</v>
      </c>
      <c r="R53" s="239">
        <v>0</v>
      </c>
      <c r="S53" s="239">
        <v>750322448.58000004</v>
      </c>
      <c r="T53" s="239">
        <v>2159484602.3893299</v>
      </c>
      <c r="U53" s="239">
        <v>3935183651.04564</v>
      </c>
      <c r="V53" s="239">
        <v>3880131762.1078801</v>
      </c>
      <c r="W53" s="239">
        <v>39931888.937762603</v>
      </c>
      <c r="X53" s="239">
        <v>15120000</v>
      </c>
      <c r="Y53" s="273">
        <v>147392113572.35999</v>
      </c>
      <c r="Z53" s="273">
        <v>124461047183.38</v>
      </c>
      <c r="AA53" s="275">
        <v>3741362914.1052399</v>
      </c>
      <c r="AB53" s="275">
        <v>120719684269.272</v>
      </c>
      <c r="AC53" s="275"/>
      <c r="AD53" s="273">
        <v>8325581055.7399988</v>
      </c>
      <c r="AE53" s="275">
        <v>8325581055.7366505</v>
      </c>
      <c r="AF53" s="275">
        <v>37883680.465068497</v>
      </c>
      <c r="AG53" s="273">
        <v>28689809205.029999</v>
      </c>
      <c r="AH53" s="273">
        <v>14622445467.43</v>
      </c>
      <c r="AI53" s="276">
        <v>6083077847.96</v>
      </c>
      <c r="AJ53" s="169">
        <v>173125432.37</v>
      </c>
      <c r="AK53" s="169">
        <v>585027910.08000004</v>
      </c>
      <c r="AL53" s="169">
        <v>7226132547.1945667</v>
      </c>
      <c r="AM53" s="169">
        <v>255421217181.84</v>
      </c>
      <c r="AN53" s="169">
        <v>252328078595.78</v>
      </c>
      <c r="AO53" s="169">
        <v>253250000</v>
      </c>
      <c r="AP53" s="169">
        <v>240684829701.28</v>
      </c>
      <c r="AQ53" s="169">
        <v>11389998894.5</v>
      </c>
      <c r="AR53" s="169">
        <v>1427328170</v>
      </c>
      <c r="AS53" s="169">
        <v>1361165</v>
      </c>
      <c r="AT53" s="169">
        <v>1421420459</v>
      </c>
      <c r="AU53" s="169">
        <v>4546546</v>
      </c>
      <c r="AV53" s="169">
        <v>1665810416.0599999</v>
      </c>
      <c r="AW53" s="169">
        <v>465240977.72000003</v>
      </c>
      <c r="AX53" s="169">
        <v>1200569438.3399999</v>
      </c>
      <c r="AY53" s="169">
        <v>18479982781.581299</v>
      </c>
      <c r="AZ53" s="169">
        <v>17560361799.893799</v>
      </c>
      <c r="BA53" s="169">
        <v>141417491.85748401</v>
      </c>
      <c r="BB53" s="279">
        <v>4945.3599999999997</v>
      </c>
      <c r="BC53" s="169">
        <v>1005012118.08</v>
      </c>
      <c r="BD53" s="169">
        <v>244980.31</v>
      </c>
      <c r="BE53" s="169">
        <v>227058553.91999999</v>
      </c>
      <c r="BF53" s="169">
        <v>10790356672.603701</v>
      </c>
      <c r="BG53" s="169">
        <v>10465712647.753</v>
      </c>
      <c r="BH53" s="169">
        <v>294522888.00765598</v>
      </c>
      <c r="BI53" s="169">
        <v>4087124.36</v>
      </c>
      <c r="BJ53" s="169">
        <v>32531248.449999999</v>
      </c>
      <c r="BK53" s="169">
        <v>6497235.9670000002</v>
      </c>
      <c r="BL53" s="169">
        <v>7689626108.9776201</v>
      </c>
      <c r="BM53" s="169">
        <v>2240470268.1473398</v>
      </c>
      <c r="BN53" s="169">
        <v>427028921.20200002</v>
      </c>
      <c r="BO53" s="169">
        <v>4773244628.6445799</v>
      </c>
      <c r="BP53" s="169">
        <v>429657703.30991399</v>
      </c>
      <c r="BQ53" s="169">
        <v>200755694.65000001</v>
      </c>
      <c r="BR53" s="169">
        <v>19336669406.093201</v>
      </c>
      <c r="BS53" s="169">
        <v>18227514504.407501</v>
      </c>
      <c r="BT53" s="169">
        <v>1109154901.6856501</v>
      </c>
    </row>
    <row r="54" spans="1:72" ht="12.75" customHeight="1">
      <c r="A54" s="230">
        <v>2018</v>
      </c>
      <c r="B54" s="230">
        <v>3</v>
      </c>
      <c r="C54" s="323">
        <v>288</v>
      </c>
      <c r="D54" s="329">
        <v>186</v>
      </c>
      <c r="E54" s="329">
        <v>102</v>
      </c>
      <c r="F54" s="323">
        <v>61881</v>
      </c>
      <c r="G54" s="325">
        <v>192291588278.66299</v>
      </c>
      <c r="H54" s="325">
        <v>39832943659.0131</v>
      </c>
      <c r="I54" s="325">
        <v>142179668440.16501</v>
      </c>
      <c r="J54" s="325">
        <v>138919028565.45099</v>
      </c>
      <c r="K54" s="325">
        <v>10278976179.4849</v>
      </c>
      <c r="L54" s="230">
        <v>2018</v>
      </c>
      <c r="M54" s="230">
        <v>3</v>
      </c>
      <c r="N54" s="239">
        <v>130601692775.196</v>
      </c>
      <c r="O54" s="239">
        <v>5355089906.1171398</v>
      </c>
      <c r="P54" s="325">
        <v>6222885758.8519297</v>
      </c>
      <c r="Q54" s="236">
        <f t="shared" si="0"/>
        <v>4.3767761080908504E-2</v>
      </c>
      <c r="R54" s="239">
        <v>0</v>
      </c>
      <c r="S54" s="239">
        <v>749523378.49000001</v>
      </c>
      <c r="T54" s="239">
        <v>2778893337.0845699</v>
      </c>
      <c r="U54" s="239">
        <v>4072169295.7388</v>
      </c>
      <c r="V54" s="239">
        <v>4001228003.3134999</v>
      </c>
      <c r="W54" s="239">
        <v>55821292.425296798</v>
      </c>
      <c r="X54" s="239">
        <v>15120000</v>
      </c>
      <c r="Y54" s="273">
        <v>160056799172.64301</v>
      </c>
      <c r="Z54" s="273">
        <v>134471561368.94199</v>
      </c>
      <c r="AA54" s="275">
        <v>2342770493.1338902</v>
      </c>
      <c r="AB54" s="275">
        <v>132128790875.808</v>
      </c>
      <c r="AC54" s="275"/>
      <c r="AD54" s="273">
        <v>11592473459.428699</v>
      </c>
      <c r="AE54" s="275">
        <v>11592473459.428699</v>
      </c>
      <c r="AF54" s="275">
        <v>63250636.795068502</v>
      </c>
      <c r="AG54" s="273">
        <v>32234789106.0098</v>
      </c>
      <c r="AH54" s="273">
        <v>15227549955.653</v>
      </c>
      <c r="AI54" s="276">
        <v>9070828666.8641891</v>
      </c>
      <c r="AJ54" s="169">
        <v>173386832.37</v>
      </c>
      <c r="AK54" s="169">
        <v>535081629.19999999</v>
      </c>
      <c r="AL54" s="169">
        <v>7227942021.9225674</v>
      </c>
      <c r="AM54" s="169">
        <v>135222681444.90999</v>
      </c>
      <c r="AN54" s="169">
        <v>133280917565.87</v>
      </c>
      <c r="AO54" s="169">
        <v>649220010</v>
      </c>
      <c r="AP54" s="169">
        <v>118929807555.87</v>
      </c>
      <c r="AQ54" s="169">
        <v>13701890000</v>
      </c>
      <c r="AR54" s="169">
        <v>391263323</v>
      </c>
      <c r="AS54" s="169">
        <v>1311193</v>
      </c>
      <c r="AT54" s="169">
        <v>389447377</v>
      </c>
      <c r="AU54" s="169">
        <v>504753</v>
      </c>
      <c r="AV54" s="169">
        <v>1550500556.04</v>
      </c>
      <c r="AW54" s="169">
        <v>162688779.72</v>
      </c>
      <c r="AX54" s="169">
        <v>1387811776.3199999</v>
      </c>
      <c r="AY54" s="169">
        <v>28486207689.297501</v>
      </c>
      <c r="AZ54" s="169">
        <v>26732378844.3531</v>
      </c>
      <c r="BA54" s="169">
        <v>176571287.28439501</v>
      </c>
      <c r="BB54" s="279">
        <v>4945.3599999999997</v>
      </c>
      <c r="BC54" s="169">
        <v>1593215806.74</v>
      </c>
      <c r="BD54" s="169">
        <v>244980.31</v>
      </c>
      <c r="BE54" s="169">
        <v>16208174.75</v>
      </c>
      <c r="BF54" s="169">
        <v>16681227618.002501</v>
      </c>
      <c r="BG54" s="169">
        <v>16260870435.6481</v>
      </c>
      <c r="BH54" s="169">
        <v>376184225.010023</v>
      </c>
      <c r="BI54" s="169">
        <v>19547246.300000001</v>
      </c>
      <c r="BJ54" s="169">
        <v>37034801.859999999</v>
      </c>
      <c r="BK54" s="169">
        <v>12409090.815682501</v>
      </c>
      <c r="BL54" s="169">
        <v>11804980071.295</v>
      </c>
      <c r="BM54" s="169">
        <v>1411230652.3773401</v>
      </c>
      <c r="BN54" s="169">
        <v>685280909.72000003</v>
      </c>
      <c r="BO54" s="169">
        <v>6852099377.3989897</v>
      </c>
      <c r="BP54" s="169">
        <v>578988395.929901</v>
      </c>
      <c r="BQ54" s="169">
        <v>265031145.59111401</v>
      </c>
      <c r="BR54" s="169">
        <v>29750476994.947399</v>
      </c>
      <c r="BS54" s="169">
        <v>25649968519.665401</v>
      </c>
      <c r="BT54" s="169">
        <v>4100508475.2819977</v>
      </c>
    </row>
    <row r="55" spans="1:72" ht="12.75" customHeight="1">
      <c r="A55" s="230">
        <v>2018</v>
      </c>
      <c r="B55" s="230">
        <v>4</v>
      </c>
      <c r="C55" s="323">
        <v>279</v>
      </c>
      <c r="D55" s="329">
        <v>176</v>
      </c>
      <c r="E55" s="329">
        <v>103</v>
      </c>
      <c r="F55" s="323">
        <v>62193</v>
      </c>
      <c r="G55" s="325">
        <v>200211017001.36801</v>
      </c>
      <c r="H55" s="325">
        <v>57927528840.565804</v>
      </c>
      <c r="I55" s="325">
        <v>133764153322.22299</v>
      </c>
      <c r="J55" s="325">
        <v>130184805402.351</v>
      </c>
      <c r="K55" s="325">
        <v>8519334838.5887814</v>
      </c>
      <c r="L55" s="230">
        <v>2018</v>
      </c>
      <c r="M55" s="230">
        <v>4</v>
      </c>
      <c r="N55" s="239">
        <v>123377497039.383</v>
      </c>
      <c r="O55" s="239">
        <v>4422142637.9300003</v>
      </c>
      <c r="P55" s="325">
        <v>5964513644.90944</v>
      </c>
      <c r="Q55" s="236">
        <f t="shared" si="0"/>
        <v>4.4589776085537575E-2</v>
      </c>
      <c r="R55" s="239">
        <v>0</v>
      </c>
      <c r="S55" s="239">
        <v>679048538.76999998</v>
      </c>
      <c r="T55" s="239">
        <v>984550560.61533403</v>
      </c>
      <c r="U55" s="239">
        <v>4261354553.3734899</v>
      </c>
      <c r="V55" s="239">
        <v>4198118563.9563599</v>
      </c>
      <c r="W55" s="239">
        <v>48115989.417123303</v>
      </c>
      <c r="X55" s="239">
        <v>15120000</v>
      </c>
      <c r="Y55" s="273">
        <v>166739815727.71399</v>
      </c>
      <c r="Z55" s="273">
        <v>141543895999.70599</v>
      </c>
      <c r="AA55" s="275">
        <v>2457257286.6191602</v>
      </c>
      <c r="AB55" s="275">
        <v>139086638713.08701</v>
      </c>
      <c r="AC55" s="275"/>
      <c r="AD55" s="273">
        <v>12117946461.860399</v>
      </c>
      <c r="AE55" s="275">
        <v>12117946461.860399</v>
      </c>
      <c r="AF55" s="275">
        <v>33757223.315068498</v>
      </c>
      <c r="AG55" s="273">
        <v>33471201273.663902</v>
      </c>
      <c r="AH55" s="273">
        <v>15338754948.92</v>
      </c>
      <c r="AI55" s="276">
        <v>9872387989.9728909</v>
      </c>
      <c r="AJ55" s="169">
        <v>175435832.37</v>
      </c>
      <c r="AK55" s="169">
        <v>694520750</v>
      </c>
      <c r="AL55" s="169">
        <v>7390101752.4010229</v>
      </c>
      <c r="AM55" s="169">
        <v>341850256600.73151</v>
      </c>
      <c r="AN55" s="169">
        <v>337969257070.03003</v>
      </c>
      <c r="AO55" s="169">
        <v>405320020</v>
      </c>
      <c r="AP55" s="169">
        <v>321882692137.71997</v>
      </c>
      <c r="AQ55" s="169">
        <v>15681244912.309999</v>
      </c>
      <c r="AR55" s="169">
        <v>1635450633</v>
      </c>
      <c r="AS55" s="169">
        <v>902935</v>
      </c>
      <c r="AT55" s="169">
        <v>1634167546</v>
      </c>
      <c r="AU55" s="169">
        <v>380152</v>
      </c>
      <c r="AV55" s="169">
        <v>2245548897.7014999</v>
      </c>
      <c r="AW55" s="169">
        <v>189606116.72</v>
      </c>
      <c r="AX55" s="169">
        <v>2055942780.9814999</v>
      </c>
      <c r="AY55" s="169">
        <v>39575939530.648903</v>
      </c>
      <c r="AZ55" s="169">
        <v>36662240068.586098</v>
      </c>
      <c r="BA55" s="169">
        <v>239516037.81277901</v>
      </c>
      <c r="BB55" s="279">
        <v>4945.3599999999997</v>
      </c>
      <c r="BC55" s="169">
        <v>2712381866.0999999</v>
      </c>
      <c r="BD55" s="169">
        <v>0</v>
      </c>
      <c r="BE55" s="169">
        <v>38203387.210000001</v>
      </c>
      <c r="BF55" s="169">
        <v>23084646738.8904</v>
      </c>
      <c r="BG55" s="169">
        <v>22574921067.787899</v>
      </c>
      <c r="BH55" s="169">
        <v>448674999.10730302</v>
      </c>
      <c r="BI55" s="169">
        <v>25869938.690000001</v>
      </c>
      <c r="BJ55" s="169">
        <v>47126380.050217502</v>
      </c>
      <c r="BK55" s="169">
        <v>11945646.744999999</v>
      </c>
      <c r="BL55" s="169">
        <v>16491292791.758499</v>
      </c>
      <c r="BM55" s="169">
        <v>2477631810.6048498</v>
      </c>
      <c r="BN55" s="169">
        <v>820106084.13</v>
      </c>
      <c r="BO55" s="169">
        <v>9457440977.6511497</v>
      </c>
      <c r="BP55" s="169">
        <v>819112403.35396898</v>
      </c>
      <c r="BQ55" s="169">
        <v>266358399.25999999</v>
      </c>
      <c r="BR55" s="169">
        <v>41215158018.132797</v>
      </c>
      <c r="BS55" s="169">
        <v>35904349770.878998</v>
      </c>
      <c r="BT55" s="169">
        <v>5310808247.2537804</v>
      </c>
    </row>
    <row r="56" spans="1:72" ht="12.75" customHeight="1">
      <c r="A56" s="230">
        <v>2019</v>
      </c>
      <c r="B56" s="230">
        <v>1</v>
      </c>
      <c r="C56" s="323">
        <v>282</v>
      </c>
      <c r="D56" s="329">
        <v>178</v>
      </c>
      <c r="E56" s="329">
        <v>104</v>
      </c>
      <c r="F56" s="323">
        <v>65913</v>
      </c>
      <c r="G56" s="325">
        <v>211670034341.87601</v>
      </c>
      <c r="H56" s="325">
        <v>45220894471.803902</v>
      </c>
      <c r="I56" s="325">
        <v>157555631563.89899</v>
      </c>
      <c r="J56" s="325">
        <v>152782897824.43399</v>
      </c>
      <c r="K56" s="325">
        <v>10086894125.766682</v>
      </c>
      <c r="L56" s="230">
        <v>2019</v>
      </c>
      <c r="M56" s="230">
        <v>1</v>
      </c>
      <c r="N56" s="239">
        <v>147559066573.25699</v>
      </c>
      <c r="O56" s="239">
        <v>3948989561.73</v>
      </c>
      <c r="P56" s="325">
        <v>6047575428.9114399</v>
      </c>
      <c r="Q56" s="236">
        <f t="shared" si="0"/>
        <v>3.8383746546430217E-2</v>
      </c>
      <c r="R56" s="239">
        <v>48000000</v>
      </c>
      <c r="S56" s="239">
        <v>676744458.76999998</v>
      </c>
      <c r="T56" s="239">
        <v>892107450.35455501</v>
      </c>
      <c r="U56" s="239">
        <v>4737277192.5185204</v>
      </c>
      <c r="V56" s="239">
        <v>4679182125.8266001</v>
      </c>
      <c r="W56" s="239">
        <v>43075066.691917799</v>
      </c>
      <c r="X56" s="239">
        <v>15020000</v>
      </c>
      <c r="Y56" s="273">
        <v>179421784755.63699</v>
      </c>
      <c r="Z56" s="273">
        <v>150978793164.09299</v>
      </c>
      <c r="AA56" s="275">
        <v>2885413817.2786598</v>
      </c>
      <c r="AB56" s="275">
        <v>148093379346.814</v>
      </c>
      <c r="AC56" s="275"/>
      <c r="AD56" s="273">
        <v>13500687098.027201</v>
      </c>
      <c r="AE56" s="275">
        <v>13500687098.027201</v>
      </c>
      <c r="AF56" s="275">
        <v>95623470.025068507</v>
      </c>
      <c r="AG56" s="273">
        <v>32248249586.251396</v>
      </c>
      <c r="AH56" s="273">
        <v>15875784005.304001</v>
      </c>
      <c r="AI56" s="276">
        <v>7130750293.6837397</v>
      </c>
      <c r="AJ56" s="169">
        <v>180739639.37</v>
      </c>
      <c r="AK56" s="169">
        <v>699191850.01999998</v>
      </c>
      <c r="AL56" s="169">
        <v>8361783797.8736982</v>
      </c>
      <c r="AM56" s="169">
        <v>193002695953.57001</v>
      </c>
      <c r="AN56" s="169">
        <v>188266907932.37</v>
      </c>
      <c r="AO56" s="169">
        <v>886170000</v>
      </c>
      <c r="AP56" s="169">
        <v>160924070214.84</v>
      </c>
      <c r="AQ56" s="169">
        <v>26456667717.529999</v>
      </c>
      <c r="AR56" s="169">
        <v>1642072123</v>
      </c>
      <c r="AS56" s="169">
        <v>17245541</v>
      </c>
      <c r="AT56" s="169">
        <v>1624551342</v>
      </c>
      <c r="AU56" s="169">
        <v>275240</v>
      </c>
      <c r="AV56" s="169">
        <v>3093715898.1999998</v>
      </c>
      <c r="AW56" s="169">
        <v>182041300.08000001</v>
      </c>
      <c r="AX56" s="169">
        <v>2911674598.1199999</v>
      </c>
      <c r="AY56" s="169">
        <v>12112326950.792</v>
      </c>
      <c r="AZ56" s="169">
        <v>11494742682.1194</v>
      </c>
      <c r="BA56" s="169">
        <v>61840336.822634198</v>
      </c>
      <c r="BB56" s="279">
        <v>0</v>
      </c>
      <c r="BC56" s="169">
        <v>600932296.17999995</v>
      </c>
      <c r="BD56" s="169">
        <v>0</v>
      </c>
      <c r="BE56" s="169">
        <v>45188364.329999998</v>
      </c>
      <c r="BF56" s="169">
        <v>7222256021.7726002</v>
      </c>
      <c r="BG56" s="169">
        <v>7074945881.1926003</v>
      </c>
      <c r="BH56" s="169">
        <v>139248480.96000001</v>
      </c>
      <c r="BI56" s="169">
        <v>887820.14</v>
      </c>
      <c r="BJ56" s="169">
        <v>20930113.359999999</v>
      </c>
      <c r="BK56" s="169">
        <v>13756273.880000001</v>
      </c>
      <c r="BL56" s="169">
        <v>4890070929.0194101</v>
      </c>
      <c r="BM56" s="169">
        <v>1256795894.1099999</v>
      </c>
      <c r="BN56" s="169">
        <v>319505161.0122</v>
      </c>
      <c r="BO56" s="169">
        <v>3391980016.9255199</v>
      </c>
      <c r="BP56" s="169">
        <v>190888851.495</v>
      </c>
      <c r="BQ56" s="169">
        <v>194019694.15000001</v>
      </c>
      <c r="BR56" s="169">
        <v>12622720963.2992</v>
      </c>
      <c r="BS56" s="169">
        <v>12169026602.6341</v>
      </c>
      <c r="BT56" s="169">
        <v>453694360.66515201</v>
      </c>
    </row>
    <row r="57" spans="1:72" ht="12.75" customHeight="1">
      <c r="A57" s="230">
        <v>2019</v>
      </c>
      <c r="B57" s="230">
        <v>2</v>
      </c>
      <c r="C57" s="323">
        <v>275</v>
      </c>
      <c r="D57" s="329">
        <v>174</v>
      </c>
      <c r="E57" s="329">
        <v>101</v>
      </c>
      <c r="F57" s="323">
        <v>67434</v>
      </c>
      <c r="G57" s="325">
        <v>210503992207.20401</v>
      </c>
      <c r="H57" s="325">
        <v>45367906933.704498</v>
      </c>
      <c r="I57" s="325">
        <v>156411900000.59399</v>
      </c>
      <c r="J57" s="325">
        <v>151874166350.01501</v>
      </c>
      <c r="K57" s="325">
        <v>9806364773.3210335</v>
      </c>
      <c r="L57" s="230">
        <v>2019</v>
      </c>
      <c r="M57" s="230">
        <v>2</v>
      </c>
      <c r="N57" s="239">
        <v>145266610385.94299</v>
      </c>
      <c r="O57" s="239">
        <v>4852304499.0900002</v>
      </c>
      <c r="P57" s="325">
        <v>6409534536.5614405</v>
      </c>
      <c r="Q57" s="236">
        <f t="shared" si="0"/>
        <v>4.0978560688394547E-2</v>
      </c>
      <c r="R57" s="239">
        <v>0</v>
      </c>
      <c r="S57" s="239">
        <v>981305212.76999998</v>
      </c>
      <c r="T57" s="239">
        <v>786728594.062222</v>
      </c>
      <c r="U57" s="239">
        <v>4823136572.8735399</v>
      </c>
      <c r="V57" s="239">
        <v>4722599151.3249102</v>
      </c>
      <c r="W57" s="239">
        <v>84917421.548630193</v>
      </c>
      <c r="X57" s="239">
        <v>15620000</v>
      </c>
      <c r="Y57" s="273">
        <v>174202437259.798</v>
      </c>
      <c r="Z57" s="273">
        <v>148355577885.37601</v>
      </c>
      <c r="AA57" s="275">
        <v>3608993314.1096401</v>
      </c>
      <c r="AB57" s="275">
        <v>144746584571.26599</v>
      </c>
      <c r="AC57" s="275"/>
      <c r="AD57" s="273">
        <v>8724185272.9035034</v>
      </c>
      <c r="AE57" s="275">
        <v>13424731034.2537</v>
      </c>
      <c r="AF57" s="275">
        <v>121345919.085068</v>
      </c>
      <c r="AG57" s="273">
        <v>36303704515.806198</v>
      </c>
      <c r="AH57" s="273">
        <v>17505285045.529999</v>
      </c>
      <c r="AI57" s="276">
        <v>9508503055.1320095</v>
      </c>
      <c r="AJ57" s="169">
        <v>183341139.03999999</v>
      </c>
      <c r="AK57" s="169">
        <v>719730023.86000001</v>
      </c>
      <c r="AL57" s="169">
        <v>8386845252.2441816</v>
      </c>
      <c r="AM57" s="169">
        <v>245551321678.64999</v>
      </c>
      <c r="AN57" s="169">
        <v>239508315903.54999</v>
      </c>
      <c r="AO57" s="169">
        <v>1541139600</v>
      </c>
      <c r="AP57" s="169">
        <v>216836321065.16</v>
      </c>
      <c r="AQ57" s="169">
        <v>21130855238.389999</v>
      </c>
      <c r="AR57" s="169">
        <v>1581413633</v>
      </c>
      <c r="AS57" s="169">
        <v>397212</v>
      </c>
      <c r="AT57" s="169">
        <v>1580636266</v>
      </c>
      <c r="AU57" s="169">
        <v>380155</v>
      </c>
      <c r="AV57" s="169">
        <v>4461592142.1000004</v>
      </c>
      <c r="AW57" s="169">
        <v>698466585.03999996</v>
      </c>
      <c r="AX57" s="169">
        <v>3763125557.0599999</v>
      </c>
      <c r="AY57" s="169">
        <v>23389638654.079498</v>
      </c>
      <c r="AZ57" s="169">
        <v>22336811862.351299</v>
      </c>
      <c r="BA57" s="169">
        <v>149063520.60826501</v>
      </c>
      <c r="BB57" s="279">
        <v>2158498</v>
      </c>
      <c r="BC57" s="169">
        <v>1011217238.98</v>
      </c>
      <c r="BD57" s="169">
        <v>392057.74</v>
      </c>
      <c r="BE57" s="169">
        <v>110004523.59999999</v>
      </c>
      <c r="BF57" s="169">
        <v>13746343986.3195</v>
      </c>
      <c r="BG57" s="169">
        <v>13544225370.8475</v>
      </c>
      <c r="BH57" s="169">
        <v>189347235.38999999</v>
      </c>
      <c r="BI57" s="169">
        <v>2464590.44</v>
      </c>
      <c r="BJ57" s="169">
        <v>30978564.358723301</v>
      </c>
      <c r="BK57" s="169">
        <v>20671774.716676101</v>
      </c>
      <c r="BL57" s="169">
        <v>9643294667.7600098</v>
      </c>
      <c r="BM57" s="169">
        <v>1547363561.4400001</v>
      </c>
      <c r="BN57" s="169">
        <v>523060122.66000003</v>
      </c>
      <c r="BO57" s="169">
        <v>5761305351.7204599</v>
      </c>
      <c r="BP57" s="169">
        <v>512954988.73143399</v>
      </c>
      <c r="BQ57" s="169">
        <v>174846123.63</v>
      </c>
      <c r="BR57" s="169">
        <v>24425653765.471001</v>
      </c>
      <c r="BS57" s="169">
        <v>21520389636.8862</v>
      </c>
      <c r="BT57" s="169">
        <v>2905264128.5847301</v>
      </c>
    </row>
    <row r="58" spans="1:72" ht="12.75" customHeight="1">
      <c r="A58" s="230">
        <v>2019</v>
      </c>
      <c r="B58" s="230">
        <v>3</v>
      </c>
      <c r="C58" s="323">
        <v>271</v>
      </c>
      <c r="D58" s="329">
        <v>169</v>
      </c>
      <c r="E58" s="329">
        <v>102</v>
      </c>
      <c r="F58" s="323">
        <v>70121</v>
      </c>
      <c r="G58" s="325">
        <v>218356893325.12201</v>
      </c>
      <c r="H58" s="325">
        <v>46383348624.888496</v>
      </c>
      <c r="I58" s="325">
        <v>162765904362.68799</v>
      </c>
      <c r="J58" s="325">
        <v>158215954435.414</v>
      </c>
      <c r="K58" s="325">
        <v>10178242344.948099</v>
      </c>
      <c r="L58" s="230">
        <v>2019</v>
      </c>
      <c r="M58" s="230">
        <v>3</v>
      </c>
      <c r="N58" s="239">
        <v>148322882423.58899</v>
      </c>
      <c r="O58" s="239">
        <v>8256202506.7399998</v>
      </c>
      <c r="P58" s="325">
        <v>6186819432.3586702</v>
      </c>
      <c r="Q58" s="236">
        <f t="shared" si="0"/>
        <v>3.8010537013775963E-2</v>
      </c>
      <c r="R58" s="239">
        <v>0</v>
      </c>
      <c r="S58" s="239">
        <v>875251282.53999996</v>
      </c>
      <c r="T58" s="239">
        <v>756053869.73827696</v>
      </c>
      <c r="U58" s="239">
        <v>4735764841.7635098</v>
      </c>
      <c r="V58" s="239">
        <v>4612819357.2976198</v>
      </c>
      <c r="W58" s="239">
        <v>107925484.46589001</v>
      </c>
      <c r="X58" s="239">
        <v>15020000</v>
      </c>
      <c r="Y58" s="273">
        <v>178497668641.83499</v>
      </c>
      <c r="Z58" s="273">
        <v>154420879264.83401</v>
      </c>
      <c r="AA58" s="275">
        <v>2352944670.7035499</v>
      </c>
      <c r="AB58" s="275">
        <v>152067934594.13</v>
      </c>
      <c r="AC58" s="275"/>
      <c r="AD58" s="273">
        <v>9207640337.5455246</v>
      </c>
      <c r="AE58" s="275">
        <v>13659093409.544399</v>
      </c>
      <c r="AF58" s="275">
        <v>131079690.755069</v>
      </c>
      <c r="AG58" s="273">
        <v>39859224683.286797</v>
      </c>
      <c r="AH58" s="273">
        <v>17531534914.402</v>
      </c>
      <c r="AI58" s="276">
        <v>12725458652.2689</v>
      </c>
      <c r="AJ58" s="169">
        <v>166229228.37</v>
      </c>
      <c r="AK58" s="169">
        <v>640956121</v>
      </c>
      <c r="AL58" s="169">
        <v>8795045767.2459431</v>
      </c>
      <c r="AM58" s="169">
        <v>173786431553.03323</v>
      </c>
      <c r="AN58" s="169">
        <v>170318430560.78</v>
      </c>
      <c r="AO58" s="169">
        <v>1840922000</v>
      </c>
      <c r="AP58" s="169">
        <v>148018925227.82999</v>
      </c>
      <c r="AQ58" s="169">
        <v>20458583332.950001</v>
      </c>
      <c r="AR58" s="169">
        <v>1578413672</v>
      </c>
      <c r="AS58" s="169">
        <v>397233</v>
      </c>
      <c r="AT58" s="169">
        <v>1577636281</v>
      </c>
      <c r="AU58" s="169">
        <v>380158</v>
      </c>
      <c r="AV58" s="169">
        <v>1889587320.2532301</v>
      </c>
      <c r="AW58" s="169">
        <v>760939834.86000001</v>
      </c>
      <c r="AX58" s="169">
        <v>1128647485.39323</v>
      </c>
      <c r="AY58" s="169">
        <v>35664750212.472298</v>
      </c>
      <c r="AZ58" s="169">
        <v>34127022996.516102</v>
      </c>
      <c r="BA58" s="169">
        <v>233520935.449449</v>
      </c>
      <c r="BB58" s="279">
        <v>0</v>
      </c>
      <c r="BC58" s="169">
        <v>1485331511.1800001</v>
      </c>
      <c r="BD58" s="169">
        <v>0</v>
      </c>
      <c r="BE58" s="169">
        <v>181125230.673226</v>
      </c>
      <c r="BF58" s="169">
        <v>20064406631.9744</v>
      </c>
      <c r="BG58" s="169">
        <v>19808194081.449799</v>
      </c>
      <c r="BH58" s="169">
        <v>238154321.03999999</v>
      </c>
      <c r="BI58" s="169">
        <v>2366140.19</v>
      </c>
      <c r="BJ58" s="169">
        <v>39885691.880000003</v>
      </c>
      <c r="BK58" s="169">
        <v>24193602.585376602</v>
      </c>
      <c r="BL58" s="169">
        <v>15600343580.497801</v>
      </c>
      <c r="BM58" s="169">
        <v>1706069433.1600001</v>
      </c>
      <c r="BN58" s="169">
        <v>736159073.44200003</v>
      </c>
      <c r="BO58" s="169">
        <v>8289601469.6835899</v>
      </c>
      <c r="BP58" s="169">
        <v>915843707.76313996</v>
      </c>
      <c r="BQ58" s="169">
        <v>231283223.94999999</v>
      </c>
      <c r="BR58" s="169">
        <v>37316752993.677399</v>
      </c>
      <c r="BS58" s="169">
        <v>30910485644.047798</v>
      </c>
      <c r="BT58" s="169">
        <v>6406267349.6295795</v>
      </c>
    </row>
    <row r="59" spans="1:72" ht="12.75" customHeight="1">
      <c r="A59" s="230">
        <v>2019</v>
      </c>
      <c r="B59" s="230">
        <v>4</v>
      </c>
      <c r="C59" s="323">
        <v>261</v>
      </c>
      <c r="D59" s="329">
        <v>164</v>
      </c>
      <c r="E59" s="329">
        <v>97</v>
      </c>
      <c r="F59" s="323">
        <v>70968</v>
      </c>
      <c r="G59" s="325">
        <v>222616661306.28699</v>
      </c>
      <c r="H59" s="325">
        <v>57607562541.701797</v>
      </c>
      <c r="I59" s="325">
        <v>156687162801.625</v>
      </c>
      <c r="J59" s="325">
        <v>152188622927.70901</v>
      </c>
      <c r="K59" s="325">
        <v>12820475836.87619</v>
      </c>
      <c r="L59" s="230">
        <v>2019</v>
      </c>
      <c r="M59" s="230">
        <v>4</v>
      </c>
      <c r="N59" s="239">
        <v>143253750386.173</v>
      </c>
      <c r="O59" s="239">
        <v>7281356628.2102699</v>
      </c>
      <c r="P59" s="325">
        <v>6152055787.2421198</v>
      </c>
      <c r="Q59" s="236">
        <f t="shared" si="0"/>
        <v>3.9263304518641247E-2</v>
      </c>
      <c r="R59" s="239">
        <v>0</v>
      </c>
      <c r="S59" s="239">
        <v>885242917.84914696</v>
      </c>
      <c r="T59" s="239">
        <v>916368247.37</v>
      </c>
      <c r="U59" s="239">
        <v>4248001250.6550498</v>
      </c>
      <c r="V59" s="239">
        <v>4015895197.0850501</v>
      </c>
      <c r="W59" s="239">
        <v>216486053.56999999</v>
      </c>
      <c r="X59" s="239">
        <v>15620000</v>
      </c>
      <c r="Y59" s="273">
        <v>155803260324.146</v>
      </c>
      <c r="Z59" s="273">
        <v>155803260324.146</v>
      </c>
      <c r="AA59" s="275">
        <v>2623906419.0636702</v>
      </c>
      <c r="AB59" s="275">
        <v>153179353905.082</v>
      </c>
      <c r="AC59" s="275"/>
      <c r="AD59" s="273">
        <v>9280148081.9874191</v>
      </c>
      <c r="AE59" s="275">
        <v>14665837556.072701</v>
      </c>
      <c r="AF59" s="275">
        <v>116122705.715068</v>
      </c>
      <c r="AG59" s="273">
        <v>42867415344.0821</v>
      </c>
      <c r="AH59" s="273">
        <v>18014225774.23</v>
      </c>
      <c r="AI59" s="276">
        <v>15143571822.458599</v>
      </c>
      <c r="AJ59" s="169">
        <v>159930778.37</v>
      </c>
      <c r="AK59" s="169">
        <v>524538216</v>
      </c>
      <c r="AL59" s="169">
        <v>9025148753.0235481</v>
      </c>
      <c r="AM59" s="169">
        <v>293982952392.31</v>
      </c>
      <c r="AN59" s="169">
        <v>201634865186.88</v>
      </c>
      <c r="AO59" s="169">
        <v>1516400001</v>
      </c>
      <c r="AP59" s="169">
        <v>167809764681.09</v>
      </c>
      <c r="AQ59" s="169">
        <v>32308700504.790001</v>
      </c>
      <c r="AR59" s="169">
        <v>1587919947</v>
      </c>
      <c r="AS59" s="169">
        <v>397278</v>
      </c>
      <c r="AT59" s="169">
        <v>1587127510</v>
      </c>
      <c r="AU59" s="169">
        <v>395159</v>
      </c>
      <c r="AV59" s="169">
        <v>90760167258.429993</v>
      </c>
      <c r="AW59" s="169">
        <v>877457610.86000001</v>
      </c>
      <c r="AX59" s="280">
        <v>89882709647.570007</v>
      </c>
      <c r="AY59" s="169">
        <v>48440132510.383301</v>
      </c>
      <c r="AZ59" s="169">
        <v>46524353160.171402</v>
      </c>
      <c r="BA59" s="169">
        <v>337757860.68198103</v>
      </c>
      <c r="BB59" s="279">
        <v>0</v>
      </c>
      <c r="BC59" s="169">
        <v>1847213845.04</v>
      </c>
      <c r="BD59" s="169">
        <v>1258282.98</v>
      </c>
      <c r="BE59" s="169">
        <v>270450638.49000001</v>
      </c>
      <c r="BF59" s="169">
        <v>27023986196.869099</v>
      </c>
      <c r="BG59" s="169">
        <v>26737698277.238998</v>
      </c>
      <c r="BH59" s="169">
        <v>247997673.03999999</v>
      </c>
      <c r="BI59" s="280">
        <v>4412822</v>
      </c>
      <c r="BJ59" s="169">
        <v>56898086.420000002</v>
      </c>
      <c r="BK59" s="169">
        <v>23020661.829999998</v>
      </c>
      <c r="BL59" s="169">
        <v>21416146313.514301</v>
      </c>
      <c r="BM59" s="169">
        <v>2107079266.6855299</v>
      </c>
      <c r="BN59" s="169">
        <v>992664851.32299995</v>
      </c>
      <c r="BO59" s="169">
        <v>11133973431.8193</v>
      </c>
      <c r="BP59" s="280">
        <v>1201520907.8917</v>
      </c>
      <c r="BQ59" s="169">
        <v>95932024.549748793</v>
      </c>
      <c r="BR59" s="169">
        <v>50634318269.598</v>
      </c>
      <c r="BS59" s="169">
        <v>41466340898.884903</v>
      </c>
      <c r="BT59" s="169">
        <v>9167977370.7131805</v>
      </c>
    </row>
    <row r="60" spans="1:72" ht="12.75" customHeight="1">
      <c r="A60" s="230">
        <v>2020</v>
      </c>
      <c r="B60" s="230">
        <v>1</v>
      </c>
      <c r="C60" s="323">
        <v>254</v>
      </c>
      <c r="D60" s="329">
        <v>160</v>
      </c>
      <c r="E60" s="329">
        <v>94</v>
      </c>
      <c r="F60" s="323">
        <v>74701</v>
      </c>
      <c r="G60" s="325">
        <v>229534745850.745</v>
      </c>
      <c r="H60" s="325">
        <v>47228268119.044296</v>
      </c>
      <c r="I60" s="325">
        <v>172940234820.45999</v>
      </c>
      <c r="J60" s="325">
        <v>167970174480.948</v>
      </c>
      <c r="K60" s="325">
        <v>14336303250.752686</v>
      </c>
      <c r="L60" s="230">
        <v>2020</v>
      </c>
      <c r="M60" s="230">
        <v>1</v>
      </c>
      <c r="N60" s="239">
        <v>159524180368.522</v>
      </c>
      <c r="O60" s="239">
        <v>6005784479.7492199</v>
      </c>
      <c r="P60" s="325">
        <v>7410269972.1883698</v>
      </c>
      <c r="Q60" s="236">
        <f t="shared" si="0"/>
        <v>4.2848733146924611E-2</v>
      </c>
      <c r="R60" s="239">
        <v>100000000</v>
      </c>
      <c r="S60" s="239">
        <v>742287320.86000001</v>
      </c>
      <c r="T60" s="239">
        <v>1048850026.40433</v>
      </c>
      <c r="U60" s="239">
        <v>4260048807.3210702</v>
      </c>
      <c r="V60" s="239">
        <v>3994784399.2272401</v>
      </c>
      <c r="W60" s="239">
        <v>249644408.09383601</v>
      </c>
      <c r="X60" s="239">
        <v>15620000</v>
      </c>
      <c r="Y60" s="273">
        <v>186313140968.34</v>
      </c>
      <c r="Z60" s="273">
        <v>159015824530.724</v>
      </c>
      <c r="AA60" s="275">
        <v>3914870548.8689899</v>
      </c>
      <c r="AB60" s="275">
        <v>155100953981.85501</v>
      </c>
      <c r="AC60" s="275"/>
      <c r="AD60" s="273">
        <v>10772911123.7092</v>
      </c>
      <c r="AE60" s="275">
        <v>16524405313.9067</v>
      </c>
      <c r="AF60" s="275">
        <v>148901937.115069</v>
      </c>
      <c r="AG60" s="273">
        <v>43221604882.384201</v>
      </c>
      <c r="AH60" s="273">
        <v>18414215275.880001</v>
      </c>
      <c r="AI60" s="276">
        <v>13051536251.315201</v>
      </c>
      <c r="AJ60" s="169">
        <v>160800778.37</v>
      </c>
      <c r="AK60" s="169">
        <v>525590025.70999998</v>
      </c>
      <c r="AL60" s="169">
        <v>11069462551.10903</v>
      </c>
      <c r="AM60" s="169">
        <v>213812574608.90302</v>
      </c>
      <c r="AN60" s="169">
        <v>210530388083.483</v>
      </c>
      <c r="AO60" s="169">
        <v>1479900003</v>
      </c>
      <c r="AP60" s="169">
        <v>184057050325.073</v>
      </c>
      <c r="AQ60" s="169">
        <v>24993437755.41</v>
      </c>
      <c r="AR60" s="169">
        <v>773925001</v>
      </c>
      <c r="AS60" s="169">
        <v>243917</v>
      </c>
      <c r="AT60" s="169">
        <v>773280183</v>
      </c>
      <c r="AU60" s="169">
        <v>400901</v>
      </c>
      <c r="AV60" s="169">
        <v>2508261524.4200001</v>
      </c>
      <c r="AW60" s="169">
        <v>164763031.08000001</v>
      </c>
      <c r="AX60" s="169">
        <v>2343498493.3400002</v>
      </c>
      <c r="AY60" s="169">
        <v>13448400450.1168</v>
      </c>
      <c r="AZ60" s="169">
        <v>13100543904.2309</v>
      </c>
      <c r="BA60" s="169">
        <v>70220502.337958306</v>
      </c>
      <c r="BB60" s="279">
        <v>0</v>
      </c>
      <c r="BC60" s="169">
        <v>325750842.06900001</v>
      </c>
      <c r="BD60" s="169">
        <v>8525371</v>
      </c>
      <c r="BE60" s="169">
        <v>56640169.520999998</v>
      </c>
      <c r="BF60" s="169">
        <v>7562674201.6142302</v>
      </c>
      <c r="BG60" s="169">
        <v>7372552914.1478205</v>
      </c>
      <c r="BH60" s="169">
        <v>178173122.76715401</v>
      </c>
      <c r="BI60" s="169">
        <v>566984.41</v>
      </c>
      <c r="BJ60" s="169">
        <v>19923870.799251799</v>
      </c>
      <c r="BK60" s="169">
        <v>8542690.5099999998</v>
      </c>
      <c r="BL60" s="169">
        <v>5885726248.5025902</v>
      </c>
      <c r="BM60" s="169">
        <v>731543912.79967105</v>
      </c>
      <c r="BN60" s="169">
        <v>283718316.17000002</v>
      </c>
      <c r="BO60" s="169">
        <v>3279462480.2717099</v>
      </c>
      <c r="BP60" s="169">
        <v>301042995.198448</v>
      </c>
      <c r="BQ60" s="169">
        <v>32071212.093811002</v>
      </c>
      <c r="BR60" s="169">
        <v>14033161761.4853</v>
      </c>
      <c r="BS60" s="169">
        <v>11838456632.4741</v>
      </c>
      <c r="BT60" s="169">
        <v>2194705129.01121</v>
      </c>
    </row>
    <row r="61" spans="1:72" ht="12.75" customHeight="1">
      <c r="A61" s="230">
        <v>2020</v>
      </c>
      <c r="B61" s="230">
        <v>2</v>
      </c>
      <c r="C61" s="323">
        <v>256</v>
      </c>
      <c r="D61" s="329">
        <v>155</v>
      </c>
      <c r="E61" s="329">
        <v>101</v>
      </c>
      <c r="F61" s="323">
        <v>72230</v>
      </c>
      <c r="G61" s="325">
        <v>234439770487.85001</v>
      </c>
      <c r="H61" s="325">
        <v>59495025489.618797</v>
      </c>
      <c r="I61" s="325">
        <v>165066939616.789</v>
      </c>
      <c r="J61" s="325">
        <v>160128071909.784</v>
      </c>
      <c r="K61" s="325">
        <v>14816673088.447205</v>
      </c>
      <c r="L61" s="230">
        <v>2020</v>
      </c>
      <c r="M61" s="230">
        <v>2</v>
      </c>
      <c r="N61" s="239">
        <v>152815447669.466</v>
      </c>
      <c r="O61" s="239">
        <v>5138604912.2442198</v>
      </c>
      <c r="P61" s="325">
        <v>7112887035.0783701</v>
      </c>
      <c r="Q61" s="236">
        <f t="shared" si="0"/>
        <v>4.309092451578303E-2</v>
      </c>
      <c r="R61" s="239">
        <v>100000000</v>
      </c>
      <c r="S61" s="239">
        <v>1345376041.8599999</v>
      </c>
      <c r="T61" s="239">
        <v>1088120428.4100001</v>
      </c>
      <c r="U61" s="239">
        <v>4198100992.9359999</v>
      </c>
      <c r="V61" s="239">
        <v>3954080798.4147701</v>
      </c>
      <c r="W61" s="239">
        <v>228400194.52123299</v>
      </c>
      <c r="X61" s="239">
        <v>15620000</v>
      </c>
      <c r="Y61" s="273">
        <v>163394084035.306</v>
      </c>
      <c r="Z61" s="273">
        <v>163394084035.306</v>
      </c>
      <c r="AA61" s="275">
        <v>3298910594.5414</v>
      </c>
      <c r="AB61" s="275">
        <v>160095173440.76501</v>
      </c>
      <c r="AC61" s="275"/>
      <c r="AD61" s="273">
        <v>9778551013.5371494</v>
      </c>
      <c r="AE61" s="275">
        <v>15730606059.879801</v>
      </c>
      <c r="AF61" s="275">
        <v>150798015.27323499</v>
      </c>
      <c r="AG61" s="273">
        <v>45536529379.1353</v>
      </c>
      <c r="AH61" s="273">
        <v>18225406964.0355</v>
      </c>
      <c r="AI61" s="276">
        <v>15110809750.2493</v>
      </c>
      <c r="AJ61" s="169">
        <v>161350048.37</v>
      </c>
      <c r="AK61" s="169">
        <v>528549148.05000001</v>
      </c>
      <c r="AL61" s="169">
        <v>11510413468.43047</v>
      </c>
      <c r="AM61" s="169">
        <v>208171076027.56976</v>
      </c>
      <c r="AN61" s="169">
        <v>203505216375.85001</v>
      </c>
      <c r="AO61" s="169">
        <v>2404459004</v>
      </c>
      <c r="AP61" s="169">
        <v>169971113170.07999</v>
      </c>
      <c r="AQ61" s="169">
        <v>31129644201.77</v>
      </c>
      <c r="AR61" s="169">
        <v>1530220847</v>
      </c>
      <c r="AS61" s="169">
        <v>243974</v>
      </c>
      <c r="AT61" s="169">
        <v>1529621251</v>
      </c>
      <c r="AU61" s="169">
        <v>355622</v>
      </c>
      <c r="AV61" s="169">
        <v>3135638804.7197599</v>
      </c>
      <c r="AW61" s="169">
        <v>851589359.32000005</v>
      </c>
      <c r="AX61" s="169">
        <v>2284049445.3997598</v>
      </c>
      <c r="AY61" s="169">
        <v>25661587977.9548</v>
      </c>
      <c r="AZ61" s="169">
        <v>24800191675.9818</v>
      </c>
      <c r="BA61" s="169">
        <v>146822554.30795801</v>
      </c>
      <c r="BB61" s="279">
        <v>0</v>
      </c>
      <c r="BC61" s="169">
        <v>799553102.13592994</v>
      </c>
      <c r="BD61" s="169">
        <v>21395356</v>
      </c>
      <c r="BE61" s="169">
        <v>106374710.4709</v>
      </c>
      <c r="BF61" s="169">
        <v>14201073537.469299</v>
      </c>
      <c r="BG61" s="169">
        <v>13917588787.9891</v>
      </c>
      <c r="BH61" s="169">
        <v>268354096.57715401</v>
      </c>
      <c r="BI61" s="169">
        <v>598678.31999999995</v>
      </c>
      <c r="BJ61" s="169">
        <v>25218803.493087601</v>
      </c>
      <c r="BK61" s="169">
        <v>10686828.91</v>
      </c>
      <c r="BL61" s="169">
        <v>11460514440.4855</v>
      </c>
      <c r="BM61" s="169">
        <v>829204057.48000002</v>
      </c>
      <c r="BN61" s="169">
        <v>458647839.60399997</v>
      </c>
      <c r="BO61" s="169">
        <v>5951361806.3169498</v>
      </c>
      <c r="BP61" s="169">
        <v>622382769.19860005</v>
      </c>
      <c r="BQ61" s="169">
        <v>169314713.84</v>
      </c>
      <c r="BR61" s="169">
        <v>26742618586.757401</v>
      </c>
      <c r="BS61" s="169">
        <v>21553753129.042801</v>
      </c>
      <c r="BT61" s="169">
        <v>5188865457.7145796</v>
      </c>
    </row>
    <row r="62" spans="1:72" ht="12.75" customHeight="1">
      <c r="A62" s="230">
        <v>2020</v>
      </c>
      <c r="B62" s="230">
        <v>3</v>
      </c>
      <c r="C62" s="323">
        <v>248</v>
      </c>
      <c r="D62" s="329">
        <v>150</v>
      </c>
      <c r="E62" s="329">
        <v>98</v>
      </c>
      <c r="F62" s="323">
        <v>73183</v>
      </c>
      <c r="G62" s="325">
        <v>234281258140.892</v>
      </c>
      <c r="H62" s="325">
        <v>52971378087.407997</v>
      </c>
      <c r="I62" s="325">
        <v>171180118272.457</v>
      </c>
      <c r="J62" s="325">
        <v>166264967939.43301</v>
      </c>
      <c r="K62" s="325">
        <v>15044912114.050995</v>
      </c>
      <c r="L62" s="230">
        <v>2020</v>
      </c>
      <c r="M62" s="230">
        <v>3</v>
      </c>
      <c r="N62" s="239">
        <v>159055152157.134</v>
      </c>
      <c r="O62" s="239">
        <v>4847300816.3536997</v>
      </c>
      <c r="P62" s="325">
        <v>7277665298.9683704</v>
      </c>
      <c r="Q62" s="236">
        <f t="shared" si="0"/>
        <v>4.2514664509022901E-2</v>
      </c>
      <c r="R62" s="239">
        <v>100000000</v>
      </c>
      <c r="S62" s="239">
        <v>1192852299.8599999</v>
      </c>
      <c r="T62" s="239">
        <v>1043040423.11133</v>
      </c>
      <c r="U62" s="239">
        <v>4141091670.5346198</v>
      </c>
      <c r="V62" s="239">
        <v>3914112943.49051</v>
      </c>
      <c r="W62" s="239">
        <v>211958727.04411</v>
      </c>
      <c r="X62" s="239">
        <v>15020000</v>
      </c>
      <c r="Y62" s="273">
        <v>186806165930.28799</v>
      </c>
      <c r="Z62" s="273">
        <v>163634632301.09</v>
      </c>
      <c r="AA62" s="275">
        <v>3464708036.6048198</v>
      </c>
      <c r="AB62" s="275">
        <v>160169924264.48499</v>
      </c>
      <c r="AC62" s="275"/>
      <c r="AD62" s="273">
        <v>9217450733.3098488</v>
      </c>
      <c r="AE62" s="275">
        <v>13954082895.888</v>
      </c>
      <c r="AF62" s="275">
        <v>70576672.775068507</v>
      </c>
      <c r="AG62" s="273">
        <v>47475092210.604599</v>
      </c>
      <c r="AH62" s="273">
        <v>18283275628.240002</v>
      </c>
      <c r="AI62" s="276">
        <v>17217775134.139</v>
      </c>
      <c r="AJ62" s="169">
        <v>156460048.37</v>
      </c>
      <c r="AK62" s="279">
        <v>515031118.11000001</v>
      </c>
      <c r="AL62" s="281">
        <v>11302550281.745672</v>
      </c>
      <c r="AM62" s="279">
        <v>1212914781941.7847</v>
      </c>
      <c r="AN62" s="279">
        <v>1208110899749.1101</v>
      </c>
      <c r="AO62" s="279">
        <v>1943234505</v>
      </c>
      <c r="AP62" s="279">
        <v>1182942388434.55</v>
      </c>
      <c r="AQ62" s="279">
        <v>23225276809.560001</v>
      </c>
      <c r="AR62" s="279">
        <v>1530890707</v>
      </c>
      <c r="AS62" s="279">
        <v>243988</v>
      </c>
      <c r="AT62" s="279">
        <v>1530295559</v>
      </c>
      <c r="AU62" s="279">
        <v>351160</v>
      </c>
      <c r="AV62" s="279">
        <v>3272991485.6744399</v>
      </c>
      <c r="AW62" s="279">
        <v>847391239.05999994</v>
      </c>
      <c r="AX62" s="282">
        <v>2425600246.61444</v>
      </c>
      <c r="AY62" s="279">
        <v>37596710811.633202</v>
      </c>
      <c r="AZ62" s="279">
        <v>36457766185.9263</v>
      </c>
      <c r="BA62" s="279">
        <v>191353968.55795801</v>
      </c>
      <c r="BB62" s="279">
        <v>0</v>
      </c>
      <c r="BC62" s="279">
        <v>1078555043.497</v>
      </c>
      <c r="BD62" s="279">
        <v>16997240</v>
      </c>
      <c r="BE62" s="279">
        <v>147961626.34799999</v>
      </c>
      <c r="BF62" s="279">
        <v>21321961458.990898</v>
      </c>
      <c r="BG62" s="279">
        <v>20948451423.750401</v>
      </c>
      <c r="BH62" s="279">
        <v>356255198.94410902</v>
      </c>
      <c r="BI62" s="269">
        <v>0</v>
      </c>
      <c r="BJ62" s="279">
        <v>33438520.486444298</v>
      </c>
      <c r="BK62" s="279">
        <v>16183684.189999999</v>
      </c>
      <c r="BL62" s="279">
        <v>16274749352.6423</v>
      </c>
      <c r="BM62" s="279">
        <v>1275586960.48</v>
      </c>
      <c r="BN62" s="279">
        <v>726850311.26600003</v>
      </c>
      <c r="BO62" s="279">
        <v>8520025530.9865704</v>
      </c>
      <c r="BP62" s="279">
        <v>983474088.65506995</v>
      </c>
      <c r="BQ62" s="279">
        <v>74030784.407715395</v>
      </c>
      <c r="BR62" s="279">
        <v>39307035211.554298</v>
      </c>
      <c r="BS62" s="279">
        <v>31867580716.0275</v>
      </c>
      <c r="BT62" s="279">
        <v>7439454495.5268602</v>
      </c>
    </row>
    <row r="63" spans="1:72" ht="12.75" customHeight="1">
      <c r="A63" s="230">
        <v>2020</v>
      </c>
      <c r="B63" s="230">
        <v>4</v>
      </c>
      <c r="C63" s="323">
        <v>249</v>
      </c>
      <c r="D63" s="329">
        <v>148</v>
      </c>
      <c r="E63" s="329">
        <v>101</v>
      </c>
      <c r="F63" s="323">
        <v>72651</v>
      </c>
      <c r="G63" s="325">
        <v>255974886869.39999</v>
      </c>
      <c r="H63" s="325">
        <v>77670083100.186005</v>
      </c>
      <c r="I63" s="325">
        <v>167573011078.37299</v>
      </c>
      <c r="J63" s="325">
        <v>162563225718.23199</v>
      </c>
      <c r="K63" s="325">
        <f t="shared" ref="K63:K69" si="1">+G63-H63-J63</f>
        <v>15741578050.981995</v>
      </c>
      <c r="L63" s="230">
        <v>2020</v>
      </c>
      <c r="M63" s="230">
        <v>4</v>
      </c>
      <c r="N63" s="239">
        <v>154667866447.56299</v>
      </c>
      <c r="O63" s="239">
        <v>5542439909.9399996</v>
      </c>
      <c r="P63" s="325">
        <v>7362704720.8699999</v>
      </c>
      <c r="Q63" s="236">
        <f t="shared" si="0"/>
        <v>4.3937294397762554E-2</v>
      </c>
      <c r="R63" s="239">
        <v>100000000</v>
      </c>
      <c r="S63" s="239">
        <v>1038012709.03</v>
      </c>
      <c r="T63" s="239">
        <v>869229590.29893303</v>
      </c>
      <c r="U63" s="239">
        <v>4358134026.0010004</v>
      </c>
      <c r="V63" s="239">
        <v>4146230556.0910001</v>
      </c>
      <c r="W63" s="239">
        <v>196383469.91</v>
      </c>
      <c r="X63" s="239">
        <v>15520000</v>
      </c>
      <c r="Y63" s="273">
        <v>206503733550.504</v>
      </c>
      <c r="Z63" s="273">
        <v>182183840605.224</v>
      </c>
      <c r="AA63" s="275">
        <v>3013136041.7600002</v>
      </c>
      <c r="AB63" s="275">
        <v>179170704563.46399</v>
      </c>
      <c r="AC63" s="275"/>
      <c r="AD63" s="273">
        <v>8940868557.8299999</v>
      </c>
      <c r="AE63" s="275">
        <v>15379024387.449699</v>
      </c>
      <c r="AF63" s="275">
        <v>64135313.670000002</v>
      </c>
      <c r="AG63" s="273">
        <v>49471153318.893402</v>
      </c>
      <c r="AH63" s="273">
        <v>18469981595.509998</v>
      </c>
      <c r="AI63" s="276">
        <v>16161841049.427401</v>
      </c>
      <c r="AJ63" s="169">
        <v>258407817.24000001</v>
      </c>
      <c r="AK63" s="279">
        <v>524007251.54000002</v>
      </c>
      <c r="AL63" s="281">
        <v>14056915605.176008</v>
      </c>
      <c r="AM63" s="279">
        <v>1175744763033.55</v>
      </c>
      <c r="AN63" s="279">
        <v>1172124262924.52</v>
      </c>
      <c r="AO63" s="279">
        <v>3929906791.3899999</v>
      </c>
      <c r="AP63" s="279">
        <v>1142109642548.02</v>
      </c>
      <c r="AQ63" s="279">
        <v>26084713585.110001</v>
      </c>
      <c r="AR63" s="279">
        <v>1266016046</v>
      </c>
      <c r="AS63" s="279">
        <v>4805573</v>
      </c>
      <c r="AT63" s="279">
        <v>1260895323</v>
      </c>
      <c r="AU63" s="279">
        <v>315150</v>
      </c>
      <c r="AV63" s="279">
        <v>2354484063.0300002</v>
      </c>
      <c r="AW63" s="279">
        <v>266797461.83000001</v>
      </c>
      <c r="AX63" s="282">
        <v>2087686601.2</v>
      </c>
      <c r="AY63" s="279">
        <v>50515142460.936897</v>
      </c>
      <c r="AZ63" s="279">
        <v>48814227011.966904</v>
      </c>
      <c r="BA63" s="279">
        <v>252697954.56</v>
      </c>
      <c r="BB63" s="279">
        <v>0</v>
      </c>
      <c r="BC63" s="279">
        <v>1600415771.1900001</v>
      </c>
      <c r="BD63" s="279">
        <v>16997240</v>
      </c>
      <c r="BE63" s="279">
        <v>169195516.78</v>
      </c>
      <c r="BF63" s="279">
        <v>29285342043.318401</v>
      </c>
      <c r="BG63" s="279">
        <v>28812258223.039902</v>
      </c>
      <c r="BH63" s="279">
        <v>443063939.41000003</v>
      </c>
      <c r="BI63" s="269">
        <v>0</v>
      </c>
      <c r="BJ63" s="279">
        <v>60931401.098503597</v>
      </c>
      <c r="BK63" s="279">
        <v>30911520.23</v>
      </c>
      <c r="BL63" s="279">
        <v>21229800417.6185</v>
      </c>
      <c r="BM63" s="279">
        <v>2059380181.26</v>
      </c>
      <c r="BN63" s="279">
        <v>1016329538.48</v>
      </c>
      <c r="BO63" s="279">
        <v>11540389708.108299</v>
      </c>
      <c r="BP63" s="279">
        <v>1533664477.5961399</v>
      </c>
      <c r="BQ63" s="279">
        <v>141551131.02000001</v>
      </c>
      <c r="BR63" s="279">
        <v>53065136477.013</v>
      </c>
      <c r="BS63" s="279">
        <v>43890234862.839699</v>
      </c>
      <c r="BT63" s="279">
        <v>9174901614.1732903</v>
      </c>
    </row>
    <row r="64" spans="1:72" ht="12.75" customHeight="1">
      <c r="A64" s="230">
        <v>2021</v>
      </c>
      <c r="B64" s="230">
        <v>1</v>
      </c>
      <c r="C64" s="323">
        <v>249</v>
      </c>
      <c r="D64" s="329">
        <v>148</v>
      </c>
      <c r="E64" s="329">
        <v>101</v>
      </c>
      <c r="F64" s="323">
        <v>75002</v>
      </c>
      <c r="G64" s="325">
        <v>278934885481.97302</v>
      </c>
      <c r="H64" s="325">
        <v>73619936591.889404</v>
      </c>
      <c r="I64" s="325">
        <v>192066061505.90302</v>
      </c>
      <c r="J64" s="325">
        <v>186969058627.53799</v>
      </c>
      <c r="K64" s="325">
        <f t="shared" si="1"/>
        <v>18345890262.545624</v>
      </c>
      <c r="L64" s="230">
        <v>2021</v>
      </c>
      <c r="M64" s="230">
        <v>1</v>
      </c>
      <c r="N64" s="239">
        <v>179521742668.396</v>
      </c>
      <c r="O64" s="239">
        <v>5557412652.5699997</v>
      </c>
      <c r="P64" s="325">
        <v>6986906184.9365902</v>
      </c>
      <c r="Q64" s="236">
        <f t="shared" si="0"/>
        <v>3.6377619919705867E-2</v>
      </c>
      <c r="R64" s="239">
        <v>150000000</v>
      </c>
      <c r="S64" s="239">
        <v>787164390.86000001</v>
      </c>
      <c r="T64" s="239">
        <v>720639365.23893404</v>
      </c>
      <c r="U64" s="239">
        <v>7383445037.7327003</v>
      </c>
      <c r="V64" s="239">
        <v>4303600883.4827003</v>
      </c>
      <c r="W64" s="239">
        <v>3064356363.9699998</v>
      </c>
      <c r="X64" s="239">
        <v>15487790.279999999</v>
      </c>
      <c r="Y64" s="273">
        <v>227845478678.741</v>
      </c>
      <c r="Z64" s="273">
        <v>201351467052.23001</v>
      </c>
      <c r="AA64" s="275">
        <v>2889838858.6703</v>
      </c>
      <c r="AB64" s="275">
        <v>198461628193.56</v>
      </c>
      <c r="AC64" s="275"/>
      <c r="AD64" s="273">
        <v>7524507574.0699997</v>
      </c>
      <c r="AE64" s="275">
        <v>18969504052.440201</v>
      </c>
      <c r="AF64" s="275">
        <v>42933487.219999999</v>
      </c>
      <c r="AG64" s="273">
        <v>51089406803.232597</v>
      </c>
      <c r="AH64" s="273">
        <v>21324485711.209999</v>
      </c>
      <c r="AI64" s="276">
        <v>12114868042.2026</v>
      </c>
      <c r="AJ64" s="169">
        <v>167836708.37</v>
      </c>
      <c r="AK64" s="169">
        <v>539408440.42999995</v>
      </c>
      <c r="AL64" s="169">
        <v>16942807901.019999</v>
      </c>
      <c r="AM64" s="169">
        <v>1154144156088.55</v>
      </c>
      <c r="AN64" s="169">
        <v>1151214600029.0901</v>
      </c>
      <c r="AO64" s="169">
        <v>2593397633.3699999</v>
      </c>
      <c r="AP64" s="169">
        <v>1125682412255.9399</v>
      </c>
      <c r="AQ64" s="169">
        <v>22938790139.779999</v>
      </c>
      <c r="AR64" s="169">
        <v>19353126</v>
      </c>
      <c r="AS64" s="169">
        <v>5422968</v>
      </c>
      <c r="AT64" s="169">
        <v>13680020</v>
      </c>
      <c r="AU64" s="169">
        <v>250138</v>
      </c>
      <c r="AV64" s="169">
        <v>2910202933.46</v>
      </c>
      <c r="AW64" s="169">
        <v>296108788.92000002</v>
      </c>
      <c r="AX64" s="169">
        <v>2614094144.54</v>
      </c>
      <c r="AY64" s="169">
        <v>13465535659.8622</v>
      </c>
      <c r="AZ64" s="169">
        <v>12842544104.9622</v>
      </c>
      <c r="BA64" s="169">
        <v>42506184.289999999</v>
      </c>
      <c r="BB64" s="279">
        <v>0</v>
      </c>
      <c r="BC64" s="169">
        <v>605011540.87</v>
      </c>
      <c r="BD64" s="169">
        <v>0</v>
      </c>
      <c r="BE64" s="169">
        <v>24526170.260000002</v>
      </c>
      <c r="BF64" s="169">
        <v>8832562670.8016605</v>
      </c>
      <c r="BG64" s="169">
        <v>8641765749.3316593</v>
      </c>
      <c r="BH64" s="169">
        <v>181161127.33000001</v>
      </c>
      <c r="BI64" s="169">
        <v>0</v>
      </c>
      <c r="BJ64" s="169">
        <v>18944198.23</v>
      </c>
      <c r="BK64" s="169">
        <v>9308404.0899999999</v>
      </c>
      <c r="BL64" s="169">
        <v>4632972989.0605602</v>
      </c>
      <c r="BM64" s="169">
        <v>409395225.31999999</v>
      </c>
      <c r="BN64" s="169">
        <v>341594169.57999998</v>
      </c>
      <c r="BO64" s="169">
        <v>3302293786.0623398</v>
      </c>
      <c r="BP64" s="169">
        <v>506412402.01613998</v>
      </c>
      <c r="BQ64" s="169">
        <v>20319616.079999998</v>
      </c>
      <c r="BR64" s="169">
        <v>14313542231.458401</v>
      </c>
      <c r="BS64" s="169">
        <v>12753290224.232</v>
      </c>
      <c r="BT64" s="169">
        <v>1560252007.2263601</v>
      </c>
    </row>
    <row r="65" spans="1:72" ht="12.75" customHeight="1">
      <c r="A65" s="230">
        <v>2021</v>
      </c>
      <c r="B65" s="230">
        <v>2</v>
      </c>
      <c r="C65" s="323">
        <v>234</v>
      </c>
      <c r="D65" s="329">
        <v>136</v>
      </c>
      <c r="E65" s="329">
        <v>98</v>
      </c>
      <c r="F65" s="323">
        <v>73719</v>
      </c>
      <c r="G65" s="326">
        <v>270475472203.57001</v>
      </c>
      <c r="H65" s="325">
        <v>69431704305.491501</v>
      </c>
      <c r="I65" s="325">
        <v>186814868283.65302</v>
      </c>
      <c r="J65" s="325">
        <v>181775548934.69299</v>
      </c>
      <c r="K65" s="325">
        <f t="shared" si="1"/>
        <v>19268218963.385498</v>
      </c>
      <c r="L65" s="230">
        <v>2021</v>
      </c>
      <c r="M65" s="230">
        <v>2</v>
      </c>
      <c r="N65" s="239">
        <v>174783271822.87299</v>
      </c>
      <c r="O65" s="239">
        <v>5107849574.79</v>
      </c>
      <c r="P65" s="325">
        <v>6923746885.9899998</v>
      </c>
      <c r="Q65" s="236">
        <f t="shared" si="0"/>
        <v>3.7062076212677195E-2</v>
      </c>
      <c r="R65" s="239">
        <v>150000000</v>
      </c>
      <c r="S65" s="239">
        <v>720107458.76999998</v>
      </c>
      <c r="T65" s="239">
        <v>999815376.54893303</v>
      </c>
      <c r="U65" s="239">
        <v>8310772877.4615002</v>
      </c>
      <c r="V65" s="239">
        <v>4175154118.6726999</v>
      </c>
      <c r="W65" s="239">
        <v>4120132627.2687998</v>
      </c>
      <c r="X65" s="239">
        <v>15486131.52</v>
      </c>
      <c r="Y65" s="273">
        <v>214598750566.14499</v>
      </c>
      <c r="Z65" s="273">
        <v>191164216500.44101</v>
      </c>
      <c r="AA65" s="275">
        <v>4325630663.5803003</v>
      </c>
      <c r="AB65" s="275">
        <v>186838585836.86099</v>
      </c>
      <c r="AC65" s="275"/>
      <c r="AD65" s="273">
        <v>6680127503.9349995</v>
      </c>
      <c r="AE65" s="275">
        <v>16754406561.7687</v>
      </c>
      <c r="AF65" s="275">
        <v>76699096.489999995</v>
      </c>
      <c r="AG65" s="273">
        <v>55876721637.435799</v>
      </c>
      <c r="AH65" s="273">
        <v>22593048553.779999</v>
      </c>
      <c r="AI65" s="276">
        <v>15540242193.497801</v>
      </c>
      <c r="AJ65" s="169">
        <v>260271217.24000001</v>
      </c>
      <c r="AK65" s="169">
        <v>543947816.73000002</v>
      </c>
      <c r="AL65" s="169">
        <v>16939211856.188101</v>
      </c>
      <c r="AM65" s="169">
        <v>2089167450224.6001</v>
      </c>
      <c r="AN65" s="169">
        <v>2086465403718.0801</v>
      </c>
      <c r="AO65" s="169">
        <v>2351161048.1999998</v>
      </c>
      <c r="AP65" s="169">
        <v>2049762447344.47</v>
      </c>
      <c r="AQ65" s="169">
        <v>34351795325.41</v>
      </c>
      <c r="AR65" s="169">
        <v>9939723</v>
      </c>
      <c r="AS65" s="169">
        <v>5465527</v>
      </c>
      <c r="AT65" s="169">
        <v>4334061</v>
      </c>
      <c r="AU65" s="169">
        <v>140135</v>
      </c>
      <c r="AV65" s="169">
        <v>2692106783.52</v>
      </c>
      <c r="AW65" s="169">
        <v>231269184.09999999</v>
      </c>
      <c r="AX65" s="169">
        <v>2460837599.4200001</v>
      </c>
      <c r="AY65" s="169">
        <v>25840551262.247299</v>
      </c>
      <c r="AZ65" s="169">
        <v>24355567913.727299</v>
      </c>
      <c r="BA65" s="169">
        <v>101807811.34</v>
      </c>
      <c r="BB65" s="279">
        <v>0</v>
      </c>
      <c r="BC65" s="169">
        <v>1415137490.3399999</v>
      </c>
      <c r="BD65" s="169">
        <v>0</v>
      </c>
      <c r="BE65" s="169">
        <v>31961953.16</v>
      </c>
      <c r="BF65" s="169">
        <v>15234147763.415899</v>
      </c>
      <c r="BG65" s="169">
        <v>14981719705.4359</v>
      </c>
      <c r="BH65" s="169">
        <v>238405154.49000001</v>
      </c>
      <c r="BI65" s="169">
        <v>250000</v>
      </c>
      <c r="BJ65" s="169">
        <v>26248819.039999999</v>
      </c>
      <c r="BK65" s="169">
        <v>12475915.550000001</v>
      </c>
      <c r="BL65" s="169">
        <v>10606403498.8314</v>
      </c>
      <c r="BM65" s="169">
        <v>942552132.30999994</v>
      </c>
      <c r="BN65" s="169">
        <v>768846818.83399999</v>
      </c>
      <c r="BO65" s="169">
        <v>6056377071.0500002</v>
      </c>
      <c r="BP65" s="169">
        <v>1266124441.26</v>
      </c>
      <c r="BQ65" s="169">
        <v>94787760.870000005</v>
      </c>
      <c r="BR65" s="169">
        <v>27875522522.341202</v>
      </c>
      <c r="BS65" s="169">
        <v>22704146730.905899</v>
      </c>
      <c r="BT65" s="169">
        <v>5171375791.4354</v>
      </c>
    </row>
    <row r="66" spans="1:72" ht="12.75" customHeight="1">
      <c r="A66" s="230">
        <v>2021</v>
      </c>
      <c r="B66" s="230">
        <v>3</v>
      </c>
      <c r="C66" s="323">
        <v>225</v>
      </c>
      <c r="D66" s="329">
        <v>127</v>
      </c>
      <c r="E66" s="329">
        <v>98</v>
      </c>
      <c r="F66" s="323">
        <v>75771</v>
      </c>
      <c r="G66" s="326">
        <v>289371682198.05499</v>
      </c>
      <c r="H66" s="325">
        <v>63776794648.7155</v>
      </c>
      <c r="I66" s="325">
        <v>208065387214.75201</v>
      </c>
      <c r="J66" s="325">
        <v>202508927266.379</v>
      </c>
      <c r="K66" s="325">
        <f t="shared" si="1"/>
        <v>23085960282.96048</v>
      </c>
      <c r="L66" s="230">
        <v>2021</v>
      </c>
      <c r="M66" s="230">
        <v>3</v>
      </c>
      <c r="N66" s="239">
        <v>194506245060.55301</v>
      </c>
      <c r="O66" s="239">
        <v>5556188213.1199999</v>
      </c>
      <c r="P66" s="325">
        <v>8002953941.0799999</v>
      </c>
      <c r="Q66" s="236">
        <f t="shared" si="0"/>
        <v>3.8463648606867289E-2</v>
      </c>
      <c r="R66" s="239">
        <v>150000000</v>
      </c>
      <c r="S66" s="239">
        <v>687771298.76999998</v>
      </c>
      <c r="T66" s="239">
        <v>1040305025.76893</v>
      </c>
      <c r="U66" s="239">
        <v>11421591990.061501</v>
      </c>
      <c r="V66" s="239">
        <v>3988909387.1327</v>
      </c>
      <c r="W66" s="239">
        <v>7417196471.4088001</v>
      </c>
      <c r="X66" s="239">
        <v>15486131.52</v>
      </c>
      <c r="Y66" s="273">
        <v>228593871004.42099</v>
      </c>
      <c r="Z66" s="273">
        <v>203807205812.94601</v>
      </c>
      <c r="AA66" s="275">
        <v>4824456181.9868002</v>
      </c>
      <c r="AB66" s="275">
        <v>198982749630.95999</v>
      </c>
      <c r="AC66" s="275"/>
      <c r="AD66" s="273">
        <v>8897624337.0205688</v>
      </c>
      <c r="AE66" s="275">
        <v>15889040854.454</v>
      </c>
      <c r="AF66" s="275">
        <v>87267652.519999996</v>
      </c>
      <c r="AG66" s="273">
        <v>60777811193.624298</v>
      </c>
      <c r="AH66" s="273">
        <v>25675069913.439999</v>
      </c>
      <c r="AI66" s="276">
        <v>17484279604.247299</v>
      </c>
      <c r="AJ66" s="169">
        <v>263051717.24000001</v>
      </c>
      <c r="AK66" s="169">
        <v>340825757.44</v>
      </c>
      <c r="AL66" s="169">
        <v>17014584201.257</v>
      </c>
      <c r="AM66" s="169">
        <v>170726601465.41998</v>
      </c>
      <c r="AN66" s="169">
        <v>169741825595.84</v>
      </c>
      <c r="AO66" s="169">
        <v>296920658.98000002</v>
      </c>
      <c r="AP66" s="169">
        <v>126975333407.39</v>
      </c>
      <c r="AQ66" s="169">
        <v>42469571529.470001</v>
      </c>
      <c r="AR66" s="169">
        <v>10289353</v>
      </c>
      <c r="AS66" s="169">
        <v>5695346</v>
      </c>
      <c r="AT66" s="169">
        <v>4333921</v>
      </c>
      <c r="AU66" s="169">
        <v>260086</v>
      </c>
      <c r="AV66" s="169">
        <v>974486516.58000004</v>
      </c>
      <c r="AW66" s="169">
        <v>96776097.700000003</v>
      </c>
      <c r="AX66" s="169">
        <v>877710418.88</v>
      </c>
      <c r="AY66" s="169">
        <v>38949574368.514603</v>
      </c>
      <c r="AZ66" s="169">
        <v>36528176967.025597</v>
      </c>
      <c r="BA66" s="169">
        <v>147645121.97901899</v>
      </c>
      <c r="BB66" s="279">
        <v>0</v>
      </c>
      <c r="BC66" s="169">
        <v>2322458142.98</v>
      </c>
      <c r="BD66" s="169">
        <v>0</v>
      </c>
      <c r="BE66" s="169">
        <v>48705863.469999999</v>
      </c>
      <c r="BF66" s="169">
        <v>23655210274.084</v>
      </c>
      <c r="BG66" s="169">
        <v>23341439823.034</v>
      </c>
      <c r="BH66" s="169">
        <v>301414920.69</v>
      </c>
      <c r="BI66" s="169">
        <v>640538</v>
      </c>
      <c r="BJ66" s="169">
        <v>32729848.559999999</v>
      </c>
      <c r="BK66" s="169">
        <v>21014856.199999999</v>
      </c>
      <c r="BL66" s="169">
        <v>15294364094.430599</v>
      </c>
      <c r="BM66" s="169">
        <v>1459603924.07005</v>
      </c>
      <c r="BN66" s="169">
        <v>909985852.16999996</v>
      </c>
      <c r="BO66" s="169">
        <v>8786097830.0699997</v>
      </c>
      <c r="BP66" s="169">
        <v>1922987340.6094999</v>
      </c>
      <c r="BQ66" s="169">
        <v>8786097830.0699997</v>
      </c>
      <c r="BR66" s="169">
        <v>41782547561.294098</v>
      </c>
      <c r="BS66" s="169">
        <v>34635579636.587196</v>
      </c>
      <c r="BT66" s="169">
        <v>7146967924.70683</v>
      </c>
    </row>
    <row r="67" spans="1:72" ht="12.75" customHeight="1">
      <c r="A67" s="230">
        <v>2021</v>
      </c>
      <c r="B67" s="230">
        <v>4</v>
      </c>
      <c r="C67" s="323">
        <v>209</v>
      </c>
      <c r="D67" s="329">
        <v>116</v>
      </c>
      <c r="E67" s="329">
        <v>93</v>
      </c>
      <c r="F67" s="323">
        <v>75400</v>
      </c>
      <c r="G67" s="326">
        <v>291197433448.14099</v>
      </c>
      <c r="H67" s="325">
        <v>61336408775.7985</v>
      </c>
      <c r="I67" s="325">
        <v>213421468527.31</v>
      </c>
      <c r="J67" s="325">
        <v>207849100050.24301</v>
      </c>
      <c r="K67" s="325">
        <f t="shared" si="1"/>
        <v>22011924622.099487</v>
      </c>
      <c r="L67" s="230">
        <v>2021</v>
      </c>
      <c r="M67" s="230">
        <v>4</v>
      </c>
      <c r="N67" s="239">
        <v>202122837164.95001</v>
      </c>
      <c r="O67" s="239">
        <v>3905566979.6599998</v>
      </c>
      <c r="P67" s="325">
        <v>7393064382.6999998</v>
      </c>
      <c r="Q67" s="236">
        <f t="shared" si="0"/>
        <v>3.4640678061654155E-2</v>
      </c>
      <c r="R67" s="239">
        <v>150000000</v>
      </c>
      <c r="S67" s="239">
        <v>766310290.24000001</v>
      </c>
      <c r="T67" s="239">
        <v>917997813.92893302</v>
      </c>
      <c r="U67" s="239">
        <v>11115028335.931101</v>
      </c>
      <c r="V67" s="239">
        <v>3884855047.8427</v>
      </c>
      <c r="W67" s="239">
        <v>7214685497.8084297</v>
      </c>
      <c r="X67" s="239">
        <v>15487790.279999999</v>
      </c>
      <c r="Y67" s="273">
        <v>227301079978.29501</v>
      </c>
      <c r="Z67" s="273">
        <v>203585911178.15601</v>
      </c>
      <c r="AA67" s="275">
        <v>5333264163.0703001</v>
      </c>
      <c r="AB67" s="275">
        <v>198252647015.086</v>
      </c>
      <c r="AC67" s="275"/>
      <c r="AD67" s="273">
        <v>8606559454.25</v>
      </c>
      <c r="AE67" s="275">
        <v>15108609345.8888</v>
      </c>
      <c r="AF67" s="275">
        <v>87546208.180000007</v>
      </c>
      <c r="AG67" s="273">
        <v>63896353469.842796</v>
      </c>
      <c r="AH67" s="273">
        <v>25362675288.4352</v>
      </c>
      <c r="AI67" s="276">
        <v>21777402901.6437</v>
      </c>
      <c r="AJ67" s="169">
        <v>168366599.56999999</v>
      </c>
      <c r="AK67" s="169">
        <v>326332532.55000001</v>
      </c>
      <c r="AL67" s="169">
        <v>16261576147.644001</v>
      </c>
      <c r="AM67" s="169">
        <v>196325544053.65494</v>
      </c>
      <c r="AN67" s="169">
        <v>193343888950.10501</v>
      </c>
      <c r="AO67" s="169">
        <v>1396521659.6700001</v>
      </c>
      <c r="AP67" s="169">
        <v>131634058533.845</v>
      </c>
      <c r="AQ67" s="169">
        <v>60313308756.589996</v>
      </c>
      <c r="AR67" s="169">
        <v>8763480</v>
      </c>
      <c r="AS67" s="169">
        <v>50327</v>
      </c>
      <c r="AT67" s="169">
        <v>8483054</v>
      </c>
      <c r="AU67" s="169">
        <v>230099</v>
      </c>
      <c r="AV67" s="169">
        <v>2972891623.5499301</v>
      </c>
      <c r="AW67" s="169">
        <v>422370836.81</v>
      </c>
      <c r="AX67" s="169">
        <v>2550520786.7399302</v>
      </c>
      <c r="AY67" s="169">
        <v>54215900412.942802</v>
      </c>
      <c r="AZ67" s="169">
        <v>50804579349.782799</v>
      </c>
      <c r="BA67" s="169">
        <v>215778252.59999999</v>
      </c>
      <c r="BB67" s="279">
        <v>0</v>
      </c>
      <c r="BC67" s="169">
        <v>3309286105.0900002</v>
      </c>
      <c r="BD67" s="169">
        <v>63760162.5</v>
      </c>
      <c r="BE67" s="169">
        <v>177503457.03</v>
      </c>
      <c r="BF67" s="169">
        <v>31921953763.1744</v>
      </c>
      <c r="BG67" s="169">
        <v>31342974813.1782</v>
      </c>
      <c r="BH67" s="169">
        <v>423060753.64999998</v>
      </c>
      <c r="BI67" s="169">
        <v>543000</v>
      </c>
      <c r="BJ67" s="169">
        <v>182961798.22999999</v>
      </c>
      <c r="BK67" s="169">
        <v>27586601.8838</v>
      </c>
      <c r="BL67" s="169">
        <v>22293946649.768398</v>
      </c>
      <c r="BM67" s="169">
        <v>1975028746.938</v>
      </c>
      <c r="BN67" s="169">
        <v>1297916181.3499999</v>
      </c>
      <c r="BO67" s="169">
        <v>12199119751.5126</v>
      </c>
      <c r="BP67" s="169">
        <v>2460561936.4260001</v>
      </c>
      <c r="BQ67" s="169">
        <v>262479444.59057</v>
      </c>
      <c r="BR67" s="169">
        <v>57974378530.718803</v>
      </c>
      <c r="BS67" s="169">
        <v>47225709530.475601</v>
      </c>
      <c r="BT67" s="169">
        <v>10748669000.2432</v>
      </c>
    </row>
    <row r="68" spans="1:72" ht="12.75" customHeight="1">
      <c r="A68" s="230">
        <v>2022</v>
      </c>
      <c r="B68" s="230">
        <v>1</v>
      </c>
      <c r="C68" s="323">
        <v>205</v>
      </c>
      <c r="D68" s="329">
        <v>114</v>
      </c>
      <c r="E68" s="329">
        <v>91</v>
      </c>
      <c r="F68" s="323">
        <v>74966</v>
      </c>
      <c r="G68" s="326">
        <v>291292672350.06702</v>
      </c>
      <c r="H68" s="325">
        <v>51208991714.443901</v>
      </c>
      <c r="I68" s="325">
        <v>219286946738.88</v>
      </c>
      <c r="J68" s="325">
        <v>213675151761.327</v>
      </c>
      <c r="K68" s="325">
        <f t="shared" si="1"/>
        <v>26408528874.296112</v>
      </c>
      <c r="L68" s="230">
        <v>2022</v>
      </c>
      <c r="M68" s="230">
        <v>1</v>
      </c>
      <c r="N68" s="239">
        <v>206922852686.53</v>
      </c>
      <c r="O68" s="239">
        <v>5325210370.5600004</v>
      </c>
      <c r="P68" s="325">
        <v>7038883681.79</v>
      </c>
      <c r="Q68" s="236">
        <f>+P68/I68</f>
        <v>3.2098963419704508E-2</v>
      </c>
      <c r="R68" s="239">
        <v>150000000</v>
      </c>
      <c r="S68" s="239">
        <v>665788790.24000001</v>
      </c>
      <c r="T68" s="239">
        <v>2967519246.6199999</v>
      </c>
      <c r="U68" s="239">
        <v>10942106342.841499</v>
      </c>
      <c r="V68" s="239">
        <v>3723623304.8326998</v>
      </c>
      <c r="W68" s="239">
        <v>7202995247.7287998</v>
      </c>
      <c r="X68" s="239">
        <v>15487790.279999999</v>
      </c>
      <c r="Y68" s="273">
        <v>225606636243.811</v>
      </c>
      <c r="Z68" s="273">
        <v>202110148246.18201</v>
      </c>
      <c r="AA68" s="275">
        <v>3332786778.8483</v>
      </c>
      <c r="AB68" s="275">
        <v>198777361467.33401</v>
      </c>
      <c r="AC68" s="275"/>
      <c r="AD68" s="273">
        <v>7579194776.71</v>
      </c>
      <c r="AE68" s="275">
        <v>15917293220.919001</v>
      </c>
      <c r="AF68" s="275">
        <v>89770214.040000007</v>
      </c>
      <c r="AG68" s="273">
        <v>65686036106.255402</v>
      </c>
      <c r="AH68" s="273">
        <v>26397988262.5462</v>
      </c>
      <c r="AI68" s="276">
        <v>18990394680.777199</v>
      </c>
      <c r="AJ68" s="169">
        <v>164559172.80000001</v>
      </c>
      <c r="AK68" s="169">
        <v>331015869.16000003</v>
      </c>
      <c r="AL68" s="169">
        <v>19802078120.972</v>
      </c>
      <c r="AM68" s="169">
        <v>278850443553.04401</v>
      </c>
      <c r="AN68" s="169">
        <v>276572223576.76398</v>
      </c>
      <c r="AO68" s="169">
        <v>4522856511.9499998</v>
      </c>
      <c r="AP68" s="169">
        <v>200466278687.57401</v>
      </c>
      <c r="AQ68" s="169">
        <v>71583088377.240005</v>
      </c>
      <c r="AR68" s="169">
        <v>10503292</v>
      </c>
      <c r="AS68" s="169">
        <v>20252</v>
      </c>
      <c r="AT68" s="169">
        <v>10342956</v>
      </c>
      <c r="AU68" s="169">
        <v>140084</v>
      </c>
      <c r="AV68" s="169">
        <v>2267716684.2800002</v>
      </c>
      <c r="AW68" s="169">
        <v>1128622456.0799999</v>
      </c>
      <c r="AX68" s="169">
        <v>1139094228.2</v>
      </c>
      <c r="AY68" s="169">
        <v>15254025072.3104</v>
      </c>
      <c r="AZ68" s="169">
        <v>14160940810.3904</v>
      </c>
      <c r="BA68" s="169">
        <v>50184879.899999999</v>
      </c>
      <c r="BB68" s="279">
        <v>0</v>
      </c>
      <c r="BC68" s="283">
        <v>988769222.84000003</v>
      </c>
      <c r="BD68" s="169">
        <v>63760162.5</v>
      </c>
      <c r="BE68" s="169">
        <v>9630003.3200000003</v>
      </c>
      <c r="BF68" s="169">
        <v>8580199534.3666897</v>
      </c>
      <c r="BG68" s="169">
        <v>8339874723.7366896</v>
      </c>
      <c r="BH68" s="169">
        <v>243052529.49000001</v>
      </c>
      <c r="BI68" s="169">
        <v>0</v>
      </c>
      <c r="BJ68" s="169">
        <v>10569323.050000001</v>
      </c>
      <c r="BK68" s="169">
        <v>13297041.91</v>
      </c>
      <c r="BL68" s="169">
        <v>6673825537.9437304</v>
      </c>
      <c r="BM68" s="169">
        <v>415440278.42549998</v>
      </c>
      <c r="BN68" s="169">
        <v>369000639.67000002</v>
      </c>
      <c r="BO68" s="169">
        <v>3815233248.6964898</v>
      </c>
      <c r="BP68" s="169">
        <v>683564637.097</v>
      </c>
      <c r="BQ68" s="169">
        <v>16648969.26</v>
      </c>
      <c r="BR68" s="169">
        <v>16306590349.0774</v>
      </c>
      <c r="BS68" s="169">
        <v>13109812929.7647</v>
      </c>
      <c r="BT68" s="169">
        <v>3196777419.3127398</v>
      </c>
    </row>
    <row r="69" spans="1:72" ht="12.75" customHeight="1">
      <c r="A69" s="230">
        <v>2022</v>
      </c>
      <c r="B69" s="230">
        <v>2</v>
      </c>
      <c r="C69" s="323">
        <v>200</v>
      </c>
      <c r="D69" s="329">
        <v>110</v>
      </c>
      <c r="E69" s="329">
        <v>90</v>
      </c>
      <c r="F69" s="323">
        <v>72566</v>
      </c>
      <c r="G69" s="326">
        <v>271603553565.97299</v>
      </c>
      <c r="H69" s="325">
        <v>35233081064.561996</v>
      </c>
      <c r="I69" s="325">
        <v>217806546329.64001</v>
      </c>
      <c r="J69" s="325">
        <v>212174169567.332</v>
      </c>
      <c r="K69" s="325">
        <f t="shared" si="1"/>
        <v>24196302934.07901</v>
      </c>
      <c r="L69" s="230">
        <v>2022</v>
      </c>
      <c r="M69" s="230">
        <v>2</v>
      </c>
      <c r="N69" s="239">
        <v>204939114823.45001</v>
      </c>
      <c r="O69" s="239">
        <v>5618421201.1199999</v>
      </c>
      <c r="P69" s="325">
        <v>7249010305.0699997</v>
      </c>
      <c r="Q69" s="236">
        <f>+P69/I69</f>
        <v>3.328187525685735E-2</v>
      </c>
      <c r="R69" s="239">
        <v>220000000</v>
      </c>
      <c r="S69" s="239">
        <v>939916653.24000001</v>
      </c>
      <c r="T69" s="239">
        <v>1286158608.46</v>
      </c>
      <c r="U69" s="239">
        <v>3908240305.0359998</v>
      </c>
      <c r="V69" s="239">
        <v>3666767848.256</v>
      </c>
      <c r="W69" s="239">
        <v>226452456.78</v>
      </c>
      <c r="X69" s="239">
        <v>15020000</v>
      </c>
      <c r="Y69" s="273">
        <v>218121012654.64301</v>
      </c>
      <c r="Z69" s="273">
        <v>189373298768.18799</v>
      </c>
      <c r="AA69" s="275">
        <v>3296226993.1831899</v>
      </c>
      <c r="AB69" s="275">
        <v>186077071775.005</v>
      </c>
      <c r="AC69" s="275"/>
      <c r="AD69" s="273">
        <v>14122426143.060001</v>
      </c>
      <c r="AE69" s="275">
        <v>14625287743.394699</v>
      </c>
      <c r="AF69" s="275">
        <v>84715556.113999993</v>
      </c>
      <c r="AG69" s="273">
        <v>53482540911.330399</v>
      </c>
      <c r="AH69" s="273">
        <v>26070166338.104801</v>
      </c>
      <c r="AI69" s="276">
        <v>7909553227.7436199</v>
      </c>
      <c r="AJ69" s="169">
        <v>164559162.80000001</v>
      </c>
      <c r="AK69" s="169">
        <v>330247358</v>
      </c>
      <c r="AL69" s="169">
        <v>19008014824.68203</v>
      </c>
      <c r="AM69" s="169">
        <v>251441849020.46402</v>
      </c>
      <c r="AN69" s="169">
        <v>250040470595.58401</v>
      </c>
      <c r="AO69" s="169">
        <v>6168205823.3999996</v>
      </c>
      <c r="AP69" s="169">
        <v>182319822872.77399</v>
      </c>
      <c r="AQ69" s="169">
        <v>61552441899.410004</v>
      </c>
      <c r="AR69" s="169">
        <v>10598241</v>
      </c>
      <c r="AS69" s="169">
        <v>220</v>
      </c>
      <c r="AT69" s="169">
        <v>10332932</v>
      </c>
      <c r="AU69" s="169">
        <v>265089</v>
      </c>
      <c r="AV69" s="169">
        <v>1390780183.8800001</v>
      </c>
      <c r="AW69" s="169">
        <v>299249401.38999999</v>
      </c>
      <c r="AX69" s="169">
        <v>1091530782.49</v>
      </c>
      <c r="AY69" s="169">
        <v>28283631876.169998</v>
      </c>
      <c r="AZ69" s="169">
        <v>26706301793.25</v>
      </c>
      <c r="BA69" s="169">
        <v>95502432.25</v>
      </c>
      <c r="BB69" s="279">
        <v>133865.79</v>
      </c>
      <c r="BC69" s="283">
        <v>1614051914.9000001</v>
      </c>
      <c r="BD69" s="169">
        <v>5746573.6100000003</v>
      </c>
      <c r="BE69" s="169">
        <v>138104703.63</v>
      </c>
      <c r="BF69" s="169">
        <v>16117316199.24</v>
      </c>
      <c r="BG69" s="169">
        <v>15546074513.09</v>
      </c>
      <c r="BH69" s="169">
        <v>570746151.34000003</v>
      </c>
      <c r="BI69" s="169">
        <v>76591</v>
      </c>
      <c r="BJ69" s="169">
        <v>16050202.58</v>
      </c>
      <c r="BK69" s="169">
        <v>15631258.77</v>
      </c>
      <c r="BL69" s="169">
        <v>12166315676.93</v>
      </c>
      <c r="BM69" s="169">
        <v>1061837946.0345</v>
      </c>
      <c r="BN69" s="169">
        <v>580812812.66999996</v>
      </c>
      <c r="BO69" s="169">
        <v>7252050107.0935898</v>
      </c>
      <c r="BP69" s="169">
        <v>1210219693.7720001</v>
      </c>
      <c r="BQ69" s="169">
        <v>44768908.359999999</v>
      </c>
      <c r="BR69" s="169">
        <v>30074664382.612</v>
      </c>
      <c r="BS69" s="169">
        <v>25041183521.648399</v>
      </c>
      <c r="BT69" s="169">
        <v>5033480860.9636202</v>
      </c>
    </row>
    <row r="70" spans="1:72" ht="12.75" customHeight="1">
      <c r="A70" s="162"/>
      <c r="B70" s="162"/>
      <c r="C70" s="317"/>
      <c r="D70" s="317"/>
      <c r="E70" s="317"/>
      <c r="F70" s="317"/>
      <c r="G70" s="327"/>
      <c r="H70" s="327"/>
      <c r="I70" s="327"/>
      <c r="J70" s="327"/>
      <c r="K70" s="327"/>
      <c r="L70" s="162"/>
      <c r="M70" s="162"/>
      <c r="N70" s="163"/>
      <c r="O70" s="163"/>
      <c r="P70" s="327"/>
      <c r="Q70" s="160"/>
      <c r="R70" s="160"/>
      <c r="S70" s="160"/>
      <c r="T70" s="160"/>
      <c r="U70" s="160"/>
      <c r="V70" s="160"/>
      <c r="W70" s="160"/>
      <c r="X70" s="160"/>
      <c r="Y70" s="285"/>
      <c r="Z70" s="284"/>
      <c r="AA70" s="162"/>
      <c r="AB70" s="162"/>
      <c r="AC70" s="162"/>
      <c r="AD70" s="284"/>
      <c r="AE70" s="162"/>
      <c r="AF70" s="162"/>
      <c r="AG70" s="284"/>
      <c r="AH70" s="284"/>
      <c r="AI70" s="284"/>
      <c r="AJ70" s="162"/>
      <c r="AK70" s="148"/>
      <c r="AL70" s="148"/>
      <c r="AM70" s="148"/>
      <c r="AN70" s="156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83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</row>
    <row r="71" spans="1:72" ht="12.75" customHeight="1">
      <c r="A71" s="162"/>
      <c r="B71" s="162"/>
      <c r="C71" s="317"/>
      <c r="D71" s="317"/>
      <c r="E71" s="317"/>
      <c r="F71" s="317"/>
      <c r="G71" s="327"/>
      <c r="H71" s="327"/>
      <c r="I71" s="327"/>
      <c r="J71" s="327"/>
      <c r="K71" s="327"/>
      <c r="L71" s="162"/>
      <c r="M71" s="162"/>
      <c r="N71" s="163"/>
      <c r="O71" s="163"/>
      <c r="P71" s="327"/>
      <c r="Q71" s="160"/>
      <c r="R71" s="160"/>
      <c r="S71" s="160"/>
      <c r="T71" s="160"/>
      <c r="U71" s="160"/>
      <c r="V71" s="160"/>
      <c r="W71" s="160"/>
      <c r="X71" s="160"/>
      <c r="Y71" s="285"/>
      <c r="Z71" s="284"/>
      <c r="AA71" s="162"/>
      <c r="AB71" s="162"/>
      <c r="AC71" s="162"/>
      <c r="AD71" s="284"/>
      <c r="AE71" s="162"/>
      <c r="AF71" s="162"/>
      <c r="AG71" s="284"/>
      <c r="AH71" s="284"/>
      <c r="AI71" s="284"/>
      <c r="AJ71" s="162"/>
      <c r="AK71" s="148"/>
      <c r="AL71" s="148"/>
      <c r="AM71" s="148"/>
      <c r="AN71" s="156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83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</row>
    <row r="72" spans="1:72" ht="12.75" customHeight="1">
      <c r="A72" s="162"/>
      <c r="B72" s="162"/>
      <c r="C72" s="317"/>
      <c r="D72" s="317"/>
      <c r="E72" s="317"/>
      <c r="F72" s="317"/>
      <c r="G72" s="327"/>
      <c r="H72" s="327"/>
      <c r="I72" s="327"/>
      <c r="J72" s="327"/>
      <c r="K72" s="327"/>
      <c r="L72" s="162"/>
      <c r="M72" s="162"/>
      <c r="N72" s="163"/>
      <c r="O72" s="163"/>
      <c r="P72" s="327"/>
      <c r="Q72" s="160"/>
      <c r="R72" s="160"/>
      <c r="S72" s="160"/>
      <c r="T72" s="160"/>
      <c r="U72" s="160"/>
      <c r="V72" s="160"/>
      <c r="W72" s="160"/>
      <c r="X72" s="160"/>
      <c r="Y72" s="285"/>
      <c r="Z72" s="284"/>
      <c r="AA72" s="162"/>
      <c r="AB72" s="162"/>
      <c r="AC72" s="162"/>
      <c r="AD72" s="284"/>
      <c r="AE72" s="162"/>
      <c r="AF72" s="162"/>
      <c r="AG72" s="284"/>
      <c r="AH72" s="284"/>
      <c r="AI72" s="284"/>
      <c r="AJ72" s="162"/>
      <c r="AK72" s="148"/>
      <c r="AL72" s="148"/>
      <c r="AM72" s="148"/>
      <c r="AN72" s="156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83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</row>
    <row r="73" spans="1:72" ht="12.75" customHeight="1">
      <c r="A73" s="162"/>
      <c r="B73" s="162"/>
      <c r="C73" s="317"/>
      <c r="D73" s="317"/>
      <c r="E73" s="317"/>
      <c r="F73" s="317"/>
      <c r="G73" s="327"/>
      <c r="H73" s="327"/>
      <c r="I73" s="327"/>
      <c r="J73" s="327"/>
      <c r="K73" s="327"/>
      <c r="L73" s="162"/>
      <c r="M73" s="162"/>
      <c r="N73" s="163"/>
      <c r="O73" s="163"/>
      <c r="P73" s="327"/>
      <c r="Q73" s="160"/>
      <c r="R73" s="160"/>
      <c r="S73" s="160"/>
      <c r="T73" s="160"/>
      <c r="U73" s="160"/>
      <c r="V73" s="160"/>
      <c r="W73" s="160"/>
      <c r="X73" s="160"/>
      <c r="Y73" s="285"/>
      <c r="Z73" s="284"/>
      <c r="AA73" s="162"/>
      <c r="AB73" s="162"/>
      <c r="AC73" s="162"/>
      <c r="AD73" s="284"/>
      <c r="AE73" s="162"/>
      <c r="AF73" s="162"/>
      <c r="AG73" s="284"/>
      <c r="AH73" s="284"/>
      <c r="AI73" s="284"/>
      <c r="AJ73" s="162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83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</row>
    <row r="74" spans="1:72" ht="12.75" customHeight="1">
      <c r="A74" s="162"/>
      <c r="B74" s="162"/>
      <c r="C74" s="317"/>
      <c r="D74" s="317"/>
      <c r="E74" s="317"/>
      <c r="F74" s="317"/>
      <c r="G74" s="327"/>
      <c r="H74" s="327"/>
      <c r="I74" s="327"/>
      <c r="J74" s="327"/>
      <c r="K74" s="327"/>
      <c r="L74" s="162"/>
      <c r="M74" s="162"/>
      <c r="N74" s="163"/>
      <c r="O74" s="163"/>
      <c r="P74" s="327"/>
      <c r="Q74" s="160"/>
      <c r="R74" s="160"/>
      <c r="S74" s="160"/>
      <c r="T74" s="160"/>
      <c r="U74" s="160"/>
      <c r="V74" s="160"/>
      <c r="W74" s="160"/>
      <c r="X74" s="160"/>
      <c r="Y74" s="285"/>
      <c r="Z74" s="284"/>
      <c r="AA74" s="162"/>
      <c r="AB74" s="162"/>
      <c r="AC74" s="162"/>
      <c r="AD74" s="284"/>
      <c r="AE74" s="162"/>
      <c r="AF74" s="162"/>
      <c r="AG74" s="284"/>
      <c r="AH74" s="284"/>
      <c r="AI74" s="284"/>
      <c r="AJ74" s="162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83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</row>
    <row r="75" spans="1:72" ht="12.75" customHeight="1">
      <c r="A75" s="162"/>
      <c r="B75" s="162"/>
      <c r="C75" s="317"/>
      <c r="D75" s="317"/>
      <c r="E75" s="317"/>
      <c r="F75" s="317"/>
      <c r="G75" s="327"/>
      <c r="H75" s="327"/>
      <c r="I75" s="327"/>
      <c r="J75" s="327"/>
      <c r="K75" s="327"/>
      <c r="L75" s="162"/>
      <c r="M75" s="162"/>
      <c r="N75" s="163"/>
      <c r="O75" s="163"/>
      <c r="P75" s="327"/>
      <c r="Q75" s="160"/>
      <c r="R75" s="160"/>
      <c r="S75" s="160"/>
      <c r="T75" s="160"/>
      <c r="U75" s="160"/>
      <c r="V75" s="160"/>
      <c r="W75" s="160"/>
      <c r="X75" s="160"/>
      <c r="Y75" s="285"/>
      <c r="Z75" s="284"/>
      <c r="AA75" s="162"/>
      <c r="AB75" s="162"/>
      <c r="AC75" s="162"/>
      <c r="AD75" s="284"/>
      <c r="AE75" s="162"/>
      <c r="AF75" s="162"/>
      <c r="AG75" s="284"/>
      <c r="AH75" s="284"/>
      <c r="AI75" s="284"/>
      <c r="AJ75" s="162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83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</row>
    <row r="76" spans="1:72" ht="12.75" customHeight="1">
      <c r="A76" s="162"/>
      <c r="B76" s="162"/>
      <c r="C76" s="317"/>
      <c r="D76" s="317"/>
      <c r="E76" s="317"/>
      <c r="F76" s="317"/>
      <c r="G76" s="327"/>
      <c r="H76" s="327"/>
      <c r="I76" s="327"/>
      <c r="J76" s="327"/>
      <c r="K76" s="327"/>
      <c r="L76" s="162"/>
      <c r="M76" s="162"/>
      <c r="N76" s="163"/>
      <c r="O76" s="163"/>
      <c r="P76" s="327"/>
      <c r="Q76" s="160"/>
      <c r="R76" s="160"/>
      <c r="S76" s="160"/>
      <c r="T76" s="160"/>
      <c r="U76" s="160"/>
      <c r="V76" s="160"/>
      <c r="W76" s="160"/>
      <c r="X76" s="160"/>
      <c r="Y76" s="285"/>
      <c r="Z76" s="284"/>
      <c r="AA76" s="162"/>
      <c r="AB76" s="162"/>
      <c r="AC76" s="162"/>
      <c r="AD76" s="284"/>
      <c r="AE76" s="162"/>
      <c r="AF76" s="162"/>
      <c r="AG76" s="284"/>
      <c r="AH76" s="284"/>
      <c r="AI76" s="284"/>
      <c r="AJ76" s="162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83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</row>
    <row r="77" spans="1:72" ht="12.75" customHeight="1">
      <c r="A77" s="162"/>
      <c r="B77" s="162"/>
      <c r="C77" s="317"/>
      <c r="D77" s="317"/>
      <c r="E77" s="317"/>
      <c r="F77" s="317"/>
      <c r="G77" s="327"/>
      <c r="H77" s="327"/>
      <c r="I77" s="327"/>
      <c r="J77" s="327"/>
      <c r="K77" s="327"/>
      <c r="L77" s="162"/>
      <c r="M77" s="162"/>
      <c r="N77" s="163"/>
      <c r="O77" s="163"/>
      <c r="P77" s="327"/>
      <c r="Q77" s="160"/>
      <c r="R77" s="160"/>
      <c r="S77" s="160"/>
      <c r="T77" s="160"/>
      <c r="U77" s="160"/>
      <c r="V77" s="160"/>
      <c r="W77" s="160"/>
      <c r="X77" s="160"/>
      <c r="Y77" s="285"/>
      <c r="Z77" s="284"/>
      <c r="AA77" s="162"/>
      <c r="AB77" s="162"/>
      <c r="AC77" s="162"/>
      <c r="AD77" s="284"/>
      <c r="AE77" s="162"/>
      <c r="AF77" s="162"/>
      <c r="AG77" s="284"/>
      <c r="AH77" s="284"/>
      <c r="AI77" s="284"/>
      <c r="AJ77" s="162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83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</row>
    <row r="78" spans="1:72" ht="12.75" customHeight="1">
      <c r="A78" s="162"/>
      <c r="B78" s="162"/>
      <c r="C78" s="317"/>
      <c r="D78" s="317"/>
      <c r="E78" s="317"/>
      <c r="F78" s="317"/>
      <c r="G78" s="327"/>
      <c r="H78" s="327"/>
      <c r="I78" s="327"/>
      <c r="J78" s="327"/>
      <c r="K78" s="327"/>
      <c r="L78" s="162"/>
      <c r="M78" s="162"/>
      <c r="N78" s="163"/>
      <c r="O78" s="163"/>
      <c r="P78" s="327"/>
      <c r="Q78" s="160"/>
      <c r="R78" s="160"/>
      <c r="S78" s="160"/>
      <c r="T78" s="160"/>
      <c r="U78" s="160"/>
      <c r="V78" s="160"/>
      <c r="W78" s="160"/>
      <c r="X78" s="160"/>
      <c r="Y78" s="285"/>
      <c r="Z78" s="284"/>
      <c r="AA78" s="162"/>
      <c r="AB78" s="162"/>
      <c r="AC78" s="162"/>
      <c r="AD78" s="284"/>
      <c r="AE78" s="162"/>
      <c r="AF78" s="162"/>
      <c r="AG78" s="284"/>
      <c r="AH78" s="284"/>
      <c r="AI78" s="284"/>
      <c r="AJ78" s="162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83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</row>
    <row r="79" spans="1:72" ht="12.75" customHeight="1">
      <c r="A79" s="162"/>
      <c r="B79" s="162"/>
      <c r="C79" s="317"/>
      <c r="D79" s="317"/>
      <c r="E79" s="317"/>
      <c r="F79" s="317"/>
      <c r="G79" s="327"/>
      <c r="H79" s="327"/>
      <c r="I79" s="327"/>
      <c r="J79" s="327"/>
      <c r="K79" s="327"/>
      <c r="L79" s="162"/>
      <c r="M79" s="162"/>
      <c r="N79" s="163"/>
      <c r="O79" s="163"/>
      <c r="P79" s="327"/>
      <c r="Q79" s="160"/>
      <c r="R79" s="160"/>
      <c r="S79" s="160"/>
      <c r="T79" s="160"/>
      <c r="U79" s="160"/>
      <c r="V79" s="160"/>
      <c r="W79" s="160"/>
      <c r="X79" s="160"/>
      <c r="Y79" s="285"/>
      <c r="Z79" s="284"/>
      <c r="AA79" s="162"/>
      <c r="AB79" s="162"/>
      <c r="AC79" s="162"/>
      <c r="AD79" s="284"/>
      <c r="AE79" s="162"/>
      <c r="AF79" s="162"/>
      <c r="AG79" s="284"/>
      <c r="AH79" s="284"/>
      <c r="AI79" s="284"/>
      <c r="AJ79" s="162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83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</row>
    <row r="80" spans="1:72" ht="12.75" customHeight="1">
      <c r="A80" s="162"/>
      <c r="B80" s="162"/>
      <c r="C80" s="317"/>
      <c r="D80" s="317"/>
      <c r="E80" s="317"/>
      <c r="F80" s="317"/>
      <c r="G80" s="327"/>
      <c r="H80" s="327"/>
      <c r="I80" s="327"/>
      <c r="J80" s="327"/>
      <c r="K80" s="327"/>
      <c r="L80" s="162"/>
      <c r="M80" s="162"/>
      <c r="N80" s="163"/>
      <c r="O80" s="163"/>
      <c r="P80" s="327"/>
      <c r="Q80" s="160"/>
      <c r="R80" s="160"/>
      <c r="S80" s="160"/>
      <c r="T80" s="160"/>
      <c r="U80" s="160"/>
      <c r="V80" s="160"/>
      <c r="W80" s="160"/>
      <c r="X80" s="160"/>
      <c r="Y80" s="285"/>
      <c r="Z80" s="284"/>
      <c r="AA80" s="162"/>
      <c r="AB80" s="162"/>
      <c r="AC80" s="162"/>
      <c r="AD80" s="284"/>
      <c r="AE80" s="162"/>
      <c r="AF80" s="162"/>
      <c r="AG80" s="284"/>
      <c r="AH80" s="284"/>
      <c r="AI80" s="284"/>
      <c r="AJ80" s="162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83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</row>
    <row r="81" spans="1:72" ht="12.75" customHeight="1">
      <c r="A81" s="162"/>
      <c r="B81" s="162"/>
      <c r="C81" s="317"/>
      <c r="D81" s="317"/>
      <c r="E81" s="317"/>
      <c r="F81" s="317"/>
      <c r="G81" s="327"/>
      <c r="H81" s="327"/>
      <c r="I81" s="327"/>
      <c r="J81" s="327"/>
      <c r="K81" s="327"/>
      <c r="L81" s="162"/>
      <c r="M81" s="162"/>
      <c r="N81" s="163"/>
      <c r="O81" s="163"/>
      <c r="P81" s="327"/>
      <c r="Q81" s="160"/>
      <c r="R81" s="160"/>
      <c r="S81" s="160"/>
      <c r="T81" s="160"/>
      <c r="U81" s="160"/>
      <c r="V81" s="160"/>
      <c r="W81" s="160"/>
      <c r="X81" s="160"/>
      <c r="Y81" s="285"/>
      <c r="Z81" s="284"/>
      <c r="AA81" s="162"/>
      <c r="AB81" s="162"/>
      <c r="AC81" s="162"/>
      <c r="AD81" s="284"/>
      <c r="AE81" s="162"/>
      <c r="AF81" s="162"/>
      <c r="AG81" s="284"/>
      <c r="AH81" s="284"/>
      <c r="AI81" s="284"/>
      <c r="AJ81" s="162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83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</row>
    <row r="82" spans="1:72" ht="12.75" customHeight="1">
      <c r="A82" s="162"/>
      <c r="B82" s="162"/>
      <c r="C82" s="317"/>
      <c r="D82" s="317"/>
      <c r="E82" s="317"/>
      <c r="F82" s="317"/>
      <c r="G82" s="327"/>
      <c r="H82" s="327"/>
      <c r="I82" s="327"/>
      <c r="J82" s="327"/>
      <c r="K82" s="327"/>
      <c r="L82" s="162"/>
      <c r="M82" s="162"/>
      <c r="N82" s="163"/>
      <c r="O82" s="163"/>
      <c r="P82" s="327"/>
      <c r="Q82" s="160"/>
      <c r="R82" s="160"/>
      <c r="S82" s="160"/>
      <c r="T82" s="160"/>
      <c r="U82" s="160"/>
      <c r="V82" s="160"/>
      <c r="W82" s="160"/>
      <c r="X82" s="160"/>
      <c r="Y82" s="285"/>
      <c r="Z82" s="284"/>
      <c r="AA82" s="162"/>
      <c r="AB82" s="162"/>
      <c r="AC82" s="162"/>
      <c r="AD82" s="284"/>
      <c r="AE82" s="162"/>
      <c r="AF82" s="162"/>
      <c r="AG82" s="284"/>
      <c r="AH82" s="284"/>
      <c r="AI82" s="284"/>
      <c r="AJ82" s="162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83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</row>
    <row r="83" spans="1:72" ht="12.75" customHeight="1">
      <c r="A83" s="162"/>
      <c r="B83" s="162"/>
      <c r="C83" s="317"/>
      <c r="D83" s="317"/>
      <c r="E83" s="317"/>
      <c r="F83" s="317"/>
      <c r="G83" s="327"/>
      <c r="H83" s="327"/>
      <c r="I83" s="327"/>
      <c r="J83" s="327"/>
      <c r="K83" s="327"/>
      <c r="L83" s="162"/>
      <c r="M83" s="162"/>
      <c r="N83" s="163"/>
      <c r="O83" s="163"/>
      <c r="P83" s="327"/>
      <c r="Q83" s="160"/>
      <c r="R83" s="160"/>
      <c r="S83" s="160"/>
      <c r="T83" s="160"/>
      <c r="U83" s="160"/>
      <c r="V83" s="160"/>
      <c r="W83" s="160"/>
      <c r="X83" s="160"/>
      <c r="Y83" s="285"/>
      <c r="Z83" s="284"/>
      <c r="AA83" s="162"/>
      <c r="AB83" s="162"/>
      <c r="AC83" s="162"/>
      <c r="AD83" s="284"/>
      <c r="AE83" s="162"/>
      <c r="AF83" s="162"/>
      <c r="AG83" s="284"/>
      <c r="AH83" s="284"/>
      <c r="AI83" s="284"/>
      <c r="AJ83" s="162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83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</row>
    <row r="84" spans="1:72" ht="12.75" customHeight="1">
      <c r="A84" s="162"/>
      <c r="B84" s="162"/>
      <c r="C84" s="317"/>
      <c r="D84" s="317"/>
      <c r="E84" s="317"/>
      <c r="F84" s="317"/>
      <c r="G84" s="327"/>
      <c r="H84" s="327"/>
      <c r="I84" s="327"/>
      <c r="J84" s="327"/>
      <c r="K84" s="327"/>
      <c r="L84" s="162"/>
      <c r="M84" s="162"/>
      <c r="N84" s="163"/>
      <c r="O84" s="163"/>
      <c r="P84" s="327"/>
      <c r="Q84" s="160"/>
      <c r="R84" s="160"/>
      <c r="S84" s="160"/>
      <c r="T84" s="160"/>
      <c r="U84" s="160"/>
      <c r="V84" s="160"/>
      <c r="W84" s="160"/>
      <c r="X84" s="160"/>
      <c r="Y84" s="285"/>
      <c r="Z84" s="284"/>
      <c r="AA84" s="162"/>
      <c r="AB84" s="162"/>
      <c r="AC84" s="162"/>
      <c r="AD84" s="284"/>
      <c r="AE84" s="162"/>
      <c r="AF84" s="162"/>
      <c r="AG84" s="284"/>
      <c r="AH84" s="284"/>
      <c r="AI84" s="284"/>
      <c r="AJ84" s="162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83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</row>
    <row r="85" spans="1:72" ht="12.75" customHeight="1">
      <c r="A85" s="162"/>
      <c r="B85" s="162"/>
      <c r="C85" s="317"/>
      <c r="D85" s="317"/>
      <c r="E85" s="317"/>
      <c r="F85" s="317"/>
      <c r="G85" s="327"/>
      <c r="H85" s="327"/>
      <c r="I85" s="327"/>
      <c r="J85" s="327"/>
      <c r="K85" s="327"/>
      <c r="L85" s="162"/>
      <c r="M85" s="162"/>
      <c r="N85" s="163"/>
      <c r="O85" s="163"/>
      <c r="P85" s="327"/>
      <c r="Q85" s="160"/>
      <c r="R85" s="160"/>
      <c r="S85" s="160"/>
      <c r="T85" s="160"/>
      <c r="U85" s="160"/>
      <c r="V85" s="160"/>
      <c r="W85" s="160"/>
      <c r="X85" s="160"/>
      <c r="Y85" s="285"/>
      <c r="Z85" s="284"/>
      <c r="AA85" s="162"/>
      <c r="AB85" s="162"/>
      <c r="AC85" s="162"/>
      <c r="AD85" s="284"/>
      <c r="AE85" s="162"/>
      <c r="AF85" s="162"/>
      <c r="AG85" s="284"/>
      <c r="AH85" s="284"/>
      <c r="AI85" s="284"/>
      <c r="AJ85" s="162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83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</row>
    <row r="86" spans="1:72" ht="12.75" customHeight="1">
      <c r="A86" s="162"/>
      <c r="B86" s="162"/>
      <c r="C86" s="317"/>
      <c r="D86" s="317"/>
      <c r="E86" s="317"/>
      <c r="F86" s="317"/>
      <c r="G86" s="327"/>
      <c r="H86" s="327"/>
      <c r="I86" s="327"/>
      <c r="J86" s="327"/>
      <c r="K86" s="327"/>
      <c r="L86" s="162"/>
      <c r="M86" s="162"/>
      <c r="N86" s="163"/>
      <c r="O86" s="163"/>
      <c r="P86" s="327"/>
      <c r="Q86" s="160"/>
      <c r="R86" s="160"/>
      <c r="S86" s="160"/>
      <c r="T86" s="160"/>
      <c r="U86" s="160"/>
      <c r="V86" s="160"/>
      <c r="W86" s="160"/>
      <c r="X86" s="160"/>
      <c r="Y86" s="285"/>
      <c r="Z86" s="284"/>
      <c r="AA86" s="162"/>
      <c r="AB86" s="162"/>
      <c r="AC86" s="162"/>
      <c r="AD86" s="284"/>
      <c r="AE86" s="162"/>
      <c r="AF86" s="162"/>
      <c r="AG86" s="284"/>
      <c r="AH86" s="284"/>
      <c r="AI86" s="284"/>
      <c r="AJ86" s="162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83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</row>
    <row r="87" spans="1:72" ht="12.75" customHeight="1">
      <c r="A87" s="162"/>
      <c r="B87" s="162"/>
      <c r="C87" s="317"/>
      <c r="D87" s="317"/>
      <c r="E87" s="317"/>
      <c r="F87" s="317"/>
      <c r="G87" s="327"/>
      <c r="H87" s="327"/>
      <c r="I87" s="327"/>
      <c r="J87" s="327"/>
      <c r="K87" s="327"/>
      <c r="L87" s="162"/>
      <c r="M87" s="162"/>
      <c r="N87" s="163"/>
      <c r="O87" s="163"/>
      <c r="P87" s="327"/>
      <c r="Q87" s="160"/>
      <c r="R87" s="160"/>
      <c r="S87" s="160"/>
      <c r="T87" s="160"/>
      <c r="U87" s="160"/>
      <c r="V87" s="160"/>
      <c r="W87" s="160"/>
      <c r="X87" s="160"/>
      <c r="Y87" s="285"/>
      <c r="Z87" s="284"/>
      <c r="AA87" s="162"/>
      <c r="AB87" s="162"/>
      <c r="AC87" s="162"/>
      <c r="AD87" s="284"/>
      <c r="AE87" s="162"/>
      <c r="AF87" s="162"/>
      <c r="AG87" s="284"/>
      <c r="AH87" s="284"/>
      <c r="AI87" s="284"/>
      <c r="AJ87" s="162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83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</row>
    <row r="88" spans="1:72" ht="12.75" customHeight="1">
      <c r="A88" s="162"/>
      <c r="B88" s="162"/>
      <c r="C88" s="317"/>
      <c r="D88" s="317"/>
      <c r="E88" s="317"/>
      <c r="F88" s="317"/>
      <c r="G88" s="327"/>
      <c r="H88" s="327"/>
      <c r="I88" s="327"/>
      <c r="J88" s="327"/>
      <c r="K88" s="327"/>
      <c r="L88" s="162"/>
      <c r="M88" s="162"/>
      <c r="N88" s="163"/>
      <c r="O88" s="163"/>
      <c r="P88" s="327"/>
      <c r="Q88" s="160"/>
      <c r="R88" s="160"/>
      <c r="S88" s="160"/>
      <c r="T88" s="160"/>
      <c r="U88" s="160"/>
      <c r="V88" s="160"/>
      <c r="W88" s="160"/>
      <c r="X88" s="160"/>
      <c r="Y88" s="285"/>
      <c r="Z88" s="284"/>
      <c r="AA88" s="162"/>
      <c r="AB88" s="162"/>
      <c r="AC88" s="162"/>
      <c r="AD88" s="284"/>
      <c r="AE88" s="162"/>
      <c r="AF88" s="162"/>
      <c r="AG88" s="284"/>
      <c r="AH88" s="284"/>
      <c r="AI88" s="284"/>
      <c r="AJ88" s="162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83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</row>
    <row r="89" spans="1:72" ht="12.75" customHeight="1">
      <c r="A89" s="162"/>
      <c r="B89" s="162"/>
      <c r="C89" s="317"/>
      <c r="D89" s="317"/>
      <c r="E89" s="317"/>
      <c r="F89" s="317"/>
      <c r="G89" s="327"/>
      <c r="H89" s="327"/>
      <c r="I89" s="327"/>
      <c r="J89" s="327"/>
      <c r="K89" s="327"/>
      <c r="L89" s="162"/>
      <c r="M89" s="162"/>
      <c r="N89" s="163"/>
      <c r="O89" s="163"/>
      <c r="P89" s="327"/>
      <c r="Q89" s="160"/>
      <c r="R89" s="160"/>
      <c r="S89" s="160"/>
      <c r="T89" s="160"/>
      <c r="U89" s="160"/>
      <c r="V89" s="160"/>
      <c r="W89" s="160"/>
      <c r="X89" s="160"/>
      <c r="Y89" s="285"/>
      <c r="Z89" s="284"/>
      <c r="AA89" s="162"/>
      <c r="AB89" s="162"/>
      <c r="AC89" s="162"/>
      <c r="AD89" s="284"/>
      <c r="AE89" s="162"/>
      <c r="AF89" s="162"/>
      <c r="AG89" s="284"/>
      <c r="AH89" s="284"/>
      <c r="AI89" s="284"/>
      <c r="AJ89" s="162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83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</row>
    <row r="90" spans="1:72" ht="12.75" customHeight="1">
      <c r="A90" s="162"/>
      <c r="B90" s="162"/>
      <c r="C90" s="317"/>
      <c r="D90" s="317"/>
      <c r="E90" s="317"/>
      <c r="F90" s="317"/>
      <c r="G90" s="327"/>
      <c r="H90" s="327"/>
      <c r="I90" s="327"/>
      <c r="J90" s="327"/>
      <c r="K90" s="327"/>
      <c r="L90" s="162"/>
      <c r="M90" s="162"/>
      <c r="N90" s="163"/>
      <c r="O90" s="163"/>
      <c r="P90" s="327"/>
      <c r="Q90" s="160"/>
      <c r="R90" s="160"/>
      <c r="S90" s="160"/>
      <c r="T90" s="160"/>
      <c r="U90" s="160"/>
      <c r="V90" s="160"/>
      <c r="W90" s="160"/>
      <c r="X90" s="160"/>
      <c r="Y90" s="285"/>
      <c r="Z90" s="284"/>
      <c r="AA90" s="162"/>
      <c r="AB90" s="162"/>
      <c r="AC90" s="162"/>
      <c r="AD90" s="284"/>
      <c r="AE90" s="162"/>
      <c r="AF90" s="162"/>
      <c r="AG90" s="284"/>
      <c r="AH90" s="284"/>
      <c r="AI90" s="284"/>
      <c r="AJ90" s="162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83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</row>
    <row r="91" spans="1:72" ht="12.75" customHeight="1">
      <c r="A91" s="162"/>
      <c r="B91" s="162"/>
      <c r="C91" s="317"/>
      <c r="D91" s="317"/>
      <c r="E91" s="317"/>
      <c r="F91" s="317"/>
      <c r="G91" s="327"/>
      <c r="H91" s="327"/>
      <c r="I91" s="327"/>
      <c r="J91" s="327"/>
      <c r="K91" s="327"/>
      <c r="L91" s="162"/>
      <c r="M91" s="162"/>
      <c r="N91" s="163"/>
      <c r="O91" s="163"/>
      <c r="P91" s="327"/>
      <c r="Q91" s="160"/>
      <c r="R91" s="160"/>
      <c r="S91" s="160"/>
      <c r="T91" s="160"/>
      <c r="U91" s="160"/>
      <c r="V91" s="160"/>
      <c r="W91" s="160"/>
      <c r="X91" s="160"/>
      <c r="Y91" s="285"/>
      <c r="Z91" s="284"/>
      <c r="AA91" s="162"/>
      <c r="AB91" s="162"/>
      <c r="AC91" s="162"/>
      <c r="AD91" s="284"/>
      <c r="AE91" s="162"/>
      <c r="AF91" s="162"/>
      <c r="AG91" s="284"/>
      <c r="AH91" s="284"/>
      <c r="AI91" s="284"/>
      <c r="AJ91" s="162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83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</row>
    <row r="92" spans="1:72" ht="12.75" customHeight="1">
      <c r="A92" s="162"/>
      <c r="B92" s="162"/>
      <c r="C92" s="317"/>
      <c r="D92" s="317"/>
      <c r="E92" s="317"/>
      <c r="F92" s="317"/>
      <c r="G92" s="327"/>
      <c r="H92" s="327"/>
      <c r="I92" s="327"/>
      <c r="J92" s="327"/>
      <c r="K92" s="327"/>
      <c r="L92" s="162"/>
      <c r="M92" s="162"/>
      <c r="N92" s="163"/>
      <c r="O92" s="163"/>
      <c r="P92" s="327"/>
      <c r="Q92" s="160"/>
      <c r="R92" s="160"/>
      <c r="S92" s="160"/>
      <c r="T92" s="160"/>
      <c r="U92" s="160"/>
      <c r="V92" s="160"/>
      <c r="W92" s="160"/>
      <c r="X92" s="160"/>
      <c r="Y92" s="285"/>
      <c r="Z92" s="284"/>
      <c r="AA92" s="162"/>
      <c r="AB92" s="162"/>
      <c r="AC92" s="162"/>
      <c r="AD92" s="284"/>
      <c r="AE92" s="162"/>
      <c r="AF92" s="162"/>
      <c r="AG92" s="284"/>
      <c r="AH92" s="284"/>
      <c r="AI92" s="284"/>
      <c r="AJ92" s="162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83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</row>
    <row r="93" spans="1:72" ht="12.75" customHeight="1">
      <c r="A93" s="162"/>
      <c r="B93" s="162"/>
      <c r="C93" s="317"/>
      <c r="D93" s="317"/>
      <c r="E93" s="317"/>
      <c r="F93" s="317"/>
      <c r="G93" s="327"/>
      <c r="H93" s="327"/>
      <c r="I93" s="327"/>
      <c r="J93" s="327"/>
      <c r="K93" s="327"/>
      <c r="L93" s="162"/>
      <c r="M93" s="162"/>
      <c r="N93" s="163"/>
      <c r="O93" s="163"/>
      <c r="P93" s="327"/>
      <c r="Q93" s="160"/>
      <c r="R93" s="160"/>
      <c r="S93" s="160"/>
      <c r="T93" s="160"/>
      <c r="U93" s="160"/>
      <c r="V93" s="160"/>
      <c r="W93" s="160"/>
      <c r="X93" s="160"/>
      <c r="Y93" s="285"/>
      <c r="Z93" s="284"/>
      <c r="AA93" s="162"/>
      <c r="AB93" s="162"/>
      <c r="AC93" s="162"/>
      <c r="AD93" s="284"/>
      <c r="AE93" s="162"/>
      <c r="AF93" s="162"/>
      <c r="AG93" s="284"/>
      <c r="AH93" s="284"/>
      <c r="AI93" s="284"/>
      <c r="AJ93" s="162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83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</row>
    <row r="94" spans="1:72" ht="12.75" customHeight="1">
      <c r="A94" s="162"/>
      <c r="B94" s="162"/>
      <c r="C94" s="317"/>
      <c r="D94" s="317"/>
      <c r="E94" s="317"/>
      <c r="F94" s="317"/>
      <c r="G94" s="327"/>
      <c r="H94" s="327"/>
      <c r="I94" s="327"/>
      <c r="J94" s="327"/>
      <c r="K94" s="327"/>
      <c r="L94" s="162"/>
      <c r="M94" s="162"/>
      <c r="N94" s="163"/>
      <c r="O94" s="163"/>
      <c r="P94" s="327"/>
      <c r="Q94" s="160"/>
      <c r="R94" s="160"/>
      <c r="S94" s="160"/>
      <c r="T94" s="160"/>
      <c r="U94" s="160"/>
      <c r="V94" s="160"/>
      <c r="W94" s="160"/>
      <c r="X94" s="160"/>
      <c r="Y94" s="285"/>
      <c r="Z94" s="284"/>
      <c r="AA94" s="162"/>
      <c r="AB94" s="162"/>
      <c r="AC94" s="162"/>
      <c r="AD94" s="284"/>
      <c r="AE94" s="162"/>
      <c r="AF94" s="162"/>
      <c r="AG94" s="284"/>
      <c r="AH94" s="284"/>
      <c r="AI94" s="284"/>
      <c r="AJ94" s="162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83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</row>
    <row r="95" spans="1:72" ht="12.75" customHeight="1">
      <c r="A95" s="162"/>
      <c r="B95" s="162"/>
      <c r="C95" s="317"/>
      <c r="D95" s="317"/>
      <c r="E95" s="317"/>
      <c r="F95" s="317"/>
      <c r="G95" s="327"/>
      <c r="H95" s="327"/>
      <c r="I95" s="327"/>
      <c r="J95" s="327"/>
      <c r="K95" s="327"/>
      <c r="L95" s="162"/>
      <c r="M95" s="162"/>
      <c r="N95" s="163"/>
      <c r="O95" s="163"/>
      <c r="P95" s="327"/>
      <c r="Q95" s="160"/>
      <c r="R95" s="160"/>
      <c r="S95" s="160"/>
      <c r="T95" s="160"/>
      <c r="U95" s="160"/>
      <c r="V95" s="160"/>
      <c r="W95" s="160"/>
      <c r="X95" s="160"/>
      <c r="Y95" s="285"/>
      <c r="Z95" s="284"/>
      <c r="AA95" s="162"/>
      <c r="AB95" s="162"/>
      <c r="AC95" s="162"/>
      <c r="AD95" s="284"/>
      <c r="AE95" s="162"/>
      <c r="AF95" s="162"/>
      <c r="AG95" s="284"/>
      <c r="AH95" s="284"/>
      <c r="AI95" s="284"/>
      <c r="AJ95" s="162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83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</row>
    <row r="96" spans="1:72" ht="12.75" customHeight="1">
      <c r="A96" s="162"/>
      <c r="B96" s="162"/>
      <c r="C96" s="317"/>
      <c r="D96" s="317"/>
      <c r="E96" s="317"/>
      <c r="F96" s="317"/>
      <c r="G96" s="327"/>
      <c r="H96" s="327"/>
      <c r="I96" s="327"/>
      <c r="J96" s="327"/>
      <c r="K96" s="327"/>
      <c r="L96" s="162"/>
      <c r="M96" s="162"/>
      <c r="N96" s="163"/>
      <c r="O96" s="163"/>
      <c r="P96" s="327"/>
      <c r="Q96" s="160"/>
      <c r="R96" s="160"/>
      <c r="S96" s="160"/>
      <c r="T96" s="160"/>
      <c r="U96" s="160"/>
      <c r="V96" s="160"/>
      <c r="W96" s="160"/>
      <c r="X96" s="160"/>
      <c r="Y96" s="285"/>
      <c r="Z96" s="284"/>
      <c r="AA96" s="162"/>
      <c r="AB96" s="162"/>
      <c r="AC96" s="162"/>
      <c r="AD96" s="284"/>
      <c r="AE96" s="162"/>
      <c r="AF96" s="162"/>
      <c r="AG96" s="284"/>
      <c r="AH96" s="284"/>
      <c r="AI96" s="284"/>
      <c r="AJ96" s="162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83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</row>
    <row r="97" spans="1:72" ht="12.75" customHeight="1">
      <c r="A97" s="162"/>
      <c r="B97" s="162"/>
      <c r="C97" s="317"/>
      <c r="D97" s="317"/>
      <c r="E97" s="317"/>
      <c r="F97" s="317"/>
      <c r="G97" s="327"/>
      <c r="H97" s="327"/>
      <c r="I97" s="327"/>
      <c r="J97" s="327"/>
      <c r="K97" s="327"/>
      <c r="L97" s="162"/>
      <c r="M97" s="162"/>
      <c r="N97" s="163"/>
      <c r="O97" s="163"/>
      <c r="P97" s="327"/>
      <c r="Q97" s="160"/>
      <c r="R97" s="160"/>
      <c r="S97" s="160"/>
      <c r="T97" s="160"/>
      <c r="U97" s="160"/>
      <c r="V97" s="160"/>
      <c r="W97" s="160"/>
      <c r="X97" s="160"/>
      <c r="Y97" s="285"/>
      <c r="Z97" s="284"/>
      <c r="AA97" s="162"/>
      <c r="AB97" s="162"/>
      <c r="AC97" s="162"/>
      <c r="AD97" s="284"/>
      <c r="AE97" s="162"/>
      <c r="AF97" s="162"/>
      <c r="AG97" s="284"/>
      <c r="AH97" s="284"/>
      <c r="AI97" s="284"/>
      <c r="AJ97" s="162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83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</row>
    <row r="98" spans="1:72" ht="12.75" customHeight="1">
      <c r="A98" s="162"/>
      <c r="B98" s="162"/>
      <c r="C98" s="317"/>
      <c r="D98" s="317"/>
      <c r="E98" s="317"/>
      <c r="F98" s="317"/>
      <c r="G98" s="327"/>
      <c r="H98" s="327"/>
      <c r="I98" s="327"/>
      <c r="J98" s="327"/>
      <c r="K98" s="327"/>
      <c r="L98" s="162"/>
      <c r="M98" s="162"/>
      <c r="N98" s="163"/>
      <c r="O98" s="163"/>
      <c r="P98" s="327"/>
      <c r="Q98" s="160"/>
      <c r="R98" s="160"/>
      <c r="S98" s="160"/>
      <c r="T98" s="160"/>
      <c r="U98" s="160"/>
      <c r="V98" s="160"/>
      <c r="W98" s="160"/>
      <c r="X98" s="160"/>
      <c r="Y98" s="285"/>
      <c r="Z98" s="284"/>
      <c r="AA98" s="162"/>
      <c r="AB98" s="162"/>
      <c r="AC98" s="162"/>
      <c r="AD98" s="284"/>
      <c r="AE98" s="162"/>
      <c r="AF98" s="162"/>
      <c r="AG98" s="284"/>
      <c r="AH98" s="284"/>
      <c r="AI98" s="284"/>
      <c r="AJ98" s="162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83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</row>
    <row r="99" spans="1:72" ht="12.75" customHeight="1">
      <c r="A99" s="162"/>
      <c r="B99" s="162"/>
      <c r="C99" s="317"/>
      <c r="D99" s="317"/>
      <c r="E99" s="317"/>
      <c r="F99" s="317"/>
      <c r="G99" s="327"/>
      <c r="H99" s="327"/>
      <c r="I99" s="327"/>
      <c r="J99" s="327"/>
      <c r="K99" s="327"/>
      <c r="L99" s="162"/>
      <c r="M99" s="162"/>
      <c r="N99" s="163"/>
      <c r="O99" s="163"/>
      <c r="P99" s="327"/>
      <c r="Q99" s="160"/>
      <c r="R99" s="160"/>
      <c r="S99" s="160"/>
      <c r="T99" s="160"/>
      <c r="U99" s="160"/>
      <c r="V99" s="160"/>
      <c r="W99" s="160"/>
      <c r="X99" s="160"/>
      <c r="Y99" s="285"/>
      <c r="Z99" s="284"/>
      <c r="AA99" s="162"/>
      <c r="AB99" s="162"/>
      <c r="AC99" s="162"/>
      <c r="AD99" s="284"/>
      <c r="AE99" s="162"/>
      <c r="AF99" s="162"/>
      <c r="AG99" s="284"/>
      <c r="AH99" s="284"/>
      <c r="AI99" s="284"/>
      <c r="AJ99" s="162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83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</row>
    <row r="100" spans="1:72" ht="12.75" customHeight="1">
      <c r="A100" s="162"/>
      <c r="B100" s="162"/>
      <c r="C100" s="317"/>
      <c r="D100" s="317"/>
      <c r="E100" s="317"/>
      <c r="F100" s="317"/>
      <c r="G100" s="327"/>
      <c r="H100" s="327"/>
      <c r="I100" s="327"/>
      <c r="J100" s="327"/>
      <c r="K100" s="327"/>
      <c r="L100" s="162"/>
      <c r="M100" s="162"/>
      <c r="N100" s="163"/>
      <c r="O100" s="163"/>
      <c r="P100" s="327"/>
      <c r="Q100" s="160"/>
      <c r="R100" s="160"/>
      <c r="S100" s="160"/>
      <c r="T100" s="160"/>
      <c r="U100" s="160"/>
      <c r="V100" s="160"/>
      <c r="W100" s="160"/>
      <c r="X100" s="160"/>
      <c r="Y100" s="285"/>
      <c r="Z100" s="284"/>
      <c r="AA100" s="162"/>
      <c r="AB100" s="162"/>
      <c r="AC100" s="162"/>
      <c r="AD100" s="284"/>
      <c r="AE100" s="162"/>
      <c r="AF100" s="162"/>
      <c r="AG100" s="284"/>
      <c r="AH100" s="284"/>
      <c r="AI100" s="284"/>
      <c r="AJ100" s="162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83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</row>
    <row r="101" spans="1:72" ht="12.75" customHeight="1">
      <c r="A101" s="162"/>
      <c r="B101" s="162"/>
      <c r="C101" s="317"/>
      <c r="D101" s="317"/>
      <c r="E101" s="317"/>
      <c r="F101" s="317"/>
      <c r="G101" s="327"/>
      <c r="H101" s="327"/>
      <c r="I101" s="327"/>
      <c r="J101" s="327"/>
      <c r="K101" s="327"/>
      <c r="L101" s="162"/>
      <c r="M101" s="162"/>
      <c r="N101" s="163"/>
      <c r="O101" s="163"/>
      <c r="P101" s="327"/>
      <c r="Q101" s="160"/>
      <c r="R101" s="160"/>
      <c r="S101" s="160"/>
      <c r="T101" s="160"/>
      <c r="U101" s="160"/>
      <c r="V101" s="160"/>
      <c r="W101" s="160"/>
      <c r="X101" s="160"/>
      <c r="Y101" s="285"/>
      <c r="Z101" s="284"/>
      <c r="AA101" s="162"/>
      <c r="AB101" s="162"/>
      <c r="AC101" s="162"/>
      <c r="AD101" s="284"/>
      <c r="AE101" s="162"/>
      <c r="AF101" s="162"/>
      <c r="AG101" s="284"/>
      <c r="AH101" s="284"/>
      <c r="AI101" s="284"/>
      <c r="AJ101" s="162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83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</row>
    <row r="102" spans="1:72" ht="12.75" customHeight="1">
      <c r="A102" s="162"/>
      <c r="B102" s="162"/>
      <c r="C102" s="317"/>
      <c r="D102" s="317"/>
      <c r="E102" s="317"/>
      <c r="F102" s="317"/>
      <c r="G102" s="327"/>
      <c r="H102" s="327"/>
      <c r="I102" s="327"/>
      <c r="J102" s="327"/>
      <c r="K102" s="327"/>
      <c r="L102" s="162"/>
      <c r="M102" s="162"/>
      <c r="N102" s="163"/>
      <c r="O102" s="163"/>
      <c r="P102" s="327"/>
      <c r="Q102" s="160"/>
      <c r="R102" s="160"/>
      <c r="S102" s="160"/>
      <c r="T102" s="160"/>
      <c r="U102" s="160"/>
      <c r="V102" s="160"/>
      <c r="W102" s="160"/>
      <c r="X102" s="160"/>
      <c r="Y102" s="285"/>
      <c r="Z102" s="284"/>
      <c r="AA102" s="162"/>
      <c r="AB102" s="162"/>
      <c r="AC102" s="162"/>
      <c r="AD102" s="284"/>
      <c r="AE102" s="162"/>
      <c r="AF102" s="162"/>
      <c r="AG102" s="284"/>
      <c r="AH102" s="284"/>
      <c r="AI102" s="284"/>
      <c r="AJ102" s="162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83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</row>
    <row r="103" spans="1:72" ht="12.75" customHeight="1">
      <c r="A103" s="162"/>
      <c r="B103" s="162"/>
      <c r="C103" s="317"/>
      <c r="D103" s="317"/>
      <c r="E103" s="317"/>
      <c r="F103" s="317"/>
      <c r="G103" s="327"/>
      <c r="H103" s="327"/>
      <c r="I103" s="327"/>
      <c r="J103" s="327"/>
      <c r="K103" s="327"/>
      <c r="L103" s="162"/>
      <c r="M103" s="162"/>
      <c r="N103" s="163"/>
      <c r="O103" s="163"/>
      <c r="P103" s="327"/>
      <c r="Q103" s="160"/>
      <c r="R103" s="160"/>
      <c r="S103" s="160"/>
      <c r="T103" s="160"/>
      <c r="U103" s="160"/>
      <c r="V103" s="160"/>
      <c r="W103" s="160"/>
      <c r="X103" s="160"/>
      <c r="Y103" s="285"/>
      <c r="Z103" s="284"/>
      <c r="AA103" s="162"/>
      <c r="AB103" s="162"/>
      <c r="AC103" s="162"/>
      <c r="AD103" s="284"/>
      <c r="AE103" s="162"/>
      <c r="AF103" s="162"/>
      <c r="AG103" s="284"/>
      <c r="AH103" s="284"/>
      <c r="AI103" s="284"/>
      <c r="AJ103" s="162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83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</row>
    <row r="104" spans="1:72" ht="12.75" customHeight="1">
      <c r="A104" s="162"/>
      <c r="B104" s="162"/>
      <c r="C104" s="317"/>
      <c r="D104" s="317"/>
      <c r="E104" s="317"/>
      <c r="F104" s="317"/>
      <c r="G104" s="327"/>
      <c r="H104" s="327"/>
      <c r="I104" s="327"/>
      <c r="J104" s="327"/>
      <c r="K104" s="327"/>
      <c r="L104" s="162"/>
      <c r="M104" s="162"/>
      <c r="N104" s="163"/>
      <c r="O104" s="163"/>
      <c r="P104" s="327"/>
      <c r="Q104" s="160"/>
      <c r="R104" s="160"/>
      <c r="S104" s="160"/>
      <c r="T104" s="160"/>
      <c r="U104" s="160"/>
      <c r="V104" s="160"/>
      <c r="W104" s="160"/>
      <c r="X104" s="160"/>
      <c r="Y104" s="285"/>
      <c r="Z104" s="284"/>
      <c r="AA104" s="162"/>
      <c r="AB104" s="162"/>
      <c r="AC104" s="162"/>
      <c r="AD104" s="284"/>
      <c r="AE104" s="162"/>
      <c r="AF104" s="162"/>
      <c r="AG104" s="284"/>
      <c r="AH104" s="284"/>
      <c r="AI104" s="284"/>
      <c r="AJ104" s="162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83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</row>
    <row r="105" spans="1:72" ht="12.75" customHeight="1">
      <c r="A105" s="162"/>
      <c r="B105" s="162"/>
      <c r="C105" s="317"/>
      <c r="D105" s="317"/>
      <c r="E105" s="317"/>
      <c r="F105" s="317"/>
      <c r="G105" s="327"/>
      <c r="H105" s="327"/>
      <c r="I105" s="327"/>
      <c r="J105" s="327"/>
      <c r="K105" s="327"/>
      <c r="L105" s="162"/>
      <c r="M105" s="162"/>
      <c r="N105" s="163"/>
      <c r="O105" s="163"/>
      <c r="P105" s="327"/>
      <c r="Q105" s="160"/>
      <c r="R105" s="160"/>
      <c r="S105" s="160"/>
      <c r="T105" s="160"/>
      <c r="U105" s="160"/>
      <c r="V105" s="160"/>
      <c r="W105" s="160"/>
      <c r="X105" s="160"/>
      <c r="Y105" s="285"/>
      <c r="Z105" s="284"/>
      <c r="AA105" s="162"/>
      <c r="AB105" s="162"/>
      <c r="AC105" s="162"/>
      <c r="AD105" s="284"/>
      <c r="AE105" s="162"/>
      <c r="AF105" s="162"/>
      <c r="AG105" s="284"/>
      <c r="AH105" s="284"/>
      <c r="AI105" s="284"/>
      <c r="AJ105" s="162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83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</row>
    <row r="106" spans="1:72" ht="12.75" customHeight="1">
      <c r="A106" s="162"/>
      <c r="B106" s="162"/>
      <c r="C106" s="317"/>
      <c r="D106" s="317"/>
      <c r="E106" s="317"/>
      <c r="F106" s="317"/>
      <c r="G106" s="327"/>
      <c r="H106" s="327"/>
      <c r="I106" s="327"/>
      <c r="J106" s="327"/>
      <c r="K106" s="327"/>
      <c r="L106" s="162"/>
      <c r="M106" s="162"/>
      <c r="N106" s="163"/>
      <c r="O106" s="163"/>
      <c r="P106" s="327"/>
      <c r="Q106" s="160"/>
      <c r="R106" s="160"/>
      <c r="S106" s="160"/>
      <c r="T106" s="160"/>
      <c r="U106" s="160"/>
      <c r="V106" s="160"/>
      <c r="W106" s="160"/>
      <c r="X106" s="160"/>
      <c r="Y106" s="285"/>
      <c r="Z106" s="284"/>
      <c r="AA106" s="162"/>
      <c r="AB106" s="162"/>
      <c r="AC106" s="162"/>
      <c r="AD106" s="284"/>
      <c r="AE106" s="162"/>
      <c r="AF106" s="162"/>
      <c r="AG106" s="284"/>
      <c r="AH106" s="284"/>
      <c r="AI106" s="284"/>
      <c r="AJ106" s="162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83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</row>
    <row r="107" spans="1:72" ht="12.75" customHeight="1">
      <c r="A107" s="162"/>
      <c r="B107" s="162"/>
      <c r="C107" s="317"/>
      <c r="D107" s="317"/>
      <c r="E107" s="317"/>
      <c r="F107" s="317"/>
      <c r="G107" s="327"/>
      <c r="H107" s="327"/>
      <c r="I107" s="327"/>
      <c r="J107" s="327"/>
      <c r="K107" s="327"/>
      <c r="L107" s="162"/>
      <c r="M107" s="162"/>
      <c r="N107" s="163"/>
      <c r="O107" s="163"/>
      <c r="P107" s="327"/>
      <c r="Q107" s="160"/>
      <c r="R107" s="160"/>
      <c r="S107" s="160"/>
      <c r="T107" s="160"/>
      <c r="U107" s="160"/>
      <c r="V107" s="160"/>
      <c r="W107" s="160"/>
      <c r="X107" s="160"/>
      <c r="Y107" s="285"/>
      <c r="Z107" s="284"/>
      <c r="AA107" s="162"/>
      <c r="AB107" s="162"/>
      <c r="AC107" s="162"/>
      <c r="AD107" s="284"/>
      <c r="AE107" s="162"/>
      <c r="AF107" s="162"/>
      <c r="AG107" s="284"/>
      <c r="AH107" s="284"/>
      <c r="AI107" s="284"/>
      <c r="AJ107" s="162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83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</row>
    <row r="108" spans="1:72" ht="12.75" customHeight="1">
      <c r="A108" s="162"/>
      <c r="B108" s="162"/>
      <c r="C108" s="317"/>
      <c r="D108" s="317"/>
      <c r="E108" s="317"/>
      <c r="F108" s="317"/>
      <c r="G108" s="327"/>
      <c r="H108" s="327"/>
      <c r="I108" s="327"/>
      <c r="J108" s="327"/>
      <c r="K108" s="327"/>
      <c r="L108" s="162"/>
      <c r="M108" s="162"/>
      <c r="N108" s="163"/>
      <c r="O108" s="163"/>
      <c r="P108" s="327"/>
      <c r="Q108" s="160"/>
      <c r="R108" s="160"/>
      <c r="S108" s="160"/>
      <c r="T108" s="160"/>
      <c r="U108" s="160"/>
      <c r="V108" s="160"/>
      <c r="W108" s="160"/>
      <c r="X108" s="160"/>
      <c r="Y108" s="285"/>
      <c r="Z108" s="284"/>
      <c r="AA108" s="162"/>
      <c r="AB108" s="162"/>
      <c r="AC108" s="162"/>
      <c r="AD108" s="284"/>
      <c r="AE108" s="162"/>
      <c r="AF108" s="162"/>
      <c r="AG108" s="284"/>
      <c r="AH108" s="284"/>
      <c r="AI108" s="284"/>
      <c r="AJ108" s="162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83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</row>
    <row r="109" spans="1:72" ht="12.75" customHeight="1">
      <c r="A109" s="162"/>
      <c r="B109" s="162"/>
      <c r="C109" s="317"/>
      <c r="D109" s="317"/>
      <c r="E109" s="317"/>
      <c r="F109" s="317"/>
      <c r="G109" s="327"/>
      <c r="H109" s="327"/>
      <c r="I109" s="327"/>
      <c r="J109" s="327"/>
      <c r="K109" s="327"/>
      <c r="L109" s="162"/>
      <c r="M109" s="162"/>
      <c r="N109" s="163"/>
      <c r="O109" s="163"/>
      <c r="P109" s="327"/>
      <c r="Q109" s="160"/>
      <c r="R109" s="160"/>
      <c r="S109" s="160"/>
      <c r="T109" s="160"/>
      <c r="U109" s="160"/>
      <c r="V109" s="160"/>
      <c r="W109" s="160"/>
      <c r="X109" s="160"/>
      <c r="Y109" s="285"/>
      <c r="Z109" s="284"/>
      <c r="AA109" s="162"/>
      <c r="AB109" s="162"/>
      <c r="AC109" s="162"/>
      <c r="AD109" s="284"/>
      <c r="AE109" s="162"/>
      <c r="AF109" s="162"/>
      <c r="AG109" s="284"/>
      <c r="AH109" s="284"/>
      <c r="AI109" s="284"/>
      <c r="AJ109" s="162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83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</row>
    <row r="110" spans="1:72" ht="12.75" customHeight="1">
      <c r="A110" s="162"/>
      <c r="B110" s="162"/>
      <c r="C110" s="317"/>
      <c r="D110" s="317"/>
      <c r="E110" s="317"/>
      <c r="F110" s="317"/>
      <c r="G110" s="327"/>
      <c r="H110" s="327"/>
      <c r="I110" s="327"/>
      <c r="J110" s="327"/>
      <c r="K110" s="327"/>
      <c r="L110" s="162"/>
      <c r="M110" s="162"/>
      <c r="N110" s="163"/>
      <c r="O110" s="163"/>
      <c r="P110" s="327"/>
      <c r="Q110" s="160"/>
      <c r="R110" s="160"/>
      <c r="S110" s="160"/>
      <c r="T110" s="160"/>
      <c r="U110" s="160"/>
      <c r="V110" s="160"/>
      <c r="W110" s="160"/>
      <c r="X110" s="160"/>
      <c r="Y110" s="285"/>
      <c r="Z110" s="284"/>
      <c r="AA110" s="162"/>
      <c r="AB110" s="162"/>
      <c r="AC110" s="162"/>
      <c r="AD110" s="284"/>
      <c r="AE110" s="162"/>
      <c r="AF110" s="162"/>
      <c r="AG110" s="284"/>
      <c r="AH110" s="284"/>
      <c r="AI110" s="284"/>
      <c r="AJ110" s="162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83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</row>
    <row r="111" spans="1:72" ht="12.75" customHeight="1">
      <c r="A111" s="162"/>
      <c r="B111" s="162"/>
      <c r="C111" s="317"/>
      <c r="D111" s="317"/>
      <c r="E111" s="317"/>
      <c r="F111" s="317"/>
      <c r="G111" s="327"/>
      <c r="H111" s="327"/>
      <c r="I111" s="327"/>
      <c r="J111" s="327"/>
      <c r="K111" s="327"/>
      <c r="L111" s="162"/>
      <c r="M111" s="162"/>
      <c r="N111" s="163"/>
      <c r="O111" s="163"/>
      <c r="P111" s="327"/>
      <c r="Q111" s="160"/>
      <c r="R111" s="160"/>
      <c r="S111" s="160"/>
      <c r="T111" s="160"/>
      <c r="U111" s="160"/>
      <c r="V111" s="160"/>
      <c r="W111" s="160"/>
      <c r="X111" s="160"/>
      <c r="Y111" s="285"/>
      <c r="Z111" s="284"/>
      <c r="AA111" s="162"/>
      <c r="AB111" s="162"/>
      <c r="AC111" s="162"/>
      <c r="AD111" s="284"/>
      <c r="AE111" s="162"/>
      <c r="AF111" s="162"/>
      <c r="AG111" s="284"/>
      <c r="AH111" s="284"/>
      <c r="AI111" s="284"/>
      <c r="AJ111" s="162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83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</row>
    <row r="112" spans="1:72" ht="12.75" customHeight="1">
      <c r="A112" s="162"/>
      <c r="B112" s="162"/>
      <c r="C112" s="317"/>
      <c r="D112" s="317"/>
      <c r="E112" s="317"/>
      <c r="F112" s="317"/>
      <c r="G112" s="327"/>
      <c r="H112" s="327"/>
      <c r="I112" s="327"/>
      <c r="J112" s="327"/>
      <c r="K112" s="327"/>
      <c r="L112" s="162"/>
      <c r="M112" s="162"/>
      <c r="N112" s="163"/>
      <c r="O112" s="163"/>
      <c r="P112" s="327"/>
      <c r="Q112" s="160"/>
      <c r="R112" s="160"/>
      <c r="S112" s="160"/>
      <c r="T112" s="160"/>
      <c r="U112" s="160"/>
      <c r="V112" s="160"/>
      <c r="W112" s="160"/>
      <c r="X112" s="160"/>
      <c r="Y112" s="285"/>
      <c r="Z112" s="284"/>
      <c r="AA112" s="162"/>
      <c r="AB112" s="162"/>
      <c r="AC112" s="162"/>
      <c r="AD112" s="284"/>
      <c r="AE112" s="162"/>
      <c r="AF112" s="162"/>
      <c r="AG112" s="284"/>
      <c r="AH112" s="284"/>
      <c r="AI112" s="284"/>
      <c r="AJ112" s="162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83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</row>
    <row r="113" spans="1:72" ht="12.75" customHeight="1">
      <c r="A113" s="162"/>
      <c r="B113" s="162"/>
      <c r="C113" s="317"/>
      <c r="D113" s="317"/>
      <c r="E113" s="317"/>
      <c r="F113" s="317"/>
      <c r="G113" s="327"/>
      <c r="H113" s="327"/>
      <c r="I113" s="327"/>
      <c r="J113" s="327"/>
      <c r="K113" s="327"/>
      <c r="L113" s="162"/>
      <c r="M113" s="162"/>
      <c r="N113" s="163"/>
      <c r="O113" s="163"/>
      <c r="P113" s="327"/>
      <c r="Q113" s="160"/>
      <c r="R113" s="160"/>
      <c r="S113" s="160"/>
      <c r="T113" s="160"/>
      <c r="U113" s="160"/>
      <c r="V113" s="160"/>
      <c r="W113" s="160"/>
      <c r="X113" s="160"/>
      <c r="Y113" s="285"/>
      <c r="Z113" s="284"/>
      <c r="AA113" s="162"/>
      <c r="AB113" s="162"/>
      <c r="AC113" s="162"/>
      <c r="AD113" s="284"/>
      <c r="AE113" s="162"/>
      <c r="AF113" s="162"/>
      <c r="AG113" s="284"/>
      <c r="AH113" s="284"/>
      <c r="AI113" s="284"/>
      <c r="AJ113" s="162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83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</row>
    <row r="114" spans="1:72" ht="12.75" customHeight="1">
      <c r="A114" s="162"/>
      <c r="B114" s="162"/>
      <c r="C114" s="317"/>
      <c r="D114" s="317"/>
      <c r="E114" s="317"/>
      <c r="F114" s="317"/>
      <c r="G114" s="327"/>
      <c r="H114" s="327"/>
      <c r="I114" s="327"/>
      <c r="J114" s="327"/>
      <c r="K114" s="327"/>
      <c r="L114" s="162"/>
      <c r="M114" s="162"/>
      <c r="N114" s="163"/>
      <c r="O114" s="163"/>
      <c r="P114" s="327"/>
      <c r="Q114" s="160"/>
      <c r="R114" s="160"/>
      <c r="S114" s="160"/>
      <c r="T114" s="160"/>
      <c r="U114" s="160"/>
      <c r="V114" s="160"/>
      <c r="W114" s="160"/>
      <c r="X114" s="160"/>
      <c r="Y114" s="285"/>
      <c r="Z114" s="284"/>
      <c r="AA114" s="162"/>
      <c r="AB114" s="162"/>
      <c r="AC114" s="162"/>
      <c r="AD114" s="284"/>
      <c r="AE114" s="162"/>
      <c r="AF114" s="162"/>
      <c r="AG114" s="284"/>
      <c r="AH114" s="284"/>
      <c r="AI114" s="284"/>
      <c r="AJ114" s="162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83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</row>
    <row r="115" spans="1:72" ht="12.75" customHeight="1">
      <c r="A115" s="162"/>
      <c r="B115" s="162"/>
      <c r="C115" s="317"/>
      <c r="D115" s="317"/>
      <c r="E115" s="317"/>
      <c r="F115" s="317"/>
      <c r="G115" s="327"/>
      <c r="H115" s="327"/>
      <c r="I115" s="327"/>
      <c r="J115" s="327"/>
      <c r="K115" s="327"/>
      <c r="L115" s="162"/>
      <c r="M115" s="162"/>
      <c r="N115" s="163"/>
      <c r="O115" s="163"/>
      <c r="P115" s="327"/>
      <c r="Q115" s="160"/>
      <c r="R115" s="160"/>
      <c r="S115" s="160"/>
      <c r="T115" s="160"/>
      <c r="U115" s="160"/>
      <c r="V115" s="160"/>
      <c r="W115" s="160"/>
      <c r="X115" s="160"/>
      <c r="Y115" s="285"/>
      <c r="Z115" s="284"/>
      <c r="AA115" s="162"/>
      <c r="AB115" s="162"/>
      <c r="AC115" s="162"/>
      <c r="AD115" s="284"/>
      <c r="AE115" s="162"/>
      <c r="AF115" s="162"/>
      <c r="AG115" s="284"/>
      <c r="AH115" s="284"/>
      <c r="AI115" s="284"/>
      <c r="AJ115" s="162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83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</row>
    <row r="116" spans="1:72" ht="12.75" customHeight="1">
      <c r="A116" s="162"/>
      <c r="B116" s="162"/>
      <c r="C116" s="317"/>
      <c r="D116" s="317"/>
      <c r="E116" s="317"/>
      <c r="F116" s="317"/>
      <c r="G116" s="327"/>
      <c r="H116" s="327"/>
      <c r="I116" s="327"/>
      <c r="J116" s="327"/>
      <c r="K116" s="327"/>
      <c r="L116" s="162"/>
      <c r="M116" s="162"/>
      <c r="N116" s="163"/>
      <c r="O116" s="163"/>
      <c r="P116" s="327"/>
      <c r="Q116" s="160"/>
      <c r="R116" s="160"/>
      <c r="S116" s="160"/>
      <c r="T116" s="160"/>
      <c r="U116" s="160"/>
      <c r="V116" s="160"/>
      <c r="W116" s="160"/>
      <c r="X116" s="160"/>
      <c r="Y116" s="285"/>
      <c r="Z116" s="284"/>
      <c r="AA116" s="162"/>
      <c r="AB116" s="162"/>
      <c r="AC116" s="162"/>
      <c r="AD116" s="284"/>
      <c r="AE116" s="162"/>
      <c r="AF116" s="162"/>
      <c r="AG116" s="284"/>
      <c r="AH116" s="284"/>
      <c r="AI116" s="284"/>
      <c r="AJ116" s="162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83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</row>
    <row r="117" spans="1:72" ht="12.75" customHeight="1">
      <c r="A117" s="162"/>
      <c r="B117" s="162"/>
      <c r="C117" s="317"/>
      <c r="D117" s="317"/>
      <c r="E117" s="317"/>
      <c r="F117" s="317"/>
      <c r="G117" s="327"/>
      <c r="H117" s="327"/>
      <c r="I117" s="327"/>
      <c r="J117" s="327"/>
      <c r="K117" s="327"/>
      <c r="L117" s="162"/>
      <c r="M117" s="162"/>
      <c r="N117" s="163"/>
      <c r="O117" s="163"/>
      <c r="P117" s="327"/>
      <c r="Q117" s="160"/>
      <c r="R117" s="160"/>
      <c r="S117" s="160"/>
      <c r="T117" s="160"/>
      <c r="U117" s="160"/>
      <c r="V117" s="160"/>
      <c r="W117" s="160"/>
      <c r="X117" s="160"/>
      <c r="Y117" s="285"/>
      <c r="Z117" s="284"/>
      <c r="AA117" s="162"/>
      <c r="AB117" s="162"/>
      <c r="AC117" s="162"/>
      <c r="AD117" s="284"/>
      <c r="AE117" s="162"/>
      <c r="AF117" s="162"/>
      <c r="AG117" s="284"/>
      <c r="AH117" s="284"/>
      <c r="AI117" s="284"/>
      <c r="AJ117" s="162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83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</row>
    <row r="118" spans="1:72" ht="12.75" customHeight="1">
      <c r="A118" s="162"/>
      <c r="B118" s="162"/>
      <c r="C118" s="317"/>
      <c r="D118" s="317"/>
      <c r="E118" s="317"/>
      <c r="F118" s="317"/>
      <c r="G118" s="327"/>
      <c r="H118" s="327"/>
      <c r="I118" s="327"/>
      <c r="J118" s="327"/>
      <c r="K118" s="327"/>
      <c r="L118" s="162"/>
      <c r="M118" s="162"/>
      <c r="N118" s="163"/>
      <c r="O118" s="163"/>
      <c r="P118" s="327"/>
      <c r="Q118" s="160"/>
      <c r="R118" s="160"/>
      <c r="S118" s="160"/>
      <c r="T118" s="160"/>
      <c r="U118" s="160"/>
      <c r="V118" s="160"/>
      <c r="W118" s="160"/>
      <c r="X118" s="160"/>
      <c r="Y118" s="285"/>
      <c r="Z118" s="284"/>
      <c r="AA118" s="162"/>
      <c r="AB118" s="162"/>
      <c r="AC118" s="162"/>
      <c r="AD118" s="284"/>
      <c r="AE118" s="162"/>
      <c r="AF118" s="162"/>
      <c r="AG118" s="284"/>
      <c r="AH118" s="284"/>
      <c r="AI118" s="284"/>
      <c r="AJ118" s="162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83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</row>
    <row r="119" spans="1:72" ht="12.75" customHeight="1">
      <c r="A119" s="162"/>
      <c r="B119" s="162"/>
      <c r="C119" s="317"/>
      <c r="D119" s="317"/>
      <c r="E119" s="317"/>
      <c r="F119" s="317"/>
      <c r="G119" s="327"/>
      <c r="H119" s="327"/>
      <c r="I119" s="327"/>
      <c r="J119" s="327"/>
      <c r="K119" s="327"/>
      <c r="L119" s="162"/>
      <c r="M119" s="162"/>
      <c r="N119" s="163"/>
      <c r="O119" s="163"/>
      <c r="P119" s="327"/>
      <c r="Q119" s="160"/>
      <c r="R119" s="160"/>
      <c r="S119" s="160"/>
      <c r="T119" s="160"/>
      <c r="U119" s="160"/>
      <c r="V119" s="160"/>
      <c r="W119" s="160"/>
      <c r="X119" s="160"/>
      <c r="Y119" s="285"/>
      <c r="Z119" s="284"/>
      <c r="AA119" s="162"/>
      <c r="AB119" s="162"/>
      <c r="AC119" s="162"/>
      <c r="AD119" s="284"/>
      <c r="AE119" s="162"/>
      <c r="AF119" s="162"/>
      <c r="AG119" s="284"/>
      <c r="AH119" s="284"/>
      <c r="AI119" s="284"/>
      <c r="AJ119" s="162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83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</row>
    <row r="120" spans="1:72" ht="12.75" customHeight="1">
      <c r="A120" s="162"/>
      <c r="B120" s="162"/>
      <c r="C120" s="317"/>
      <c r="D120" s="317"/>
      <c r="E120" s="317"/>
      <c r="F120" s="317"/>
      <c r="G120" s="327"/>
      <c r="H120" s="327"/>
      <c r="I120" s="327"/>
      <c r="J120" s="327"/>
      <c r="K120" s="327"/>
      <c r="L120" s="162"/>
      <c r="M120" s="162"/>
      <c r="N120" s="163"/>
      <c r="O120" s="163"/>
      <c r="P120" s="327"/>
      <c r="Q120" s="160"/>
      <c r="R120" s="160"/>
      <c r="S120" s="160"/>
      <c r="T120" s="160"/>
      <c r="U120" s="160"/>
      <c r="V120" s="160"/>
      <c r="W120" s="160"/>
      <c r="X120" s="160"/>
      <c r="Y120" s="285"/>
      <c r="Z120" s="284"/>
      <c r="AA120" s="162"/>
      <c r="AB120" s="162"/>
      <c r="AC120" s="162"/>
      <c r="AD120" s="284"/>
      <c r="AE120" s="162"/>
      <c r="AF120" s="162"/>
      <c r="AG120" s="284"/>
      <c r="AH120" s="284"/>
      <c r="AI120" s="284"/>
      <c r="AJ120" s="162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83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</row>
    <row r="121" spans="1:72" ht="12.75" customHeight="1">
      <c r="A121" s="162"/>
      <c r="B121" s="162"/>
      <c r="C121" s="317"/>
      <c r="D121" s="317"/>
      <c r="E121" s="317"/>
      <c r="F121" s="317"/>
      <c r="G121" s="327"/>
      <c r="H121" s="327"/>
      <c r="I121" s="327"/>
      <c r="J121" s="327"/>
      <c r="K121" s="327"/>
      <c r="L121" s="162"/>
      <c r="M121" s="162"/>
      <c r="N121" s="163"/>
      <c r="O121" s="163"/>
      <c r="P121" s="327"/>
      <c r="Q121" s="160"/>
      <c r="R121" s="160"/>
      <c r="S121" s="160"/>
      <c r="T121" s="160"/>
      <c r="U121" s="160"/>
      <c r="V121" s="160"/>
      <c r="W121" s="160"/>
      <c r="X121" s="160"/>
      <c r="Y121" s="285"/>
      <c r="Z121" s="284"/>
      <c r="AA121" s="162"/>
      <c r="AB121" s="162"/>
      <c r="AC121" s="162"/>
      <c r="AD121" s="284"/>
      <c r="AE121" s="162"/>
      <c r="AF121" s="162"/>
      <c r="AG121" s="284"/>
      <c r="AH121" s="284"/>
      <c r="AI121" s="284"/>
      <c r="AJ121" s="162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83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</row>
    <row r="122" spans="1:72" ht="12.75" customHeight="1">
      <c r="A122" s="162"/>
      <c r="B122" s="162"/>
      <c r="C122" s="317"/>
      <c r="D122" s="317"/>
      <c r="E122" s="317"/>
      <c r="F122" s="317"/>
      <c r="G122" s="327"/>
      <c r="H122" s="327"/>
      <c r="I122" s="327"/>
      <c r="J122" s="327"/>
      <c r="K122" s="327"/>
      <c r="L122" s="162"/>
      <c r="M122" s="162"/>
      <c r="N122" s="163"/>
      <c r="O122" s="163"/>
      <c r="P122" s="327"/>
      <c r="Q122" s="160"/>
      <c r="R122" s="160"/>
      <c r="S122" s="160"/>
      <c r="T122" s="160"/>
      <c r="U122" s="160"/>
      <c r="V122" s="160"/>
      <c r="W122" s="160"/>
      <c r="X122" s="160"/>
      <c r="Y122" s="285"/>
      <c r="Z122" s="284"/>
      <c r="AA122" s="162"/>
      <c r="AB122" s="162"/>
      <c r="AC122" s="162"/>
      <c r="AD122" s="284"/>
      <c r="AE122" s="162"/>
      <c r="AF122" s="162"/>
      <c r="AG122" s="284"/>
      <c r="AH122" s="284"/>
      <c r="AI122" s="284"/>
      <c r="AJ122" s="162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83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</row>
    <row r="123" spans="1:72" ht="12.75" customHeight="1">
      <c r="A123" s="162"/>
      <c r="B123" s="162"/>
      <c r="C123" s="317"/>
      <c r="D123" s="317"/>
      <c r="E123" s="317"/>
      <c r="F123" s="317"/>
      <c r="G123" s="327"/>
      <c r="H123" s="327"/>
      <c r="I123" s="327"/>
      <c r="J123" s="327"/>
      <c r="K123" s="327"/>
      <c r="L123" s="162"/>
      <c r="M123" s="162"/>
      <c r="N123" s="163"/>
      <c r="O123" s="163"/>
      <c r="P123" s="327"/>
      <c r="Q123" s="160"/>
      <c r="R123" s="160"/>
      <c r="S123" s="160"/>
      <c r="T123" s="160"/>
      <c r="U123" s="160"/>
      <c r="V123" s="160"/>
      <c r="W123" s="160"/>
      <c r="X123" s="160"/>
      <c r="Y123" s="285"/>
      <c r="Z123" s="284"/>
      <c r="AA123" s="162"/>
      <c r="AB123" s="162"/>
      <c r="AC123" s="162"/>
      <c r="AD123" s="284"/>
      <c r="AE123" s="162"/>
      <c r="AF123" s="162"/>
      <c r="AG123" s="284"/>
      <c r="AH123" s="284"/>
      <c r="AI123" s="284"/>
      <c r="AJ123" s="162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83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</row>
    <row r="124" spans="1:72" ht="12.75" customHeight="1">
      <c r="A124" s="162"/>
      <c r="B124" s="162"/>
      <c r="C124" s="317"/>
      <c r="D124" s="317"/>
      <c r="E124" s="317"/>
      <c r="F124" s="317"/>
      <c r="G124" s="327"/>
      <c r="H124" s="327"/>
      <c r="I124" s="327"/>
      <c r="J124" s="327"/>
      <c r="K124" s="327"/>
      <c r="L124" s="162"/>
      <c r="M124" s="162"/>
      <c r="N124" s="163"/>
      <c r="O124" s="163"/>
      <c r="P124" s="327"/>
      <c r="Q124" s="160"/>
      <c r="R124" s="160"/>
      <c r="S124" s="160"/>
      <c r="T124" s="160"/>
      <c r="U124" s="160"/>
      <c r="V124" s="160"/>
      <c r="W124" s="160"/>
      <c r="X124" s="160"/>
      <c r="Y124" s="285"/>
      <c r="Z124" s="284"/>
      <c r="AA124" s="162"/>
      <c r="AB124" s="162"/>
      <c r="AC124" s="162"/>
      <c r="AD124" s="284"/>
      <c r="AE124" s="162"/>
      <c r="AF124" s="162"/>
      <c r="AG124" s="284"/>
      <c r="AH124" s="284"/>
      <c r="AI124" s="284"/>
      <c r="AJ124" s="162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83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</row>
    <row r="125" spans="1:72" ht="12.75" customHeight="1">
      <c r="A125" s="162"/>
      <c r="B125" s="162"/>
      <c r="C125" s="317"/>
      <c r="D125" s="317"/>
      <c r="E125" s="317"/>
      <c r="F125" s="317"/>
      <c r="G125" s="327"/>
      <c r="H125" s="327"/>
      <c r="I125" s="327"/>
      <c r="J125" s="327"/>
      <c r="K125" s="327"/>
      <c r="L125" s="162"/>
      <c r="M125" s="162"/>
      <c r="N125" s="163"/>
      <c r="O125" s="163"/>
      <c r="P125" s="327"/>
      <c r="Q125" s="160"/>
      <c r="R125" s="160"/>
      <c r="S125" s="160"/>
      <c r="T125" s="160"/>
      <c r="U125" s="160"/>
      <c r="V125" s="160"/>
      <c r="W125" s="160"/>
      <c r="X125" s="160"/>
      <c r="Y125" s="285"/>
      <c r="Z125" s="284"/>
      <c r="AA125" s="162"/>
      <c r="AB125" s="162"/>
      <c r="AC125" s="162"/>
      <c r="AD125" s="284"/>
      <c r="AE125" s="162"/>
      <c r="AF125" s="162"/>
      <c r="AG125" s="284"/>
      <c r="AH125" s="284"/>
      <c r="AI125" s="284"/>
      <c r="AJ125" s="162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83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</row>
    <row r="126" spans="1:72" ht="12.75" customHeight="1">
      <c r="A126" s="162"/>
      <c r="B126" s="162"/>
      <c r="C126" s="317"/>
      <c r="D126" s="317"/>
      <c r="E126" s="317"/>
      <c r="F126" s="317"/>
      <c r="G126" s="327"/>
      <c r="H126" s="327"/>
      <c r="I126" s="327"/>
      <c r="J126" s="327"/>
      <c r="K126" s="327"/>
      <c r="L126" s="162"/>
      <c r="M126" s="162"/>
      <c r="N126" s="163"/>
      <c r="O126" s="163"/>
      <c r="P126" s="327"/>
      <c r="Q126" s="160"/>
      <c r="R126" s="160"/>
      <c r="S126" s="160"/>
      <c r="T126" s="160"/>
      <c r="U126" s="160"/>
      <c r="V126" s="160"/>
      <c r="W126" s="160"/>
      <c r="X126" s="160"/>
      <c r="Y126" s="285"/>
      <c r="Z126" s="284"/>
      <c r="AA126" s="162"/>
      <c r="AB126" s="162"/>
      <c r="AC126" s="162"/>
      <c r="AD126" s="284"/>
      <c r="AE126" s="162"/>
      <c r="AF126" s="162"/>
      <c r="AG126" s="284"/>
      <c r="AH126" s="284"/>
      <c r="AI126" s="284"/>
      <c r="AJ126" s="162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83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</row>
    <row r="127" spans="1:72" ht="12.75" customHeight="1">
      <c r="A127" s="162"/>
      <c r="B127" s="162"/>
      <c r="C127" s="317"/>
      <c r="D127" s="317"/>
      <c r="E127" s="317"/>
      <c r="F127" s="317"/>
      <c r="G127" s="327"/>
      <c r="H127" s="327"/>
      <c r="I127" s="327"/>
      <c r="J127" s="327"/>
      <c r="K127" s="327"/>
      <c r="L127" s="162"/>
      <c r="M127" s="162"/>
      <c r="N127" s="163"/>
      <c r="O127" s="163"/>
      <c r="P127" s="327"/>
      <c r="Q127" s="160"/>
      <c r="R127" s="160"/>
      <c r="S127" s="160"/>
      <c r="T127" s="160"/>
      <c r="U127" s="160"/>
      <c r="V127" s="160"/>
      <c r="W127" s="160"/>
      <c r="X127" s="160"/>
      <c r="Y127" s="285"/>
      <c r="Z127" s="284"/>
      <c r="AA127" s="162"/>
      <c r="AB127" s="162"/>
      <c r="AC127" s="162"/>
      <c r="AD127" s="284"/>
      <c r="AE127" s="162"/>
      <c r="AF127" s="162"/>
      <c r="AG127" s="284"/>
      <c r="AH127" s="284"/>
      <c r="AI127" s="284"/>
      <c r="AJ127" s="162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83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</row>
    <row r="128" spans="1:72" ht="12.75" customHeight="1">
      <c r="A128" s="162"/>
      <c r="B128" s="162"/>
      <c r="C128" s="317"/>
      <c r="D128" s="317"/>
      <c r="E128" s="317"/>
      <c r="F128" s="317"/>
      <c r="G128" s="327"/>
      <c r="H128" s="327"/>
      <c r="I128" s="327"/>
      <c r="J128" s="327"/>
      <c r="K128" s="327"/>
      <c r="L128" s="162"/>
      <c r="M128" s="162"/>
      <c r="N128" s="163"/>
      <c r="O128" s="163"/>
      <c r="P128" s="327"/>
      <c r="Q128" s="160"/>
      <c r="R128" s="160"/>
      <c r="S128" s="160"/>
      <c r="T128" s="160"/>
      <c r="U128" s="160"/>
      <c r="V128" s="160"/>
      <c r="W128" s="160"/>
      <c r="X128" s="160"/>
      <c r="Y128" s="285"/>
      <c r="Z128" s="284"/>
      <c r="AA128" s="162"/>
      <c r="AB128" s="162"/>
      <c r="AC128" s="162"/>
      <c r="AD128" s="284"/>
      <c r="AE128" s="162"/>
      <c r="AF128" s="162"/>
      <c r="AG128" s="284"/>
      <c r="AH128" s="284"/>
      <c r="AI128" s="284"/>
      <c r="AJ128" s="162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83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</row>
    <row r="129" spans="1:72" ht="12.75" customHeight="1">
      <c r="A129" s="162"/>
      <c r="B129" s="162"/>
      <c r="C129" s="317"/>
      <c r="D129" s="317"/>
      <c r="E129" s="317"/>
      <c r="F129" s="317"/>
      <c r="G129" s="327"/>
      <c r="H129" s="327"/>
      <c r="I129" s="327"/>
      <c r="J129" s="327"/>
      <c r="K129" s="327"/>
      <c r="L129" s="162"/>
      <c r="M129" s="162"/>
      <c r="N129" s="163"/>
      <c r="O129" s="163"/>
      <c r="P129" s="327"/>
      <c r="Q129" s="160"/>
      <c r="R129" s="160"/>
      <c r="S129" s="160"/>
      <c r="T129" s="160"/>
      <c r="U129" s="160"/>
      <c r="V129" s="160"/>
      <c r="W129" s="160"/>
      <c r="X129" s="160"/>
      <c r="Y129" s="285"/>
      <c r="Z129" s="284"/>
      <c r="AA129" s="162"/>
      <c r="AB129" s="162"/>
      <c r="AC129" s="162"/>
      <c r="AD129" s="284"/>
      <c r="AE129" s="162"/>
      <c r="AF129" s="162"/>
      <c r="AG129" s="284"/>
      <c r="AH129" s="284"/>
      <c r="AI129" s="284"/>
      <c r="AJ129" s="162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83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</row>
    <row r="130" spans="1:72" ht="12.75" customHeight="1">
      <c r="A130" s="162"/>
      <c r="B130" s="162"/>
      <c r="C130" s="317"/>
      <c r="D130" s="317"/>
      <c r="E130" s="317"/>
      <c r="F130" s="317"/>
      <c r="G130" s="327"/>
      <c r="H130" s="327"/>
      <c r="I130" s="327"/>
      <c r="J130" s="327"/>
      <c r="K130" s="327"/>
      <c r="L130" s="162"/>
      <c r="M130" s="162"/>
      <c r="N130" s="163"/>
      <c r="O130" s="163"/>
      <c r="P130" s="327"/>
      <c r="Q130" s="160"/>
      <c r="R130" s="160"/>
      <c r="S130" s="160"/>
      <c r="T130" s="160"/>
      <c r="U130" s="160"/>
      <c r="V130" s="160"/>
      <c r="W130" s="160"/>
      <c r="X130" s="160"/>
      <c r="Y130" s="285"/>
      <c r="Z130" s="284"/>
      <c r="AA130" s="162"/>
      <c r="AB130" s="162"/>
      <c r="AC130" s="162"/>
      <c r="AD130" s="284"/>
      <c r="AE130" s="162"/>
      <c r="AF130" s="162"/>
      <c r="AG130" s="284"/>
      <c r="AH130" s="284"/>
      <c r="AI130" s="284"/>
      <c r="AJ130" s="162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83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</row>
    <row r="131" spans="1:72" ht="12.75" customHeight="1">
      <c r="A131" s="162"/>
      <c r="B131" s="162"/>
      <c r="C131" s="317"/>
      <c r="D131" s="317"/>
      <c r="E131" s="317"/>
      <c r="F131" s="317"/>
      <c r="G131" s="327"/>
      <c r="H131" s="327"/>
      <c r="I131" s="327"/>
      <c r="J131" s="327"/>
      <c r="K131" s="327"/>
      <c r="L131" s="162"/>
      <c r="M131" s="162"/>
      <c r="N131" s="163"/>
      <c r="O131" s="163"/>
      <c r="P131" s="327"/>
      <c r="Q131" s="160"/>
      <c r="R131" s="160"/>
      <c r="S131" s="160"/>
      <c r="T131" s="160"/>
      <c r="U131" s="160"/>
      <c r="V131" s="160"/>
      <c r="W131" s="160"/>
      <c r="X131" s="160"/>
      <c r="Y131" s="285"/>
      <c r="Z131" s="284"/>
      <c r="AA131" s="162"/>
      <c r="AB131" s="162"/>
      <c r="AC131" s="162"/>
      <c r="AD131" s="284"/>
      <c r="AE131" s="162"/>
      <c r="AF131" s="162"/>
      <c r="AG131" s="284"/>
      <c r="AH131" s="284"/>
      <c r="AI131" s="284"/>
      <c r="AJ131" s="162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83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</row>
    <row r="132" spans="1:72" ht="12.75" customHeight="1">
      <c r="A132" s="162"/>
      <c r="B132" s="162"/>
      <c r="C132" s="317"/>
      <c r="D132" s="317"/>
      <c r="E132" s="317"/>
      <c r="F132" s="317"/>
      <c r="G132" s="327"/>
      <c r="H132" s="327"/>
      <c r="I132" s="327"/>
      <c r="J132" s="327"/>
      <c r="K132" s="327"/>
      <c r="L132" s="162"/>
      <c r="M132" s="162"/>
      <c r="N132" s="163"/>
      <c r="O132" s="163"/>
      <c r="P132" s="327"/>
      <c r="Q132" s="160"/>
      <c r="R132" s="160"/>
      <c r="S132" s="160"/>
      <c r="T132" s="160"/>
      <c r="U132" s="160"/>
      <c r="V132" s="160"/>
      <c r="W132" s="160"/>
      <c r="X132" s="160"/>
      <c r="Y132" s="285"/>
      <c r="Z132" s="284"/>
      <c r="AA132" s="162"/>
      <c r="AB132" s="162"/>
      <c r="AC132" s="162"/>
      <c r="AD132" s="284"/>
      <c r="AE132" s="162"/>
      <c r="AF132" s="162"/>
      <c r="AG132" s="284"/>
      <c r="AH132" s="284"/>
      <c r="AI132" s="284"/>
      <c r="AJ132" s="162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83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</row>
    <row r="133" spans="1:72" ht="12.75" customHeight="1">
      <c r="A133" s="162"/>
      <c r="B133" s="162"/>
      <c r="C133" s="317"/>
      <c r="D133" s="317"/>
      <c r="E133" s="317"/>
      <c r="F133" s="317"/>
      <c r="G133" s="327"/>
      <c r="H133" s="327"/>
      <c r="I133" s="327"/>
      <c r="J133" s="327"/>
      <c r="K133" s="327"/>
      <c r="L133" s="162"/>
      <c r="M133" s="162"/>
      <c r="N133" s="163"/>
      <c r="O133" s="163"/>
      <c r="P133" s="327"/>
      <c r="Q133" s="160"/>
      <c r="R133" s="160"/>
      <c r="S133" s="160"/>
      <c r="T133" s="160"/>
      <c r="U133" s="160"/>
      <c r="V133" s="160"/>
      <c r="W133" s="160"/>
      <c r="X133" s="160"/>
      <c r="Y133" s="285"/>
      <c r="Z133" s="284"/>
      <c r="AA133" s="162"/>
      <c r="AB133" s="162"/>
      <c r="AC133" s="162"/>
      <c r="AD133" s="284"/>
      <c r="AE133" s="162"/>
      <c r="AF133" s="162"/>
      <c r="AG133" s="284"/>
      <c r="AH133" s="284"/>
      <c r="AI133" s="284"/>
      <c r="AJ133" s="162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83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</row>
    <row r="134" spans="1:72" ht="12.75" customHeight="1">
      <c r="A134" s="162"/>
      <c r="B134" s="162"/>
      <c r="C134" s="317"/>
      <c r="D134" s="317"/>
      <c r="E134" s="317"/>
      <c r="F134" s="317"/>
      <c r="G134" s="327"/>
      <c r="H134" s="327"/>
      <c r="I134" s="327"/>
      <c r="J134" s="327"/>
      <c r="K134" s="327"/>
      <c r="L134" s="162"/>
      <c r="M134" s="162"/>
      <c r="N134" s="163"/>
      <c r="O134" s="163"/>
      <c r="P134" s="327"/>
      <c r="Q134" s="160"/>
      <c r="R134" s="160"/>
      <c r="S134" s="160"/>
      <c r="T134" s="160"/>
      <c r="U134" s="160"/>
      <c r="V134" s="160"/>
      <c r="W134" s="160"/>
      <c r="X134" s="160"/>
      <c r="Y134" s="285"/>
      <c r="Z134" s="284"/>
      <c r="AA134" s="162"/>
      <c r="AB134" s="162"/>
      <c r="AC134" s="162"/>
      <c r="AD134" s="284"/>
      <c r="AE134" s="162"/>
      <c r="AF134" s="162"/>
      <c r="AG134" s="284"/>
      <c r="AH134" s="284"/>
      <c r="AI134" s="284"/>
      <c r="AJ134" s="162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83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</row>
    <row r="135" spans="1:72" ht="12.75" customHeight="1">
      <c r="A135" s="162"/>
      <c r="B135" s="162"/>
      <c r="C135" s="317"/>
      <c r="D135" s="317"/>
      <c r="E135" s="317"/>
      <c r="F135" s="317"/>
      <c r="G135" s="327"/>
      <c r="H135" s="327"/>
      <c r="I135" s="327"/>
      <c r="J135" s="327"/>
      <c r="K135" s="327"/>
      <c r="L135" s="162"/>
      <c r="M135" s="162"/>
      <c r="N135" s="163"/>
      <c r="O135" s="163"/>
      <c r="P135" s="327"/>
      <c r="Q135" s="160"/>
      <c r="R135" s="160"/>
      <c r="S135" s="160"/>
      <c r="T135" s="160"/>
      <c r="U135" s="160"/>
      <c r="V135" s="160"/>
      <c r="W135" s="160"/>
      <c r="X135" s="160"/>
      <c r="Y135" s="285"/>
      <c r="Z135" s="284"/>
      <c r="AA135" s="162"/>
      <c r="AB135" s="162"/>
      <c r="AC135" s="162"/>
      <c r="AD135" s="284"/>
      <c r="AE135" s="162"/>
      <c r="AF135" s="162"/>
      <c r="AG135" s="284"/>
      <c r="AH135" s="284"/>
      <c r="AI135" s="284"/>
      <c r="AJ135" s="162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83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</row>
    <row r="136" spans="1:72" ht="12.75" customHeight="1">
      <c r="A136" s="162"/>
      <c r="B136" s="162"/>
      <c r="C136" s="317"/>
      <c r="D136" s="317"/>
      <c r="E136" s="317"/>
      <c r="F136" s="317"/>
      <c r="G136" s="327"/>
      <c r="H136" s="327"/>
      <c r="I136" s="327"/>
      <c r="J136" s="327"/>
      <c r="K136" s="327"/>
      <c r="L136" s="162"/>
      <c r="M136" s="162"/>
      <c r="N136" s="163"/>
      <c r="O136" s="163"/>
      <c r="P136" s="327"/>
      <c r="Q136" s="160"/>
      <c r="R136" s="160"/>
      <c r="S136" s="160"/>
      <c r="T136" s="160"/>
      <c r="U136" s="160"/>
      <c r="V136" s="160"/>
      <c r="W136" s="160"/>
      <c r="X136" s="160"/>
      <c r="Y136" s="285"/>
      <c r="Z136" s="284"/>
      <c r="AA136" s="162"/>
      <c r="AB136" s="162"/>
      <c r="AC136" s="162"/>
      <c r="AD136" s="284"/>
      <c r="AE136" s="162"/>
      <c r="AF136" s="162"/>
      <c r="AG136" s="284"/>
      <c r="AH136" s="284"/>
      <c r="AI136" s="284"/>
      <c r="AJ136" s="162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83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</row>
    <row r="137" spans="1:72" ht="12.75" customHeight="1">
      <c r="A137" s="162"/>
      <c r="B137" s="162"/>
      <c r="C137" s="317"/>
      <c r="D137" s="317"/>
      <c r="E137" s="317"/>
      <c r="F137" s="317"/>
      <c r="G137" s="327"/>
      <c r="H137" s="327"/>
      <c r="I137" s="327"/>
      <c r="J137" s="327"/>
      <c r="K137" s="327"/>
      <c r="L137" s="162"/>
      <c r="M137" s="162"/>
      <c r="N137" s="163"/>
      <c r="O137" s="163"/>
      <c r="P137" s="327"/>
      <c r="Q137" s="160"/>
      <c r="R137" s="160"/>
      <c r="S137" s="160"/>
      <c r="T137" s="160"/>
      <c r="U137" s="160"/>
      <c r="V137" s="160"/>
      <c r="W137" s="160"/>
      <c r="X137" s="160"/>
      <c r="Y137" s="285"/>
      <c r="Z137" s="284"/>
      <c r="AA137" s="162"/>
      <c r="AB137" s="162"/>
      <c r="AC137" s="162"/>
      <c r="AD137" s="284"/>
      <c r="AE137" s="162"/>
      <c r="AF137" s="162"/>
      <c r="AG137" s="284"/>
      <c r="AH137" s="284"/>
      <c r="AI137" s="284"/>
      <c r="AJ137" s="162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83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</row>
    <row r="138" spans="1:72" ht="12.75" customHeight="1">
      <c r="A138" s="162"/>
      <c r="B138" s="162"/>
      <c r="C138" s="317"/>
      <c r="D138" s="317"/>
      <c r="E138" s="317"/>
      <c r="F138" s="317"/>
      <c r="G138" s="327"/>
      <c r="H138" s="327"/>
      <c r="I138" s="327"/>
      <c r="J138" s="327"/>
      <c r="K138" s="327"/>
      <c r="L138" s="162"/>
      <c r="M138" s="162"/>
      <c r="N138" s="163"/>
      <c r="O138" s="163"/>
      <c r="P138" s="327"/>
      <c r="Q138" s="160"/>
      <c r="R138" s="160"/>
      <c r="S138" s="160"/>
      <c r="T138" s="160"/>
      <c r="U138" s="160"/>
      <c r="V138" s="160"/>
      <c r="W138" s="160"/>
      <c r="X138" s="160"/>
      <c r="Y138" s="285"/>
      <c r="Z138" s="284"/>
      <c r="AA138" s="162"/>
      <c r="AB138" s="162"/>
      <c r="AC138" s="162"/>
      <c r="AD138" s="284"/>
      <c r="AE138" s="162"/>
      <c r="AF138" s="162"/>
      <c r="AG138" s="284"/>
      <c r="AH138" s="284"/>
      <c r="AI138" s="284"/>
      <c r="AJ138" s="162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83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</row>
    <row r="139" spans="1:72" ht="12.75" customHeight="1">
      <c r="A139" s="162"/>
      <c r="B139" s="162"/>
      <c r="C139" s="317"/>
      <c r="D139" s="317"/>
      <c r="E139" s="317"/>
      <c r="F139" s="317"/>
      <c r="G139" s="327"/>
      <c r="H139" s="327"/>
      <c r="I139" s="327"/>
      <c r="J139" s="327"/>
      <c r="K139" s="327"/>
      <c r="L139" s="162"/>
      <c r="M139" s="162"/>
      <c r="N139" s="163"/>
      <c r="O139" s="163"/>
      <c r="P139" s="327"/>
      <c r="Q139" s="160"/>
      <c r="R139" s="160"/>
      <c r="S139" s="160"/>
      <c r="T139" s="160"/>
      <c r="U139" s="160"/>
      <c r="V139" s="160"/>
      <c r="W139" s="160"/>
      <c r="X139" s="160"/>
      <c r="Y139" s="285"/>
      <c r="Z139" s="284"/>
      <c r="AA139" s="162"/>
      <c r="AB139" s="162"/>
      <c r="AC139" s="162"/>
      <c r="AD139" s="284"/>
      <c r="AE139" s="162"/>
      <c r="AF139" s="162"/>
      <c r="AG139" s="284"/>
      <c r="AH139" s="284"/>
      <c r="AI139" s="284"/>
      <c r="AJ139" s="162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83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</row>
    <row r="140" spans="1:72" ht="12.75" customHeight="1">
      <c r="A140" s="162"/>
      <c r="B140" s="162"/>
      <c r="C140" s="317"/>
      <c r="D140" s="317"/>
      <c r="E140" s="317"/>
      <c r="F140" s="317"/>
      <c r="G140" s="327"/>
      <c r="H140" s="327"/>
      <c r="I140" s="327"/>
      <c r="J140" s="327"/>
      <c r="K140" s="327"/>
      <c r="L140" s="162"/>
      <c r="M140" s="162"/>
      <c r="N140" s="163"/>
      <c r="O140" s="163"/>
      <c r="P140" s="327"/>
      <c r="Q140" s="160"/>
      <c r="R140" s="160"/>
      <c r="S140" s="160"/>
      <c r="T140" s="160"/>
      <c r="U140" s="160"/>
      <c r="V140" s="160"/>
      <c r="W140" s="160"/>
      <c r="X140" s="160"/>
      <c r="Y140" s="285"/>
      <c r="Z140" s="284"/>
      <c r="AA140" s="162"/>
      <c r="AB140" s="162"/>
      <c r="AC140" s="162"/>
      <c r="AD140" s="284"/>
      <c r="AE140" s="162"/>
      <c r="AF140" s="162"/>
      <c r="AG140" s="284"/>
      <c r="AH140" s="284"/>
      <c r="AI140" s="284"/>
      <c r="AJ140" s="162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83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</row>
    <row r="141" spans="1:72" ht="12.75" customHeight="1">
      <c r="A141" s="162"/>
      <c r="B141" s="162"/>
      <c r="C141" s="317"/>
      <c r="D141" s="317"/>
      <c r="E141" s="317"/>
      <c r="F141" s="317"/>
      <c r="G141" s="327"/>
      <c r="H141" s="327"/>
      <c r="I141" s="327"/>
      <c r="J141" s="327"/>
      <c r="K141" s="327"/>
      <c r="L141" s="162"/>
      <c r="M141" s="162"/>
      <c r="N141" s="163"/>
      <c r="O141" s="163"/>
      <c r="P141" s="327"/>
      <c r="Q141" s="160"/>
      <c r="R141" s="160"/>
      <c r="S141" s="160"/>
      <c r="T141" s="160"/>
      <c r="U141" s="160"/>
      <c r="V141" s="160"/>
      <c r="W141" s="160"/>
      <c r="X141" s="160"/>
      <c r="Y141" s="285"/>
      <c r="Z141" s="284"/>
      <c r="AA141" s="162"/>
      <c r="AB141" s="162"/>
      <c r="AC141" s="162"/>
      <c r="AD141" s="284"/>
      <c r="AE141" s="162"/>
      <c r="AF141" s="162"/>
      <c r="AG141" s="284"/>
      <c r="AH141" s="284"/>
      <c r="AI141" s="284"/>
      <c r="AJ141" s="162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83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</row>
    <row r="142" spans="1:72" ht="12.75" customHeight="1">
      <c r="A142" s="162"/>
      <c r="B142" s="162"/>
      <c r="C142" s="317"/>
      <c r="D142" s="317"/>
      <c r="E142" s="317"/>
      <c r="F142" s="317"/>
      <c r="G142" s="327"/>
      <c r="H142" s="327"/>
      <c r="I142" s="327"/>
      <c r="J142" s="327"/>
      <c r="K142" s="327"/>
      <c r="L142" s="162"/>
      <c r="M142" s="162"/>
      <c r="N142" s="163"/>
      <c r="O142" s="163"/>
      <c r="P142" s="327"/>
      <c r="Q142" s="160"/>
      <c r="R142" s="160"/>
      <c r="S142" s="160"/>
      <c r="T142" s="160"/>
      <c r="U142" s="160"/>
      <c r="V142" s="160"/>
      <c r="W142" s="160"/>
      <c r="X142" s="160"/>
      <c r="Y142" s="285"/>
      <c r="Z142" s="284"/>
      <c r="AA142" s="162"/>
      <c r="AB142" s="162"/>
      <c r="AC142" s="162"/>
      <c r="AD142" s="284"/>
      <c r="AE142" s="162"/>
      <c r="AF142" s="162"/>
      <c r="AG142" s="284"/>
      <c r="AH142" s="284"/>
      <c r="AI142" s="284"/>
      <c r="AJ142" s="162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83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</row>
    <row r="143" spans="1:72" ht="12.75" customHeight="1">
      <c r="A143" s="162"/>
      <c r="B143" s="162"/>
      <c r="C143" s="317"/>
      <c r="D143" s="317"/>
      <c r="E143" s="317"/>
      <c r="F143" s="317"/>
      <c r="G143" s="327"/>
      <c r="H143" s="327"/>
      <c r="I143" s="327"/>
      <c r="J143" s="327"/>
      <c r="K143" s="327"/>
      <c r="L143" s="162"/>
      <c r="M143" s="162"/>
      <c r="N143" s="163"/>
      <c r="O143" s="163"/>
      <c r="P143" s="327"/>
      <c r="Q143" s="160"/>
      <c r="R143" s="160"/>
      <c r="S143" s="160"/>
      <c r="T143" s="160"/>
      <c r="U143" s="160"/>
      <c r="V143" s="160"/>
      <c r="W143" s="160"/>
      <c r="X143" s="160"/>
      <c r="Y143" s="285"/>
      <c r="Z143" s="284"/>
      <c r="AA143" s="162"/>
      <c r="AB143" s="162"/>
      <c r="AC143" s="162"/>
      <c r="AD143" s="284"/>
      <c r="AE143" s="162"/>
      <c r="AF143" s="162"/>
      <c r="AG143" s="284"/>
      <c r="AH143" s="284"/>
      <c r="AI143" s="284"/>
      <c r="AJ143" s="162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83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</row>
    <row r="144" spans="1:72" ht="12.75" customHeight="1">
      <c r="A144" s="162"/>
      <c r="B144" s="162"/>
      <c r="C144" s="317"/>
      <c r="D144" s="317"/>
      <c r="E144" s="317"/>
      <c r="F144" s="317"/>
      <c r="G144" s="327"/>
      <c r="H144" s="327"/>
      <c r="I144" s="327"/>
      <c r="J144" s="327"/>
      <c r="K144" s="327"/>
      <c r="L144" s="162"/>
      <c r="M144" s="162"/>
      <c r="N144" s="163"/>
      <c r="O144" s="163"/>
      <c r="P144" s="327"/>
      <c r="Q144" s="160"/>
      <c r="R144" s="160"/>
      <c r="S144" s="160"/>
      <c r="T144" s="160"/>
      <c r="U144" s="160"/>
      <c r="V144" s="160"/>
      <c r="W144" s="160"/>
      <c r="X144" s="160"/>
      <c r="Y144" s="285"/>
      <c r="Z144" s="284"/>
      <c r="AA144" s="162"/>
      <c r="AB144" s="162"/>
      <c r="AC144" s="162"/>
      <c r="AD144" s="284"/>
      <c r="AE144" s="162"/>
      <c r="AF144" s="162"/>
      <c r="AG144" s="284"/>
      <c r="AH144" s="284"/>
      <c r="AI144" s="284"/>
      <c r="AJ144" s="162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83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</row>
    <row r="145" spans="1:72" ht="12.75" customHeight="1">
      <c r="A145" s="162"/>
      <c r="B145" s="162"/>
      <c r="C145" s="317"/>
      <c r="D145" s="317"/>
      <c r="E145" s="317"/>
      <c r="F145" s="317"/>
      <c r="G145" s="327"/>
      <c r="H145" s="327"/>
      <c r="I145" s="327"/>
      <c r="J145" s="327"/>
      <c r="K145" s="327"/>
      <c r="L145" s="162"/>
      <c r="M145" s="162"/>
      <c r="N145" s="163"/>
      <c r="O145" s="163"/>
      <c r="P145" s="327"/>
      <c r="Q145" s="160"/>
      <c r="R145" s="160"/>
      <c r="S145" s="160"/>
      <c r="T145" s="160"/>
      <c r="U145" s="160"/>
      <c r="V145" s="160"/>
      <c r="W145" s="160"/>
      <c r="X145" s="160"/>
      <c r="Y145" s="285"/>
      <c r="Z145" s="284"/>
      <c r="AA145" s="162"/>
      <c r="AB145" s="162"/>
      <c r="AC145" s="162"/>
      <c r="AD145" s="284"/>
      <c r="AE145" s="162"/>
      <c r="AF145" s="162"/>
      <c r="AG145" s="284"/>
      <c r="AH145" s="284"/>
      <c r="AI145" s="284"/>
      <c r="AJ145" s="162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83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</row>
    <row r="146" spans="1:72" ht="12.75" customHeight="1">
      <c r="A146" s="162"/>
      <c r="B146" s="162"/>
      <c r="C146" s="317"/>
      <c r="D146" s="317"/>
      <c r="E146" s="317"/>
      <c r="F146" s="317"/>
      <c r="G146" s="327"/>
      <c r="H146" s="327"/>
      <c r="I146" s="327"/>
      <c r="J146" s="327"/>
      <c r="K146" s="327"/>
      <c r="L146" s="162"/>
      <c r="M146" s="162"/>
      <c r="N146" s="163"/>
      <c r="O146" s="163"/>
      <c r="P146" s="327"/>
      <c r="Q146" s="160"/>
      <c r="R146" s="160"/>
      <c r="S146" s="160"/>
      <c r="T146" s="160"/>
      <c r="U146" s="160"/>
      <c r="V146" s="160"/>
      <c r="W146" s="160"/>
      <c r="X146" s="160"/>
      <c r="Y146" s="285"/>
      <c r="Z146" s="284"/>
      <c r="AA146" s="162"/>
      <c r="AB146" s="162"/>
      <c r="AC146" s="162"/>
      <c r="AD146" s="284"/>
      <c r="AE146" s="162"/>
      <c r="AF146" s="162"/>
      <c r="AG146" s="284"/>
      <c r="AH146" s="284"/>
      <c r="AI146" s="284"/>
      <c r="AJ146" s="162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83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</row>
    <row r="147" spans="1:72" ht="12.75" customHeight="1">
      <c r="A147" s="162"/>
      <c r="B147" s="162"/>
      <c r="C147" s="317"/>
      <c r="D147" s="317"/>
      <c r="E147" s="317"/>
      <c r="F147" s="317"/>
      <c r="G147" s="327"/>
      <c r="H147" s="327"/>
      <c r="I147" s="327"/>
      <c r="J147" s="327"/>
      <c r="K147" s="327"/>
      <c r="L147" s="162"/>
      <c r="M147" s="162"/>
      <c r="N147" s="163"/>
      <c r="O147" s="163"/>
      <c r="P147" s="327"/>
      <c r="Q147" s="160"/>
      <c r="R147" s="160"/>
      <c r="S147" s="160"/>
      <c r="T147" s="160"/>
      <c r="U147" s="160"/>
      <c r="V147" s="160"/>
      <c r="W147" s="160"/>
      <c r="X147" s="160"/>
      <c r="Y147" s="285"/>
      <c r="Z147" s="284"/>
      <c r="AA147" s="162"/>
      <c r="AB147" s="162"/>
      <c r="AC147" s="162"/>
      <c r="AD147" s="284"/>
      <c r="AE147" s="162"/>
      <c r="AF147" s="162"/>
      <c r="AG147" s="284"/>
      <c r="AH147" s="284"/>
      <c r="AI147" s="284"/>
      <c r="AJ147" s="162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83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</row>
    <row r="148" spans="1:72" ht="12.75" customHeight="1">
      <c r="A148" s="162"/>
      <c r="B148" s="162"/>
      <c r="C148" s="317"/>
      <c r="D148" s="317"/>
      <c r="E148" s="317"/>
      <c r="F148" s="317"/>
      <c r="G148" s="327"/>
      <c r="H148" s="327"/>
      <c r="I148" s="327"/>
      <c r="J148" s="327"/>
      <c r="K148" s="327"/>
      <c r="L148" s="162"/>
      <c r="M148" s="162"/>
      <c r="N148" s="163"/>
      <c r="O148" s="163"/>
      <c r="P148" s="327"/>
      <c r="Q148" s="160"/>
      <c r="R148" s="160"/>
      <c r="S148" s="160"/>
      <c r="T148" s="160"/>
      <c r="U148" s="160"/>
      <c r="V148" s="160"/>
      <c r="W148" s="160"/>
      <c r="X148" s="160"/>
      <c r="Y148" s="285"/>
      <c r="Z148" s="284"/>
      <c r="AA148" s="162"/>
      <c r="AB148" s="162"/>
      <c r="AC148" s="162"/>
      <c r="AD148" s="284"/>
      <c r="AE148" s="162"/>
      <c r="AF148" s="162"/>
      <c r="AG148" s="284"/>
      <c r="AH148" s="284"/>
      <c r="AI148" s="284"/>
      <c r="AJ148" s="162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83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</row>
    <row r="149" spans="1:72" ht="12.75" customHeight="1">
      <c r="A149" s="162"/>
      <c r="B149" s="162"/>
      <c r="C149" s="317"/>
      <c r="D149" s="317"/>
      <c r="E149" s="317"/>
      <c r="F149" s="317"/>
      <c r="G149" s="327"/>
      <c r="H149" s="327"/>
      <c r="I149" s="327"/>
      <c r="J149" s="327"/>
      <c r="K149" s="327"/>
      <c r="L149" s="162"/>
      <c r="M149" s="162"/>
      <c r="N149" s="163"/>
      <c r="O149" s="163"/>
      <c r="P149" s="327"/>
      <c r="Q149" s="160"/>
      <c r="R149" s="160"/>
      <c r="S149" s="160"/>
      <c r="T149" s="160"/>
      <c r="U149" s="160"/>
      <c r="V149" s="160"/>
      <c r="W149" s="160"/>
      <c r="X149" s="160"/>
      <c r="Y149" s="285"/>
      <c r="Z149" s="284"/>
      <c r="AA149" s="162"/>
      <c r="AB149" s="162"/>
      <c r="AC149" s="162"/>
      <c r="AD149" s="284"/>
      <c r="AE149" s="162"/>
      <c r="AF149" s="162"/>
      <c r="AG149" s="284"/>
      <c r="AH149" s="284"/>
      <c r="AI149" s="284"/>
      <c r="AJ149" s="162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83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</row>
    <row r="150" spans="1:72" ht="12.75" customHeight="1">
      <c r="A150" s="162"/>
      <c r="B150" s="162"/>
      <c r="C150" s="317"/>
      <c r="D150" s="317"/>
      <c r="E150" s="317"/>
      <c r="F150" s="317"/>
      <c r="G150" s="327"/>
      <c r="H150" s="327"/>
      <c r="I150" s="327"/>
      <c r="J150" s="327"/>
      <c r="K150" s="327"/>
      <c r="L150" s="162"/>
      <c r="M150" s="162"/>
      <c r="N150" s="163"/>
      <c r="O150" s="163"/>
      <c r="P150" s="327"/>
      <c r="Q150" s="160"/>
      <c r="R150" s="160"/>
      <c r="S150" s="160"/>
      <c r="T150" s="160"/>
      <c r="U150" s="160"/>
      <c r="V150" s="160"/>
      <c r="W150" s="160"/>
      <c r="X150" s="160"/>
      <c r="Y150" s="285"/>
      <c r="Z150" s="284"/>
      <c r="AA150" s="162"/>
      <c r="AB150" s="162"/>
      <c r="AC150" s="162"/>
      <c r="AD150" s="284"/>
      <c r="AE150" s="162"/>
      <c r="AF150" s="162"/>
      <c r="AG150" s="284"/>
      <c r="AH150" s="284"/>
      <c r="AI150" s="284"/>
      <c r="AJ150" s="162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83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</row>
    <row r="151" spans="1:72" ht="12.75" customHeight="1">
      <c r="A151" s="162"/>
      <c r="B151" s="162"/>
      <c r="C151" s="317"/>
      <c r="D151" s="317"/>
      <c r="E151" s="317"/>
      <c r="F151" s="317"/>
      <c r="G151" s="327"/>
      <c r="H151" s="327"/>
      <c r="I151" s="327"/>
      <c r="J151" s="327"/>
      <c r="K151" s="327"/>
      <c r="L151" s="162"/>
      <c r="M151" s="162"/>
      <c r="N151" s="163"/>
      <c r="O151" s="163"/>
      <c r="P151" s="327"/>
      <c r="Q151" s="160"/>
      <c r="R151" s="160"/>
      <c r="S151" s="160"/>
      <c r="T151" s="160"/>
      <c r="U151" s="160"/>
      <c r="V151" s="160"/>
      <c r="W151" s="160"/>
      <c r="X151" s="160"/>
      <c r="Y151" s="285"/>
      <c r="Z151" s="284"/>
      <c r="AA151" s="162"/>
      <c r="AB151" s="162"/>
      <c r="AC151" s="162"/>
      <c r="AD151" s="284"/>
      <c r="AE151" s="162"/>
      <c r="AF151" s="162"/>
      <c r="AG151" s="284"/>
      <c r="AH151" s="284"/>
      <c r="AI151" s="284"/>
      <c r="AJ151" s="162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83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</row>
    <row r="152" spans="1:72" ht="12.75" customHeight="1">
      <c r="A152" s="162"/>
      <c r="B152" s="162"/>
      <c r="C152" s="317"/>
      <c r="D152" s="317"/>
      <c r="E152" s="317"/>
      <c r="F152" s="317"/>
      <c r="G152" s="327"/>
      <c r="H152" s="327"/>
      <c r="I152" s="327"/>
      <c r="J152" s="327"/>
      <c r="K152" s="327"/>
      <c r="L152" s="162"/>
      <c r="M152" s="162"/>
      <c r="N152" s="163"/>
      <c r="O152" s="163"/>
      <c r="P152" s="327"/>
      <c r="Q152" s="160"/>
      <c r="R152" s="160"/>
      <c r="S152" s="160"/>
      <c r="T152" s="160"/>
      <c r="U152" s="160"/>
      <c r="V152" s="160"/>
      <c r="W152" s="160"/>
      <c r="X152" s="160"/>
      <c r="Y152" s="285"/>
      <c r="Z152" s="284"/>
      <c r="AA152" s="162"/>
      <c r="AB152" s="162"/>
      <c r="AC152" s="162"/>
      <c r="AD152" s="284"/>
      <c r="AE152" s="162"/>
      <c r="AF152" s="162"/>
      <c r="AG152" s="284"/>
      <c r="AH152" s="284"/>
      <c r="AI152" s="284"/>
      <c r="AJ152" s="162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83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</row>
    <row r="153" spans="1:72" ht="12.75" customHeight="1">
      <c r="A153" s="162"/>
      <c r="B153" s="162"/>
      <c r="C153" s="317"/>
      <c r="D153" s="317"/>
      <c r="E153" s="317"/>
      <c r="F153" s="317"/>
      <c r="G153" s="327"/>
      <c r="H153" s="327"/>
      <c r="I153" s="327"/>
      <c r="J153" s="327"/>
      <c r="K153" s="327"/>
      <c r="L153" s="162"/>
      <c r="M153" s="162"/>
      <c r="N153" s="163"/>
      <c r="O153" s="163"/>
      <c r="P153" s="327"/>
      <c r="Q153" s="160"/>
      <c r="R153" s="160"/>
      <c r="S153" s="160"/>
      <c r="T153" s="160"/>
      <c r="U153" s="160"/>
      <c r="V153" s="160"/>
      <c r="W153" s="160"/>
      <c r="X153" s="160"/>
      <c r="Y153" s="285"/>
      <c r="Z153" s="284"/>
      <c r="AA153" s="162"/>
      <c r="AB153" s="162"/>
      <c r="AC153" s="162"/>
      <c r="AD153" s="284"/>
      <c r="AE153" s="162"/>
      <c r="AF153" s="162"/>
      <c r="AG153" s="284"/>
      <c r="AH153" s="284"/>
      <c r="AI153" s="284"/>
      <c r="AJ153" s="162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83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</row>
    <row r="154" spans="1:72" ht="12.75" customHeight="1">
      <c r="A154" s="162"/>
      <c r="B154" s="162"/>
      <c r="C154" s="317"/>
      <c r="D154" s="317"/>
      <c r="E154" s="317"/>
      <c r="F154" s="317"/>
      <c r="G154" s="327"/>
      <c r="H154" s="327"/>
      <c r="I154" s="327"/>
      <c r="J154" s="327"/>
      <c r="K154" s="327"/>
      <c r="L154" s="162"/>
      <c r="M154" s="162"/>
      <c r="N154" s="163"/>
      <c r="O154" s="163"/>
      <c r="P154" s="327"/>
      <c r="Q154" s="160"/>
      <c r="R154" s="160"/>
      <c r="S154" s="160"/>
      <c r="T154" s="160"/>
      <c r="U154" s="160"/>
      <c r="V154" s="160"/>
      <c r="W154" s="160"/>
      <c r="X154" s="160"/>
      <c r="Y154" s="285"/>
      <c r="Z154" s="284"/>
      <c r="AA154" s="162"/>
      <c r="AB154" s="162"/>
      <c r="AC154" s="162"/>
      <c r="AD154" s="284"/>
      <c r="AE154" s="162"/>
      <c r="AF154" s="162"/>
      <c r="AG154" s="284"/>
      <c r="AH154" s="284"/>
      <c r="AI154" s="284"/>
      <c r="AJ154" s="162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83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</row>
    <row r="155" spans="1:72" ht="12.75" customHeight="1">
      <c r="A155" s="162"/>
      <c r="B155" s="162"/>
      <c r="C155" s="317"/>
      <c r="D155" s="317"/>
      <c r="E155" s="317"/>
      <c r="F155" s="317"/>
      <c r="G155" s="327"/>
      <c r="H155" s="327"/>
      <c r="I155" s="327"/>
      <c r="J155" s="327"/>
      <c r="K155" s="327"/>
      <c r="L155" s="162"/>
      <c r="M155" s="162"/>
      <c r="N155" s="163"/>
      <c r="O155" s="163"/>
      <c r="P155" s="327"/>
      <c r="Q155" s="160"/>
      <c r="R155" s="160"/>
      <c r="S155" s="160"/>
      <c r="T155" s="160"/>
      <c r="U155" s="160"/>
      <c r="V155" s="160"/>
      <c r="W155" s="160"/>
      <c r="X155" s="160"/>
      <c r="Y155" s="285"/>
      <c r="Z155" s="284"/>
      <c r="AA155" s="162"/>
      <c r="AB155" s="162"/>
      <c r="AC155" s="162"/>
      <c r="AD155" s="284"/>
      <c r="AE155" s="162"/>
      <c r="AF155" s="162"/>
      <c r="AG155" s="284"/>
      <c r="AH155" s="284"/>
      <c r="AI155" s="284"/>
      <c r="AJ155" s="162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83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</row>
    <row r="156" spans="1:72" ht="12.75" customHeight="1">
      <c r="A156" s="162"/>
      <c r="B156" s="162"/>
      <c r="C156" s="317"/>
      <c r="D156" s="317"/>
      <c r="E156" s="317"/>
      <c r="F156" s="317"/>
      <c r="G156" s="327"/>
      <c r="H156" s="327"/>
      <c r="I156" s="327"/>
      <c r="J156" s="327"/>
      <c r="K156" s="327"/>
      <c r="L156" s="162"/>
      <c r="M156" s="162"/>
      <c r="N156" s="163"/>
      <c r="O156" s="163"/>
      <c r="P156" s="327"/>
      <c r="Q156" s="160"/>
      <c r="R156" s="160"/>
      <c r="S156" s="160"/>
      <c r="T156" s="160"/>
      <c r="U156" s="160"/>
      <c r="V156" s="160"/>
      <c r="W156" s="160"/>
      <c r="X156" s="160"/>
      <c r="Y156" s="285"/>
      <c r="Z156" s="284"/>
      <c r="AA156" s="162"/>
      <c r="AB156" s="162"/>
      <c r="AC156" s="162"/>
      <c r="AD156" s="284"/>
      <c r="AE156" s="162"/>
      <c r="AF156" s="162"/>
      <c r="AG156" s="284"/>
      <c r="AH156" s="284"/>
      <c r="AI156" s="284"/>
      <c r="AJ156" s="162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83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</row>
    <row r="157" spans="1:72" ht="12.75" customHeight="1">
      <c r="A157" s="162"/>
      <c r="B157" s="162"/>
      <c r="C157" s="317"/>
      <c r="D157" s="317"/>
      <c r="E157" s="317"/>
      <c r="F157" s="317"/>
      <c r="G157" s="327"/>
      <c r="H157" s="327"/>
      <c r="I157" s="327"/>
      <c r="J157" s="327"/>
      <c r="K157" s="327"/>
      <c r="L157" s="162"/>
      <c r="M157" s="162"/>
      <c r="N157" s="163"/>
      <c r="O157" s="163"/>
      <c r="P157" s="327"/>
      <c r="Q157" s="160"/>
      <c r="R157" s="160"/>
      <c r="S157" s="160"/>
      <c r="T157" s="160"/>
      <c r="U157" s="160"/>
      <c r="V157" s="160"/>
      <c r="W157" s="160"/>
      <c r="X157" s="160"/>
      <c r="Y157" s="285"/>
      <c r="Z157" s="284"/>
      <c r="AA157" s="162"/>
      <c r="AB157" s="162"/>
      <c r="AC157" s="162"/>
      <c r="AD157" s="284"/>
      <c r="AE157" s="162"/>
      <c r="AF157" s="162"/>
      <c r="AG157" s="284"/>
      <c r="AH157" s="284"/>
      <c r="AI157" s="284"/>
      <c r="AJ157" s="162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83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</row>
    <row r="158" spans="1:72" ht="12.75" customHeight="1">
      <c r="A158" s="162"/>
      <c r="B158" s="162"/>
      <c r="C158" s="317"/>
      <c r="D158" s="317"/>
      <c r="E158" s="317"/>
      <c r="F158" s="317"/>
      <c r="G158" s="327"/>
      <c r="H158" s="327"/>
      <c r="I158" s="327"/>
      <c r="J158" s="327"/>
      <c r="K158" s="327"/>
      <c r="L158" s="162"/>
      <c r="M158" s="162"/>
      <c r="N158" s="163"/>
      <c r="O158" s="163"/>
      <c r="P158" s="327"/>
      <c r="Q158" s="160"/>
      <c r="R158" s="160"/>
      <c r="S158" s="160"/>
      <c r="T158" s="160"/>
      <c r="U158" s="160"/>
      <c r="V158" s="160"/>
      <c r="W158" s="160"/>
      <c r="X158" s="160"/>
      <c r="Y158" s="285"/>
      <c r="Z158" s="284"/>
      <c r="AA158" s="162"/>
      <c r="AB158" s="162"/>
      <c r="AC158" s="162"/>
      <c r="AD158" s="284"/>
      <c r="AE158" s="162"/>
      <c r="AF158" s="162"/>
      <c r="AG158" s="284"/>
      <c r="AH158" s="284"/>
      <c r="AI158" s="284"/>
      <c r="AJ158" s="162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83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</row>
    <row r="159" spans="1:72" ht="12.75" customHeight="1">
      <c r="A159" s="162"/>
      <c r="B159" s="162"/>
      <c r="C159" s="317"/>
      <c r="D159" s="317"/>
      <c r="E159" s="317"/>
      <c r="F159" s="317"/>
      <c r="G159" s="327"/>
      <c r="H159" s="327"/>
      <c r="I159" s="327"/>
      <c r="J159" s="327"/>
      <c r="K159" s="327"/>
      <c r="L159" s="162"/>
      <c r="M159" s="162"/>
      <c r="N159" s="163"/>
      <c r="O159" s="163"/>
      <c r="P159" s="327"/>
      <c r="Q159" s="160"/>
      <c r="R159" s="160"/>
      <c r="S159" s="160"/>
      <c r="T159" s="160"/>
      <c r="U159" s="160"/>
      <c r="V159" s="160"/>
      <c r="W159" s="160"/>
      <c r="X159" s="160"/>
      <c r="Y159" s="285"/>
      <c r="Z159" s="284"/>
      <c r="AA159" s="162"/>
      <c r="AB159" s="162"/>
      <c r="AC159" s="162"/>
      <c r="AD159" s="284"/>
      <c r="AE159" s="162"/>
      <c r="AF159" s="162"/>
      <c r="AG159" s="284"/>
      <c r="AH159" s="284"/>
      <c r="AI159" s="284"/>
      <c r="AJ159" s="162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83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</row>
    <row r="160" spans="1:72" ht="12.75" customHeight="1">
      <c r="A160" s="162"/>
      <c r="B160" s="162"/>
      <c r="C160" s="317"/>
      <c r="D160" s="317"/>
      <c r="E160" s="317"/>
      <c r="F160" s="317"/>
      <c r="G160" s="327"/>
      <c r="H160" s="327"/>
      <c r="I160" s="327"/>
      <c r="J160" s="327"/>
      <c r="K160" s="327"/>
      <c r="L160" s="162"/>
      <c r="M160" s="162"/>
      <c r="N160" s="163"/>
      <c r="O160" s="163"/>
      <c r="P160" s="327"/>
      <c r="Q160" s="160"/>
      <c r="R160" s="160"/>
      <c r="S160" s="160"/>
      <c r="T160" s="160"/>
      <c r="U160" s="160"/>
      <c r="V160" s="160"/>
      <c r="W160" s="160"/>
      <c r="X160" s="160"/>
      <c r="Y160" s="285"/>
      <c r="Z160" s="284"/>
      <c r="AA160" s="162"/>
      <c r="AB160" s="162"/>
      <c r="AC160" s="162"/>
      <c r="AD160" s="284"/>
      <c r="AE160" s="162"/>
      <c r="AF160" s="162"/>
      <c r="AG160" s="284"/>
      <c r="AH160" s="284"/>
      <c r="AI160" s="284"/>
      <c r="AJ160" s="162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83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</row>
    <row r="161" spans="1:72" ht="12.75" customHeight="1">
      <c r="A161" s="162"/>
      <c r="B161" s="162"/>
      <c r="C161" s="317"/>
      <c r="D161" s="317"/>
      <c r="E161" s="317"/>
      <c r="F161" s="317"/>
      <c r="G161" s="327"/>
      <c r="H161" s="327"/>
      <c r="I161" s="327"/>
      <c r="J161" s="327"/>
      <c r="K161" s="327"/>
      <c r="L161" s="162"/>
      <c r="M161" s="162"/>
      <c r="N161" s="163"/>
      <c r="O161" s="163"/>
      <c r="P161" s="327"/>
      <c r="Q161" s="160"/>
      <c r="R161" s="160"/>
      <c r="S161" s="160"/>
      <c r="T161" s="160"/>
      <c r="U161" s="160"/>
      <c r="V161" s="160"/>
      <c r="W161" s="160"/>
      <c r="X161" s="160"/>
      <c r="Y161" s="285"/>
      <c r="Z161" s="284"/>
      <c r="AA161" s="162"/>
      <c r="AB161" s="162"/>
      <c r="AC161" s="162"/>
      <c r="AD161" s="284"/>
      <c r="AE161" s="162"/>
      <c r="AF161" s="162"/>
      <c r="AG161" s="284"/>
      <c r="AH161" s="284"/>
      <c r="AI161" s="284"/>
      <c r="AJ161" s="162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83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</row>
    <row r="162" spans="1:72" ht="12.75" customHeight="1">
      <c r="A162" s="162"/>
      <c r="B162" s="162"/>
      <c r="C162" s="317"/>
      <c r="D162" s="317"/>
      <c r="E162" s="317"/>
      <c r="F162" s="317"/>
      <c r="G162" s="327"/>
      <c r="H162" s="327"/>
      <c r="I162" s="327"/>
      <c r="J162" s="327"/>
      <c r="K162" s="327"/>
      <c r="L162" s="162"/>
      <c r="M162" s="162"/>
      <c r="N162" s="163"/>
      <c r="O162" s="163"/>
      <c r="P162" s="327"/>
      <c r="Q162" s="160"/>
      <c r="R162" s="160"/>
      <c r="S162" s="160"/>
      <c r="T162" s="160"/>
      <c r="U162" s="160"/>
      <c r="V162" s="160"/>
      <c r="W162" s="160"/>
      <c r="X162" s="160"/>
      <c r="Y162" s="285"/>
      <c r="Z162" s="284"/>
      <c r="AA162" s="162"/>
      <c r="AB162" s="162"/>
      <c r="AC162" s="162"/>
      <c r="AD162" s="284"/>
      <c r="AE162" s="162"/>
      <c r="AF162" s="162"/>
      <c r="AG162" s="284"/>
      <c r="AH162" s="284"/>
      <c r="AI162" s="284"/>
      <c r="AJ162" s="162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83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</row>
    <row r="163" spans="1:72" ht="12.75" customHeight="1">
      <c r="A163" s="162"/>
      <c r="B163" s="162"/>
      <c r="C163" s="317"/>
      <c r="D163" s="317"/>
      <c r="E163" s="317"/>
      <c r="F163" s="317"/>
      <c r="G163" s="327"/>
      <c r="H163" s="327"/>
      <c r="I163" s="327"/>
      <c r="J163" s="327"/>
      <c r="K163" s="327"/>
      <c r="L163" s="162"/>
      <c r="M163" s="162"/>
      <c r="N163" s="163"/>
      <c r="O163" s="163"/>
      <c r="P163" s="327"/>
      <c r="Q163" s="160"/>
      <c r="R163" s="160"/>
      <c r="S163" s="160"/>
      <c r="T163" s="160"/>
      <c r="U163" s="160"/>
      <c r="V163" s="160"/>
      <c r="W163" s="160"/>
      <c r="X163" s="160"/>
      <c r="Y163" s="285"/>
      <c r="Z163" s="284"/>
      <c r="AA163" s="162"/>
      <c r="AB163" s="162"/>
      <c r="AC163" s="162"/>
      <c r="AD163" s="284"/>
      <c r="AE163" s="162"/>
      <c r="AF163" s="162"/>
      <c r="AG163" s="284"/>
      <c r="AH163" s="284"/>
      <c r="AI163" s="284"/>
      <c r="AJ163" s="162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83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</row>
    <row r="164" spans="1:72" ht="12.75" customHeight="1">
      <c r="A164" s="162"/>
      <c r="B164" s="162"/>
      <c r="C164" s="317"/>
      <c r="D164" s="317"/>
      <c r="E164" s="317"/>
      <c r="F164" s="317"/>
      <c r="G164" s="327"/>
      <c r="H164" s="327"/>
      <c r="I164" s="327"/>
      <c r="J164" s="327"/>
      <c r="K164" s="327"/>
      <c r="L164" s="162"/>
      <c r="M164" s="162"/>
      <c r="N164" s="163"/>
      <c r="O164" s="163"/>
      <c r="P164" s="327"/>
      <c r="Q164" s="160"/>
      <c r="R164" s="160"/>
      <c r="S164" s="160"/>
      <c r="T164" s="160"/>
      <c r="U164" s="160"/>
      <c r="V164" s="160"/>
      <c r="W164" s="160"/>
      <c r="X164" s="160"/>
      <c r="Y164" s="285"/>
      <c r="Z164" s="284"/>
      <c r="AA164" s="162"/>
      <c r="AB164" s="162"/>
      <c r="AC164" s="162"/>
      <c r="AD164" s="284"/>
      <c r="AE164" s="162"/>
      <c r="AF164" s="162"/>
      <c r="AG164" s="284"/>
      <c r="AH164" s="284"/>
      <c r="AI164" s="284"/>
      <c r="AJ164" s="162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83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</row>
    <row r="165" spans="1:72" ht="12.75" customHeight="1">
      <c r="A165" s="162"/>
      <c r="B165" s="162"/>
      <c r="C165" s="317"/>
      <c r="D165" s="317"/>
      <c r="E165" s="317"/>
      <c r="F165" s="317"/>
      <c r="G165" s="327"/>
      <c r="H165" s="327"/>
      <c r="I165" s="327"/>
      <c r="J165" s="327"/>
      <c r="K165" s="327"/>
      <c r="L165" s="162"/>
      <c r="M165" s="162"/>
      <c r="N165" s="163"/>
      <c r="O165" s="163"/>
      <c r="P165" s="327"/>
      <c r="Q165" s="160"/>
      <c r="R165" s="160"/>
      <c r="S165" s="160"/>
      <c r="T165" s="160"/>
      <c r="U165" s="160"/>
      <c r="V165" s="160"/>
      <c r="W165" s="160"/>
      <c r="X165" s="160"/>
      <c r="Y165" s="285"/>
      <c r="Z165" s="284"/>
      <c r="AA165" s="162"/>
      <c r="AB165" s="162"/>
      <c r="AC165" s="162"/>
      <c r="AD165" s="284"/>
      <c r="AE165" s="162"/>
      <c r="AF165" s="162"/>
      <c r="AG165" s="284"/>
      <c r="AH165" s="284"/>
      <c r="AI165" s="284"/>
      <c r="AJ165" s="162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83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</row>
    <row r="166" spans="1:72" ht="12.75" customHeight="1">
      <c r="A166" s="162"/>
      <c r="B166" s="162"/>
      <c r="C166" s="317"/>
      <c r="D166" s="317"/>
      <c r="E166" s="317"/>
      <c r="F166" s="317"/>
      <c r="G166" s="327"/>
      <c r="H166" s="327"/>
      <c r="I166" s="327"/>
      <c r="J166" s="327"/>
      <c r="K166" s="327"/>
      <c r="L166" s="162"/>
      <c r="M166" s="162"/>
      <c r="N166" s="163"/>
      <c r="O166" s="163"/>
      <c r="P166" s="327"/>
      <c r="Q166" s="160"/>
      <c r="R166" s="160"/>
      <c r="S166" s="160"/>
      <c r="T166" s="160"/>
      <c r="U166" s="160"/>
      <c r="V166" s="160"/>
      <c r="W166" s="160"/>
      <c r="X166" s="160"/>
      <c r="Y166" s="285"/>
      <c r="Z166" s="284"/>
      <c r="AA166" s="162"/>
      <c r="AB166" s="162"/>
      <c r="AC166" s="162"/>
      <c r="AD166" s="284"/>
      <c r="AE166" s="162"/>
      <c r="AF166" s="162"/>
      <c r="AG166" s="284"/>
      <c r="AH166" s="284"/>
      <c r="AI166" s="284"/>
      <c r="AJ166" s="162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83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</row>
    <row r="167" spans="1:72" ht="12.75" customHeight="1">
      <c r="A167" s="162"/>
      <c r="B167" s="162"/>
      <c r="C167" s="317"/>
      <c r="D167" s="317"/>
      <c r="E167" s="317"/>
      <c r="F167" s="317"/>
      <c r="G167" s="327"/>
      <c r="H167" s="327"/>
      <c r="I167" s="327"/>
      <c r="J167" s="327"/>
      <c r="K167" s="327"/>
      <c r="L167" s="162"/>
      <c r="M167" s="162"/>
      <c r="N167" s="163"/>
      <c r="O167" s="163"/>
      <c r="P167" s="327"/>
      <c r="Q167" s="160"/>
      <c r="R167" s="160"/>
      <c r="S167" s="160"/>
      <c r="T167" s="160"/>
      <c r="U167" s="160"/>
      <c r="V167" s="160"/>
      <c r="W167" s="160"/>
      <c r="X167" s="160"/>
      <c r="Y167" s="285"/>
      <c r="Z167" s="284"/>
      <c r="AA167" s="162"/>
      <c r="AB167" s="162"/>
      <c r="AC167" s="162"/>
      <c r="AD167" s="284"/>
      <c r="AE167" s="162"/>
      <c r="AF167" s="162"/>
      <c r="AG167" s="284"/>
      <c r="AH167" s="284"/>
      <c r="AI167" s="284"/>
      <c r="AJ167" s="162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83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</row>
    <row r="168" spans="1:72" ht="12.75" customHeight="1">
      <c r="A168" s="162"/>
      <c r="B168" s="162"/>
      <c r="C168" s="317"/>
      <c r="D168" s="317"/>
      <c r="E168" s="317"/>
      <c r="F168" s="317"/>
      <c r="G168" s="327"/>
      <c r="H168" s="327"/>
      <c r="I168" s="327"/>
      <c r="J168" s="327"/>
      <c r="K168" s="327"/>
      <c r="L168" s="162"/>
      <c r="M168" s="162"/>
      <c r="N168" s="163"/>
      <c r="O168" s="163"/>
      <c r="P168" s="327"/>
      <c r="Q168" s="160"/>
      <c r="R168" s="160"/>
      <c r="S168" s="160"/>
      <c r="T168" s="160"/>
      <c r="U168" s="160"/>
      <c r="V168" s="160"/>
      <c r="W168" s="160"/>
      <c r="X168" s="160"/>
      <c r="Y168" s="285"/>
      <c r="Z168" s="284"/>
      <c r="AA168" s="162"/>
      <c r="AB168" s="162"/>
      <c r="AC168" s="162"/>
      <c r="AD168" s="284"/>
      <c r="AE168" s="162"/>
      <c r="AF168" s="162"/>
      <c r="AG168" s="284"/>
      <c r="AH168" s="284"/>
      <c r="AI168" s="284"/>
      <c r="AJ168" s="162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83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</row>
    <row r="169" spans="1:72" ht="12.75" customHeight="1">
      <c r="A169" s="162"/>
      <c r="B169" s="162"/>
      <c r="C169" s="317"/>
      <c r="D169" s="317"/>
      <c r="E169" s="317"/>
      <c r="F169" s="317"/>
      <c r="G169" s="327"/>
      <c r="H169" s="327"/>
      <c r="I169" s="327"/>
      <c r="J169" s="327"/>
      <c r="K169" s="327"/>
      <c r="L169" s="162"/>
      <c r="M169" s="162"/>
      <c r="N169" s="163"/>
      <c r="O169" s="163"/>
      <c r="P169" s="327"/>
      <c r="Q169" s="160"/>
      <c r="R169" s="160"/>
      <c r="S169" s="160"/>
      <c r="T169" s="160"/>
      <c r="U169" s="160"/>
      <c r="V169" s="160"/>
      <c r="W169" s="160"/>
      <c r="X169" s="160"/>
      <c r="Y169" s="285"/>
      <c r="Z169" s="284"/>
      <c r="AA169" s="162"/>
      <c r="AB169" s="162"/>
      <c r="AC169" s="162"/>
      <c r="AD169" s="284"/>
      <c r="AE169" s="162"/>
      <c r="AF169" s="162"/>
      <c r="AG169" s="284"/>
      <c r="AH169" s="284"/>
      <c r="AI169" s="284"/>
      <c r="AJ169" s="162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83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</row>
    <row r="170" spans="1:72" ht="12.75" customHeight="1">
      <c r="A170" s="162"/>
      <c r="B170" s="162"/>
      <c r="C170" s="317"/>
      <c r="D170" s="317"/>
      <c r="E170" s="317"/>
      <c r="F170" s="317"/>
      <c r="G170" s="327"/>
      <c r="H170" s="327"/>
      <c r="I170" s="327"/>
      <c r="J170" s="327"/>
      <c r="K170" s="327"/>
      <c r="L170" s="162"/>
      <c r="M170" s="162"/>
      <c r="N170" s="163"/>
      <c r="O170" s="163"/>
      <c r="P170" s="327"/>
      <c r="Q170" s="160"/>
      <c r="R170" s="160"/>
      <c r="S170" s="160"/>
      <c r="T170" s="160"/>
      <c r="U170" s="160"/>
      <c r="V170" s="160"/>
      <c r="W170" s="160"/>
      <c r="X170" s="160"/>
      <c r="Y170" s="285"/>
      <c r="Z170" s="284"/>
      <c r="AA170" s="162"/>
      <c r="AB170" s="162"/>
      <c r="AC170" s="162"/>
      <c r="AD170" s="284"/>
      <c r="AE170" s="162"/>
      <c r="AF170" s="162"/>
      <c r="AG170" s="284"/>
      <c r="AH170" s="284"/>
      <c r="AI170" s="284"/>
      <c r="AJ170" s="162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83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</row>
    <row r="171" spans="1:72" ht="12.75" customHeight="1">
      <c r="A171" s="162"/>
      <c r="B171" s="162"/>
      <c r="C171" s="317"/>
      <c r="D171" s="317"/>
      <c r="E171" s="317"/>
      <c r="F171" s="317"/>
      <c r="G171" s="327"/>
      <c r="H171" s="327"/>
      <c r="I171" s="327"/>
      <c r="J171" s="327"/>
      <c r="K171" s="327"/>
      <c r="L171" s="162"/>
      <c r="M171" s="162"/>
      <c r="N171" s="163"/>
      <c r="O171" s="163"/>
      <c r="P171" s="327"/>
      <c r="Q171" s="160"/>
      <c r="R171" s="160"/>
      <c r="S171" s="160"/>
      <c r="T171" s="160"/>
      <c r="U171" s="160"/>
      <c r="V171" s="160"/>
      <c r="W171" s="160"/>
      <c r="X171" s="160"/>
      <c r="Y171" s="285"/>
      <c r="Z171" s="284"/>
      <c r="AA171" s="162"/>
      <c r="AB171" s="162"/>
      <c r="AC171" s="162"/>
      <c r="AD171" s="284"/>
      <c r="AE171" s="162"/>
      <c r="AF171" s="162"/>
      <c r="AG171" s="284"/>
      <c r="AH171" s="284"/>
      <c r="AI171" s="284"/>
      <c r="AJ171" s="162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83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</row>
    <row r="172" spans="1:72" ht="12.75" customHeight="1">
      <c r="A172" s="162"/>
      <c r="B172" s="162"/>
      <c r="C172" s="317"/>
      <c r="D172" s="317"/>
      <c r="E172" s="317"/>
      <c r="F172" s="317"/>
      <c r="G172" s="327"/>
      <c r="H172" s="327"/>
      <c r="I172" s="327"/>
      <c r="J172" s="327"/>
      <c r="K172" s="327"/>
      <c r="L172" s="162"/>
      <c r="M172" s="162"/>
      <c r="N172" s="163"/>
      <c r="O172" s="163"/>
      <c r="P172" s="327"/>
      <c r="Q172" s="160"/>
      <c r="R172" s="160"/>
      <c r="S172" s="160"/>
      <c r="T172" s="160"/>
      <c r="U172" s="160"/>
      <c r="V172" s="160"/>
      <c r="W172" s="160"/>
      <c r="X172" s="160"/>
      <c r="Y172" s="285"/>
      <c r="Z172" s="284"/>
      <c r="AA172" s="162"/>
      <c r="AB172" s="162"/>
      <c r="AC172" s="162"/>
      <c r="AD172" s="284"/>
      <c r="AE172" s="162"/>
      <c r="AF172" s="162"/>
      <c r="AG172" s="284"/>
      <c r="AH172" s="284"/>
      <c r="AI172" s="284"/>
      <c r="AJ172" s="162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83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</row>
    <row r="173" spans="1:72" ht="12.75" customHeight="1">
      <c r="A173" s="162"/>
      <c r="B173" s="162"/>
      <c r="C173" s="317"/>
      <c r="D173" s="317"/>
      <c r="E173" s="317"/>
      <c r="F173" s="317"/>
      <c r="G173" s="327"/>
      <c r="H173" s="327"/>
      <c r="I173" s="327"/>
      <c r="J173" s="327"/>
      <c r="K173" s="327"/>
      <c r="L173" s="162"/>
      <c r="M173" s="162"/>
      <c r="N173" s="163"/>
      <c r="O173" s="163"/>
      <c r="P173" s="327"/>
      <c r="Q173" s="160"/>
      <c r="R173" s="160"/>
      <c r="S173" s="160"/>
      <c r="T173" s="160"/>
      <c r="U173" s="160"/>
      <c r="V173" s="160"/>
      <c r="W173" s="160"/>
      <c r="X173" s="160"/>
      <c r="Y173" s="285"/>
      <c r="Z173" s="284"/>
      <c r="AA173" s="162"/>
      <c r="AB173" s="162"/>
      <c r="AC173" s="162"/>
      <c r="AD173" s="284"/>
      <c r="AE173" s="162"/>
      <c r="AF173" s="162"/>
      <c r="AG173" s="284"/>
      <c r="AH173" s="284"/>
      <c r="AI173" s="284"/>
      <c r="AJ173" s="162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83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</row>
    <row r="174" spans="1:72" ht="12.75" customHeight="1">
      <c r="A174" s="162"/>
      <c r="B174" s="162"/>
      <c r="C174" s="317"/>
      <c r="D174" s="317"/>
      <c r="E174" s="317"/>
      <c r="F174" s="317"/>
      <c r="G174" s="327"/>
      <c r="H174" s="327"/>
      <c r="I174" s="327"/>
      <c r="J174" s="327"/>
      <c r="K174" s="327"/>
      <c r="L174" s="162"/>
      <c r="M174" s="162"/>
      <c r="N174" s="163"/>
      <c r="O174" s="163"/>
      <c r="P174" s="327"/>
      <c r="Q174" s="160"/>
      <c r="R174" s="160"/>
      <c r="S174" s="160"/>
      <c r="T174" s="160"/>
      <c r="U174" s="160"/>
      <c r="V174" s="160"/>
      <c r="W174" s="160"/>
      <c r="X174" s="160"/>
      <c r="Y174" s="285"/>
      <c r="Z174" s="284"/>
      <c r="AA174" s="162"/>
      <c r="AB174" s="162"/>
      <c r="AC174" s="162"/>
      <c r="AD174" s="284"/>
      <c r="AE174" s="162"/>
      <c r="AF174" s="162"/>
      <c r="AG174" s="284"/>
      <c r="AH174" s="284"/>
      <c r="AI174" s="284"/>
      <c r="AJ174" s="162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83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</row>
    <row r="175" spans="1:72" ht="12.75" customHeight="1">
      <c r="A175" s="162"/>
      <c r="B175" s="162"/>
      <c r="C175" s="317"/>
      <c r="D175" s="317"/>
      <c r="E175" s="317"/>
      <c r="F175" s="317"/>
      <c r="G175" s="327"/>
      <c r="H175" s="327"/>
      <c r="I175" s="327"/>
      <c r="J175" s="327"/>
      <c r="K175" s="327"/>
      <c r="L175" s="162"/>
      <c r="M175" s="162"/>
      <c r="N175" s="163"/>
      <c r="O175" s="163"/>
      <c r="P175" s="327"/>
      <c r="Q175" s="160"/>
      <c r="R175" s="160"/>
      <c r="S175" s="160"/>
      <c r="T175" s="160"/>
      <c r="U175" s="160"/>
      <c r="V175" s="160"/>
      <c r="W175" s="160"/>
      <c r="X175" s="160"/>
      <c r="Y175" s="285"/>
      <c r="Z175" s="284"/>
      <c r="AA175" s="162"/>
      <c r="AB175" s="162"/>
      <c r="AC175" s="162"/>
      <c r="AD175" s="284"/>
      <c r="AE175" s="162"/>
      <c r="AF175" s="162"/>
      <c r="AG175" s="284"/>
      <c r="AH175" s="284"/>
      <c r="AI175" s="284"/>
      <c r="AJ175" s="162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83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</row>
    <row r="176" spans="1:72" ht="12.75" customHeight="1">
      <c r="A176" s="162"/>
      <c r="B176" s="162"/>
      <c r="C176" s="317"/>
      <c r="D176" s="317"/>
      <c r="E176" s="317"/>
      <c r="F176" s="317"/>
      <c r="G176" s="327"/>
      <c r="H176" s="327"/>
      <c r="I176" s="327"/>
      <c r="J176" s="327"/>
      <c r="K176" s="327"/>
      <c r="L176" s="162"/>
      <c r="M176" s="162"/>
      <c r="N176" s="163"/>
      <c r="O176" s="163"/>
      <c r="P176" s="327"/>
      <c r="Q176" s="160"/>
      <c r="R176" s="160"/>
      <c r="S176" s="160"/>
      <c r="T176" s="160"/>
      <c r="U176" s="160"/>
      <c r="V176" s="160"/>
      <c r="W176" s="160"/>
      <c r="X176" s="160"/>
      <c r="Y176" s="285"/>
      <c r="Z176" s="284"/>
      <c r="AA176" s="162"/>
      <c r="AB176" s="162"/>
      <c r="AC176" s="162"/>
      <c r="AD176" s="284"/>
      <c r="AE176" s="162"/>
      <c r="AF176" s="162"/>
      <c r="AG176" s="284"/>
      <c r="AH176" s="284"/>
      <c r="AI176" s="284"/>
      <c r="AJ176" s="162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83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</row>
    <row r="177" spans="1:72" ht="12.75" customHeight="1">
      <c r="A177" s="162"/>
      <c r="B177" s="162"/>
      <c r="C177" s="317"/>
      <c r="D177" s="317"/>
      <c r="E177" s="317"/>
      <c r="F177" s="317"/>
      <c r="G177" s="327"/>
      <c r="H177" s="327"/>
      <c r="I177" s="327"/>
      <c r="J177" s="327"/>
      <c r="K177" s="327"/>
      <c r="L177" s="162"/>
      <c r="M177" s="162"/>
      <c r="N177" s="163"/>
      <c r="O177" s="163"/>
      <c r="P177" s="327"/>
      <c r="Q177" s="160"/>
      <c r="R177" s="160"/>
      <c r="S177" s="160"/>
      <c r="T177" s="160"/>
      <c r="U177" s="160"/>
      <c r="V177" s="160"/>
      <c r="W177" s="160"/>
      <c r="X177" s="160"/>
      <c r="Y177" s="285"/>
      <c r="Z177" s="284"/>
      <c r="AA177" s="162"/>
      <c r="AB177" s="162"/>
      <c r="AC177" s="162"/>
      <c r="AD177" s="284"/>
      <c r="AE177" s="162"/>
      <c r="AF177" s="162"/>
      <c r="AG177" s="284"/>
      <c r="AH177" s="284"/>
      <c r="AI177" s="284"/>
      <c r="AJ177" s="162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83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</row>
    <row r="178" spans="1:72" ht="12.75" customHeight="1">
      <c r="A178" s="162"/>
      <c r="B178" s="162"/>
      <c r="C178" s="317"/>
      <c r="D178" s="317"/>
      <c r="E178" s="317"/>
      <c r="F178" s="317"/>
      <c r="G178" s="327"/>
      <c r="H178" s="327"/>
      <c r="I178" s="327"/>
      <c r="J178" s="327"/>
      <c r="K178" s="327"/>
      <c r="L178" s="162"/>
      <c r="M178" s="162"/>
      <c r="N178" s="163"/>
      <c r="O178" s="163"/>
      <c r="P178" s="327"/>
      <c r="Q178" s="160"/>
      <c r="R178" s="160"/>
      <c r="S178" s="160"/>
      <c r="T178" s="160"/>
      <c r="U178" s="160"/>
      <c r="V178" s="160"/>
      <c r="W178" s="160"/>
      <c r="X178" s="160"/>
      <c r="Y178" s="285"/>
      <c r="Z178" s="284"/>
      <c r="AA178" s="162"/>
      <c r="AB178" s="162"/>
      <c r="AC178" s="162"/>
      <c r="AD178" s="284"/>
      <c r="AE178" s="162"/>
      <c r="AF178" s="162"/>
      <c r="AG178" s="284"/>
      <c r="AH178" s="284"/>
      <c r="AI178" s="284"/>
      <c r="AJ178" s="162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83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</row>
    <row r="179" spans="1:72" ht="12.75" customHeight="1">
      <c r="A179" s="162"/>
      <c r="B179" s="162"/>
      <c r="C179" s="317"/>
      <c r="D179" s="317"/>
      <c r="E179" s="317"/>
      <c r="F179" s="317"/>
      <c r="G179" s="327"/>
      <c r="H179" s="327"/>
      <c r="I179" s="327"/>
      <c r="J179" s="327"/>
      <c r="K179" s="327"/>
      <c r="L179" s="162"/>
      <c r="M179" s="162"/>
      <c r="N179" s="163"/>
      <c r="O179" s="163"/>
      <c r="P179" s="327"/>
      <c r="Q179" s="160"/>
      <c r="R179" s="160"/>
      <c r="S179" s="160"/>
      <c r="T179" s="160"/>
      <c r="U179" s="160"/>
      <c r="V179" s="160"/>
      <c r="W179" s="160"/>
      <c r="X179" s="160"/>
      <c r="Y179" s="285"/>
      <c r="Z179" s="284"/>
      <c r="AA179" s="162"/>
      <c r="AB179" s="162"/>
      <c r="AC179" s="162"/>
      <c r="AD179" s="284"/>
      <c r="AE179" s="162"/>
      <c r="AF179" s="162"/>
      <c r="AG179" s="284"/>
      <c r="AH179" s="284"/>
      <c r="AI179" s="284"/>
      <c r="AJ179" s="162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83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</row>
    <row r="180" spans="1:72" ht="12.75" customHeight="1">
      <c r="A180" s="162"/>
      <c r="B180" s="162"/>
      <c r="C180" s="317"/>
      <c r="D180" s="317"/>
      <c r="E180" s="317"/>
      <c r="F180" s="317"/>
      <c r="G180" s="327"/>
      <c r="H180" s="327"/>
      <c r="I180" s="327"/>
      <c r="J180" s="327"/>
      <c r="K180" s="327"/>
      <c r="L180" s="162"/>
      <c r="M180" s="162"/>
      <c r="N180" s="163"/>
      <c r="O180" s="163"/>
      <c r="P180" s="327"/>
      <c r="Q180" s="160"/>
      <c r="R180" s="160"/>
      <c r="S180" s="160"/>
      <c r="T180" s="160"/>
      <c r="U180" s="160"/>
      <c r="V180" s="160"/>
      <c r="W180" s="160"/>
      <c r="X180" s="160"/>
      <c r="Y180" s="285"/>
      <c r="Z180" s="284"/>
      <c r="AA180" s="162"/>
      <c r="AB180" s="162"/>
      <c r="AC180" s="162"/>
      <c r="AD180" s="284"/>
      <c r="AE180" s="162"/>
      <c r="AF180" s="162"/>
      <c r="AG180" s="284"/>
      <c r="AH180" s="284"/>
      <c r="AI180" s="284"/>
      <c r="AJ180" s="162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83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</row>
    <row r="181" spans="1:72" ht="12.75" customHeight="1">
      <c r="A181" s="162"/>
      <c r="B181" s="162"/>
      <c r="C181" s="317"/>
      <c r="D181" s="317"/>
      <c r="E181" s="317"/>
      <c r="F181" s="317"/>
      <c r="G181" s="327"/>
      <c r="H181" s="327"/>
      <c r="I181" s="327"/>
      <c r="J181" s="327"/>
      <c r="K181" s="327"/>
      <c r="L181" s="162"/>
      <c r="M181" s="162"/>
      <c r="N181" s="163"/>
      <c r="O181" s="163"/>
      <c r="P181" s="327"/>
      <c r="Q181" s="160"/>
      <c r="R181" s="160"/>
      <c r="S181" s="160"/>
      <c r="T181" s="160"/>
      <c r="U181" s="160"/>
      <c r="V181" s="160"/>
      <c r="W181" s="160"/>
      <c r="X181" s="160"/>
      <c r="Y181" s="285"/>
      <c r="Z181" s="284"/>
      <c r="AA181" s="162"/>
      <c r="AB181" s="162"/>
      <c r="AC181" s="162"/>
      <c r="AD181" s="284"/>
      <c r="AE181" s="162"/>
      <c r="AF181" s="162"/>
      <c r="AG181" s="284"/>
      <c r="AH181" s="284"/>
      <c r="AI181" s="284"/>
      <c r="AJ181" s="162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83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</row>
    <row r="182" spans="1:72" ht="12.75" customHeight="1">
      <c r="A182" s="162"/>
      <c r="B182" s="162"/>
      <c r="C182" s="317"/>
      <c r="D182" s="317"/>
      <c r="E182" s="317"/>
      <c r="F182" s="317"/>
      <c r="G182" s="327"/>
      <c r="H182" s="327"/>
      <c r="I182" s="327"/>
      <c r="J182" s="327"/>
      <c r="K182" s="327"/>
      <c r="L182" s="162"/>
      <c r="M182" s="162"/>
      <c r="N182" s="163"/>
      <c r="O182" s="163"/>
      <c r="P182" s="327"/>
      <c r="Q182" s="160"/>
      <c r="R182" s="160"/>
      <c r="S182" s="160"/>
      <c r="T182" s="160"/>
      <c r="U182" s="160"/>
      <c r="V182" s="160"/>
      <c r="W182" s="160"/>
      <c r="X182" s="160"/>
      <c r="Y182" s="285"/>
      <c r="Z182" s="284"/>
      <c r="AA182" s="162"/>
      <c r="AB182" s="162"/>
      <c r="AC182" s="162"/>
      <c r="AD182" s="284"/>
      <c r="AE182" s="162"/>
      <c r="AF182" s="162"/>
      <c r="AG182" s="284"/>
      <c r="AH182" s="284"/>
      <c r="AI182" s="284"/>
      <c r="AJ182" s="162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83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</row>
    <row r="183" spans="1:72" ht="12.75" customHeight="1">
      <c r="A183" s="162"/>
      <c r="B183" s="162"/>
      <c r="C183" s="317"/>
      <c r="D183" s="317"/>
      <c r="E183" s="317"/>
      <c r="F183" s="317"/>
      <c r="G183" s="327"/>
      <c r="H183" s="327"/>
      <c r="I183" s="327"/>
      <c r="J183" s="327"/>
      <c r="K183" s="327"/>
      <c r="L183" s="162"/>
      <c r="M183" s="162"/>
      <c r="N183" s="163"/>
      <c r="O183" s="163"/>
      <c r="P183" s="327"/>
      <c r="Q183" s="160"/>
      <c r="R183" s="160"/>
      <c r="S183" s="160"/>
      <c r="T183" s="160"/>
      <c r="U183" s="160"/>
      <c r="V183" s="160"/>
      <c r="W183" s="160"/>
      <c r="X183" s="160"/>
      <c r="Y183" s="285"/>
      <c r="Z183" s="284"/>
      <c r="AA183" s="162"/>
      <c r="AB183" s="162"/>
      <c r="AC183" s="162"/>
      <c r="AD183" s="284"/>
      <c r="AE183" s="162"/>
      <c r="AF183" s="162"/>
      <c r="AG183" s="284"/>
      <c r="AH183" s="284"/>
      <c r="AI183" s="284"/>
      <c r="AJ183" s="162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83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</row>
    <row r="184" spans="1:72" ht="12.75" customHeight="1">
      <c r="A184" s="162"/>
      <c r="B184" s="162"/>
      <c r="C184" s="317"/>
      <c r="D184" s="317"/>
      <c r="E184" s="317"/>
      <c r="F184" s="317"/>
      <c r="G184" s="327"/>
      <c r="H184" s="327"/>
      <c r="I184" s="327"/>
      <c r="J184" s="327"/>
      <c r="K184" s="327"/>
      <c r="L184" s="162"/>
      <c r="M184" s="162"/>
      <c r="N184" s="163"/>
      <c r="O184" s="163"/>
      <c r="P184" s="327"/>
      <c r="Q184" s="160"/>
      <c r="R184" s="160"/>
      <c r="S184" s="160"/>
      <c r="T184" s="160"/>
      <c r="U184" s="160"/>
      <c r="V184" s="160"/>
      <c r="W184" s="160"/>
      <c r="X184" s="160"/>
      <c r="Y184" s="285"/>
      <c r="Z184" s="284"/>
      <c r="AA184" s="162"/>
      <c r="AB184" s="162"/>
      <c r="AC184" s="162"/>
      <c r="AD184" s="284"/>
      <c r="AE184" s="162"/>
      <c r="AF184" s="162"/>
      <c r="AG184" s="284"/>
      <c r="AH184" s="284"/>
      <c r="AI184" s="284"/>
      <c r="AJ184" s="162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83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</row>
    <row r="185" spans="1:72" ht="12.75" customHeight="1">
      <c r="A185" s="162"/>
      <c r="B185" s="162"/>
      <c r="C185" s="317"/>
      <c r="D185" s="317"/>
      <c r="E185" s="317"/>
      <c r="F185" s="317"/>
      <c r="G185" s="327"/>
      <c r="H185" s="327"/>
      <c r="I185" s="327"/>
      <c r="J185" s="327"/>
      <c r="K185" s="327"/>
      <c r="L185" s="162"/>
      <c r="M185" s="162"/>
      <c r="N185" s="163"/>
      <c r="O185" s="163"/>
      <c r="P185" s="327"/>
      <c r="Q185" s="160"/>
      <c r="R185" s="160"/>
      <c r="S185" s="160"/>
      <c r="T185" s="160"/>
      <c r="U185" s="160"/>
      <c r="V185" s="160"/>
      <c r="W185" s="160"/>
      <c r="X185" s="160"/>
      <c r="Y185" s="285"/>
      <c r="Z185" s="284"/>
      <c r="AA185" s="162"/>
      <c r="AB185" s="162"/>
      <c r="AC185" s="162"/>
      <c r="AD185" s="284"/>
      <c r="AE185" s="162"/>
      <c r="AF185" s="162"/>
      <c r="AG185" s="284"/>
      <c r="AH185" s="284"/>
      <c r="AI185" s="284"/>
      <c r="AJ185" s="162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83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</row>
    <row r="186" spans="1:72" ht="12.75" customHeight="1">
      <c r="A186" s="162"/>
      <c r="B186" s="162"/>
      <c r="C186" s="317"/>
      <c r="D186" s="317"/>
      <c r="E186" s="317"/>
      <c r="F186" s="317"/>
      <c r="G186" s="327"/>
      <c r="H186" s="327"/>
      <c r="I186" s="327"/>
      <c r="J186" s="327"/>
      <c r="K186" s="327"/>
      <c r="L186" s="162"/>
      <c r="M186" s="162"/>
      <c r="N186" s="163"/>
      <c r="O186" s="163"/>
      <c r="P186" s="327"/>
      <c r="Q186" s="160"/>
      <c r="R186" s="160"/>
      <c r="S186" s="160"/>
      <c r="T186" s="160"/>
      <c r="U186" s="160"/>
      <c r="V186" s="160"/>
      <c r="W186" s="160"/>
      <c r="X186" s="160"/>
      <c r="Y186" s="285"/>
      <c r="Z186" s="284"/>
      <c r="AA186" s="162"/>
      <c r="AB186" s="162"/>
      <c r="AC186" s="162"/>
      <c r="AD186" s="284"/>
      <c r="AE186" s="162"/>
      <c r="AF186" s="162"/>
      <c r="AG186" s="284"/>
      <c r="AH186" s="284"/>
      <c r="AI186" s="284"/>
      <c r="AJ186" s="162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83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</row>
    <row r="187" spans="1:72" ht="12.75" customHeight="1">
      <c r="A187" s="162"/>
      <c r="B187" s="162"/>
      <c r="C187" s="317"/>
      <c r="D187" s="317"/>
      <c r="E187" s="317"/>
      <c r="F187" s="317"/>
      <c r="G187" s="327"/>
      <c r="H187" s="327"/>
      <c r="I187" s="327"/>
      <c r="J187" s="327"/>
      <c r="K187" s="327"/>
      <c r="L187" s="162"/>
      <c r="M187" s="162"/>
      <c r="N187" s="163"/>
      <c r="O187" s="163"/>
      <c r="P187" s="327"/>
      <c r="Q187" s="160"/>
      <c r="R187" s="160"/>
      <c r="S187" s="160"/>
      <c r="T187" s="160"/>
      <c r="U187" s="160"/>
      <c r="V187" s="160"/>
      <c r="W187" s="160"/>
      <c r="X187" s="160"/>
      <c r="Y187" s="285"/>
      <c r="Z187" s="284"/>
      <c r="AA187" s="162"/>
      <c r="AB187" s="162"/>
      <c r="AC187" s="162"/>
      <c r="AD187" s="284"/>
      <c r="AE187" s="162"/>
      <c r="AF187" s="162"/>
      <c r="AG187" s="284"/>
      <c r="AH187" s="284"/>
      <c r="AI187" s="284"/>
      <c r="AJ187" s="162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83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</row>
    <row r="188" spans="1:72" ht="12.75" customHeight="1">
      <c r="A188" s="162"/>
      <c r="B188" s="162"/>
      <c r="C188" s="317"/>
      <c r="D188" s="317"/>
      <c r="E188" s="317"/>
      <c r="F188" s="317"/>
      <c r="G188" s="327"/>
      <c r="H188" s="327"/>
      <c r="I188" s="327"/>
      <c r="J188" s="327"/>
      <c r="K188" s="327"/>
      <c r="L188" s="162"/>
      <c r="M188" s="162"/>
      <c r="N188" s="163"/>
      <c r="O188" s="163"/>
      <c r="P188" s="327"/>
      <c r="Q188" s="160"/>
      <c r="R188" s="160"/>
      <c r="S188" s="160"/>
      <c r="T188" s="160"/>
      <c r="U188" s="160"/>
      <c r="V188" s="160"/>
      <c r="W188" s="160"/>
      <c r="X188" s="160"/>
      <c r="Y188" s="285"/>
      <c r="Z188" s="284"/>
      <c r="AA188" s="162"/>
      <c r="AB188" s="162"/>
      <c r="AC188" s="162"/>
      <c r="AD188" s="284"/>
      <c r="AE188" s="162"/>
      <c r="AF188" s="162"/>
      <c r="AG188" s="284"/>
      <c r="AH188" s="284"/>
      <c r="AI188" s="284"/>
      <c r="AJ188" s="162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83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</row>
    <row r="189" spans="1:72" ht="12.75" customHeight="1">
      <c r="A189" s="162"/>
      <c r="B189" s="162"/>
      <c r="C189" s="317"/>
      <c r="D189" s="317"/>
      <c r="E189" s="317"/>
      <c r="F189" s="317"/>
      <c r="G189" s="327"/>
      <c r="H189" s="327"/>
      <c r="I189" s="327"/>
      <c r="J189" s="327"/>
      <c r="K189" s="327"/>
      <c r="L189" s="162"/>
      <c r="M189" s="162"/>
      <c r="N189" s="163"/>
      <c r="O189" s="163"/>
      <c r="P189" s="327"/>
      <c r="Q189" s="160"/>
      <c r="R189" s="160"/>
      <c r="S189" s="160"/>
      <c r="T189" s="160"/>
      <c r="U189" s="160"/>
      <c r="V189" s="160"/>
      <c r="W189" s="160"/>
      <c r="X189" s="160"/>
      <c r="Y189" s="285"/>
      <c r="Z189" s="284"/>
      <c r="AA189" s="162"/>
      <c r="AB189" s="162"/>
      <c r="AC189" s="162"/>
      <c r="AD189" s="284"/>
      <c r="AE189" s="162"/>
      <c r="AF189" s="162"/>
      <c r="AG189" s="284"/>
      <c r="AH189" s="284"/>
      <c r="AI189" s="284"/>
      <c r="AJ189" s="162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83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</row>
    <row r="190" spans="1:72" ht="12.75" customHeight="1">
      <c r="A190" s="162"/>
      <c r="B190" s="162"/>
      <c r="C190" s="317"/>
      <c r="D190" s="317"/>
      <c r="E190" s="317"/>
      <c r="F190" s="317"/>
      <c r="G190" s="327"/>
      <c r="H190" s="327"/>
      <c r="I190" s="327"/>
      <c r="J190" s="327"/>
      <c r="K190" s="327"/>
      <c r="L190" s="162"/>
      <c r="M190" s="162"/>
      <c r="N190" s="163"/>
      <c r="O190" s="163"/>
      <c r="P190" s="327"/>
      <c r="Q190" s="160"/>
      <c r="R190" s="160"/>
      <c r="S190" s="160"/>
      <c r="T190" s="160"/>
      <c r="U190" s="160"/>
      <c r="V190" s="160"/>
      <c r="W190" s="160"/>
      <c r="X190" s="160"/>
      <c r="Y190" s="285"/>
      <c r="Z190" s="284"/>
      <c r="AA190" s="162"/>
      <c r="AB190" s="162"/>
      <c r="AC190" s="162"/>
      <c r="AD190" s="284"/>
      <c r="AE190" s="162"/>
      <c r="AF190" s="162"/>
      <c r="AG190" s="284"/>
      <c r="AH190" s="284"/>
      <c r="AI190" s="284"/>
      <c r="AJ190" s="162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83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</row>
    <row r="191" spans="1:72" ht="12.75" customHeight="1">
      <c r="A191" s="162"/>
      <c r="B191" s="162"/>
      <c r="C191" s="317"/>
      <c r="D191" s="317"/>
      <c r="E191" s="317"/>
      <c r="F191" s="317"/>
      <c r="G191" s="327"/>
      <c r="H191" s="327"/>
      <c r="I191" s="327"/>
      <c r="J191" s="327"/>
      <c r="K191" s="327"/>
      <c r="L191" s="162"/>
      <c r="M191" s="162"/>
      <c r="N191" s="163"/>
      <c r="O191" s="163"/>
      <c r="P191" s="327"/>
      <c r="Q191" s="160"/>
      <c r="R191" s="160"/>
      <c r="S191" s="160"/>
      <c r="T191" s="160"/>
      <c r="U191" s="160"/>
      <c r="V191" s="160"/>
      <c r="W191" s="160"/>
      <c r="X191" s="160"/>
      <c r="Y191" s="285"/>
      <c r="Z191" s="284"/>
      <c r="AA191" s="162"/>
      <c r="AB191" s="162"/>
      <c r="AC191" s="162"/>
      <c r="AD191" s="284"/>
      <c r="AE191" s="162"/>
      <c r="AF191" s="162"/>
      <c r="AG191" s="284"/>
      <c r="AH191" s="284"/>
      <c r="AI191" s="284"/>
      <c r="AJ191" s="162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83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</row>
    <row r="192" spans="1:72" ht="12.75" customHeight="1">
      <c r="A192" s="162"/>
      <c r="B192" s="162"/>
      <c r="C192" s="317"/>
      <c r="D192" s="317"/>
      <c r="E192" s="317"/>
      <c r="F192" s="317"/>
      <c r="G192" s="327"/>
      <c r="H192" s="327"/>
      <c r="I192" s="327"/>
      <c r="J192" s="327"/>
      <c r="K192" s="327"/>
      <c r="L192" s="162"/>
      <c r="M192" s="162"/>
      <c r="N192" s="163"/>
      <c r="O192" s="163"/>
      <c r="P192" s="327"/>
      <c r="Q192" s="160"/>
      <c r="R192" s="160"/>
      <c r="S192" s="160"/>
      <c r="T192" s="160"/>
      <c r="U192" s="160"/>
      <c r="V192" s="160"/>
      <c r="W192" s="160"/>
      <c r="X192" s="160"/>
      <c r="Y192" s="285"/>
      <c r="Z192" s="284"/>
      <c r="AA192" s="162"/>
      <c r="AB192" s="162"/>
      <c r="AC192" s="162"/>
      <c r="AD192" s="284"/>
      <c r="AE192" s="162"/>
      <c r="AF192" s="162"/>
      <c r="AG192" s="284"/>
      <c r="AH192" s="284"/>
      <c r="AI192" s="284"/>
      <c r="AJ192" s="162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83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</row>
    <row r="193" spans="1:72" ht="12.75" customHeight="1">
      <c r="A193" s="162"/>
      <c r="B193" s="162"/>
      <c r="C193" s="317"/>
      <c r="D193" s="317"/>
      <c r="E193" s="317"/>
      <c r="F193" s="317"/>
      <c r="G193" s="327"/>
      <c r="H193" s="327"/>
      <c r="I193" s="327"/>
      <c r="J193" s="327"/>
      <c r="K193" s="327"/>
      <c r="L193" s="162"/>
      <c r="M193" s="162"/>
      <c r="N193" s="163"/>
      <c r="O193" s="163"/>
      <c r="P193" s="327"/>
      <c r="Q193" s="160"/>
      <c r="R193" s="160"/>
      <c r="S193" s="160"/>
      <c r="T193" s="160"/>
      <c r="U193" s="160"/>
      <c r="V193" s="160"/>
      <c r="W193" s="160"/>
      <c r="X193" s="160"/>
      <c r="Y193" s="285"/>
      <c r="Z193" s="284"/>
      <c r="AA193" s="162"/>
      <c r="AB193" s="162"/>
      <c r="AC193" s="162"/>
      <c r="AD193" s="284"/>
      <c r="AE193" s="162"/>
      <c r="AF193" s="162"/>
      <c r="AG193" s="284"/>
      <c r="AH193" s="284"/>
      <c r="AI193" s="284"/>
      <c r="AJ193" s="162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83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</row>
    <row r="194" spans="1:72" ht="12.75" customHeight="1">
      <c r="A194" s="162"/>
      <c r="B194" s="162"/>
      <c r="C194" s="317"/>
      <c r="D194" s="317"/>
      <c r="E194" s="317"/>
      <c r="F194" s="317"/>
      <c r="G194" s="327"/>
      <c r="H194" s="327"/>
      <c r="I194" s="327"/>
      <c r="J194" s="327"/>
      <c r="K194" s="327"/>
      <c r="L194" s="162"/>
      <c r="M194" s="162"/>
      <c r="N194" s="163"/>
      <c r="O194" s="163"/>
      <c r="P194" s="327"/>
      <c r="Q194" s="160"/>
      <c r="R194" s="160"/>
      <c r="S194" s="160"/>
      <c r="T194" s="160"/>
      <c r="U194" s="160"/>
      <c r="V194" s="160"/>
      <c r="W194" s="160"/>
      <c r="X194" s="160"/>
      <c r="Y194" s="285"/>
      <c r="Z194" s="284"/>
      <c r="AA194" s="162"/>
      <c r="AB194" s="162"/>
      <c r="AC194" s="162"/>
      <c r="AD194" s="284"/>
      <c r="AE194" s="162"/>
      <c r="AF194" s="162"/>
      <c r="AG194" s="284"/>
      <c r="AH194" s="284"/>
      <c r="AI194" s="284"/>
      <c r="AJ194" s="162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83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</row>
    <row r="195" spans="1:72" ht="12.75" customHeight="1">
      <c r="A195" s="162"/>
      <c r="B195" s="162"/>
      <c r="C195" s="317"/>
      <c r="D195" s="317"/>
      <c r="E195" s="317"/>
      <c r="F195" s="317"/>
      <c r="G195" s="327"/>
      <c r="H195" s="327"/>
      <c r="I195" s="327"/>
      <c r="J195" s="327"/>
      <c r="K195" s="327"/>
      <c r="L195" s="162"/>
      <c r="M195" s="162"/>
      <c r="N195" s="163"/>
      <c r="O195" s="163"/>
      <c r="P195" s="327"/>
      <c r="Q195" s="160"/>
      <c r="R195" s="160"/>
      <c r="S195" s="160"/>
      <c r="T195" s="160"/>
      <c r="U195" s="160"/>
      <c r="V195" s="160"/>
      <c r="W195" s="160"/>
      <c r="X195" s="160"/>
      <c r="Y195" s="285"/>
      <c r="Z195" s="284"/>
      <c r="AA195" s="162"/>
      <c r="AB195" s="162"/>
      <c r="AC195" s="162"/>
      <c r="AD195" s="284"/>
      <c r="AE195" s="162"/>
      <c r="AF195" s="162"/>
      <c r="AG195" s="284"/>
      <c r="AH195" s="284"/>
      <c r="AI195" s="284"/>
      <c r="AJ195" s="162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83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</row>
    <row r="196" spans="1:72" ht="12.75" customHeight="1">
      <c r="A196" s="162"/>
      <c r="B196" s="162"/>
      <c r="C196" s="317"/>
      <c r="D196" s="317"/>
      <c r="E196" s="317"/>
      <c r="F196" s="317"/>
      <c r="G196" s="327"/>
      <c r="H196" s="327"/>
      <c r="I196" s="327"/>
      <c r="J196" s="327"/>
      <c r="K196" s="327"/>
      <c r="L196" s="162"/>
      <c r="M196" s="162"/>
      <c r="N196" s="163"/>
      <c r="O196" s="163"/>
      <c r="P196" s="327"/>
      <c r="Q196" s="160"/>
      <c r="R196" s="160"/>
      <c r="S196" s="160"/>
      <c r="T196" s="160"/>
      <c r="U196" s="160"/>
      <c r="V196" s="160"/>
      <c r="W196" s="160"/>
      <c r="X196" s="160"/>
      <c r="Y196" s="285"/>
      <c r="Z196" s="284"/>
      <c r="AA196" s="162"/>
      <c r="AB196" s="162"/>
      <c r="AC196" s="162"/>
      <c r="AD196" s="284"/>
      <c r="AE196" s="162"/>
      <c r="AF196" s="162"/>
      <c r="AG196" s="284"/>
      <c r="AH196" s="284"/>
      <c r="AI196" s="284"/>
      <c r="AJ196" s="162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83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</row>
    <row r="197" spans="1:72" ht="12.75" customHeight="1">
      <c r="A197" s="162"/>
      <c r="B197" s="162"/>
      <c r="C197" s="317"/>
      <c r="D197" s="317"/>
      <c r="E197" s="317"/>
      <c r="F197" s="317"/>
      <c r="G197" s="327"/>
      <c r="H197" s="327"/>
      <c r="I197" s="327"/>
      <c r="J197" s="327"/>
      <c r="K197" s="327"/>
      <c r="L197" s="162"/>
      <c r="M197" s="162"/>
      <c r="N197" s="163"/>
      <c r="O197" s="163"/>
      <c r="P197" s="327"/>
      <c r="Q197" s="160"/>
      <c r="R197" s="160"/>
      <c r="S197" s="160"/>
      <c r="T197" s="160"/>
      <c r="U197" s="160"/>
      <c r="V197" s="160"/>
      <c r="W197" s="160"/>
      <c r="X197" s="160"/>
      <c r="Y197" s="285"/>
      <c r="Z197" s="284"/>
      <c r="AA197" s="162"/>
      <c r="AB197" s="162"/>
      <c r="AC197" s="162"/>
      <c r="AD197" s="284"/>
      <c r="AE197" s="162"/>
      <c r="AF197" s="162"/>
      <c r="AG197" s="284"/>
      <c r="AH197" s="284"/>
      <c r="AI197" s="284"/>
      <c r="AJ197" s="162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83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</row>
    <row r="198" spans="1:72" ht="12.75" customHeight="1">
      <c r="A198" s="162"/>
      <c r="B198" s="162"/>
      <c r="C198" s="317"/>
      <c r="D198" s="317"/>
      <c r="E198" s="317"/>
      <c r="F198" s="317"/>
      <c r="G198" s="327"/>
      <c r="H198" s="327"/>
      <c r="I198" s="327"/>
      <c r="J198" s="327"/>
      <c r="K198" s="327"/>
      <c r="L198" s="162"/>
      <c r="M198" s="162"/>
      <c r="N198" s="163"/>
      <c r="O198" s="163"/>
      <c r="P198" s="327"/>
      <c r="Q198" s="160"/>
      <c r="R198" s="160"/>
      <c r="S198" s="160"/>
      <c r="T198" s="160"/>
      <c r="U198" s="160"/>
      <c r="V198" s="160"/>
      <c r="W198" s="160"/>
      <c r="X198" s="160"/>
      <c r="Y198" s="285"/>
      <c r="Z198" s="284"/>
      <c r="AA198" s="162"/>
      <c r="AB198" s="162"/>
      <c r="AC198" s="162"/>
      <c r="AD198" s="284"/>
      <c r="AE198" s="162"/>
      <c r="AF198" s="162"/>
      <c r="AG198" s="284"/>
      <c r="AH198" s="284"/>
      <c r="AI198" s="284"/>
      <c r="AJ198" s="162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83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</row>
    <row r="199" spans="1:72" ht="12.75" customHeight="1">
      <c r="A199" s="162"/>
      <c r="B199" s="162"/>
      <c r="C199" s="317"/>
      <c r="D199" s="317"/>
      <c r="E199" s="317"/>
      <c r="F199" s="317"/>
      <c r="G199" s="327"/>
      <c r="H199" s="327"/>
      <c r="I199" s="327"/>
      <c r="J199" s="327"/>
      <c r="K199" s="327"/>
      <c r="L199" s="162"/>
      <c r="M199" s="162"/>
      <c r="N199" s="163"/>
      <c r="O199" s="163"/>
      <c r="P199" s="327"/>
      <c r="Q199" s="160"/>
      <c r="R199" s="160"/>
      <c r="S199" s="160"/>
      <c r="T199" s="160"/>
      <c r="U199" s="160"/>
      <c r="V199" s="160"/>
      <c r="W199" s="160"/>
      <c r="X199" s="160"/>
      <c r="Y199" s="285"/>
      <c r="Z199" s="284"/>
      <c r="AA199" s="162"/>
      <c r="AB199" s="162"/>
      <c r="AC199" s="162"/>
      <c r="AD199" s="284"/>
      <c r="AE199" s="162"/>
      <c r="AF199" s="162"/>
      <c r="AG199" s="284"/>
      <c r="AH199" s="284"/>
      <c r="AI199" s="284"/>
      <c r="AJ199" s="162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83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</row>
    <row r="200" spans="1:72" ht="12.75" customHeight="1">
      <c r="A200" s="162"/>
      <c r="B200" s="162"/>
      <c r="C200" s="317"/>
      <c r="D200" s="317"/>
      <c r="E200" s="317"/>
      <c r="F200" s="317"/>
      <c r="G200" s="327"/>
      <c r="H200" s="327"/>
      <c r="I200" s="327"/>
      <c r="J200" s="327"/>
      <c r="K200" s="327"/>
      <c r="L200" s="162"/>
      <c r="M200" s="162"/>
      <c r="N200" s="163"/>
      <c r="O200" s="163"/>
      <c r="P200" s="327"/>
      <c r="Q200" s="160"/>
      <c r="R200" s="160"/>
      <c r="S200" s="160"/>
      <c r="T200" s="160"/>
      <c r="U200" s="160"/>
      <c r="V200" s="160"/>
      <c r="W200" s="160"/>
      <c r="X200" s="160"/>
      <c r="Y200" s="285"/>
      <c r="Z200" s="284"/>
      <c r="AA200" s="162"/>
      <c r="AB200" s="162"/>
      <c r="AC200" s="162"/>
      <c r="AD200" s="284"/>
      <c r="AE200" s="162"/>
      <c r="AF200" s="162"/>
      <c r="AG200" s="284"/>
      <c r="AH200" s="284"/>
      <c r="AI200" s="284"/>
      <c r="AJ200" s="162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83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</row>
    <row r="201" spans="1:72" ht="12.75" customHeight="1">
      <c r="A201" s="162"/>
      <c r="B201" s="162"/>
      <c r="C201" s="317"/>
      <c r="D201" s="317"/>
      <c r="E201" s="317"/>
      <c r="F201" s="317"/>
      <c r="G201" s="327"/>
      <c r="H201" s="327"/>
      <c r="I201" s="327"/>
      <c r="J201" s="327"/>
      <c r="K201" s="327"/>
      <c r="L201" s="162"/>
      <c r="M201" s="162"/>
      <c r="N201" s="163"/>
      <c r="O201" s="163"/>
      <c r="P201" s="327"/>
      <c r="Q201" s="160"/>
      <c r="R201" s="160"/>
      <c r="S201" s="160"/>
      <c r="T201" s="160"/>
      <c r="U201" s="160"/>
      <c r="V201" s="160"/>
      <c r="W201" s="160"/>
      <c r="X201" s="160"/>
      <c r="Y201" s="285"/>
      <c r="Z201" s="284"/>
      <c r="AA201" s="162"/>
      <c r="AB201" s="162"/>
      <c r="AC201" s="162"/>
      <c r="AD201" s="284"/>
      <c r="AE201" s="162"/>
      <c r="AF201" s="162"/>
      <c r="AG201" s="284"/>
      <c r="AH201" s="284"/>
      <c r="AI201" s="284"/>
      <c r="AJ201" s="162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83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</row>
    <row r="202" spans="1:72" ht="12.75" customHeight="1">
      <c r="A202" s="162"/>
      <c r="B202" s="162"/>
      <c r="C202" s="317"/>
      <c r="D202" s="317"/>
      <c r="E202" s="317"/>
      <c r="F202" s="317"/>
      <c r="G202" s="327"/>
      <c r="H202" s="327"/>
      <c r="I202" s="327"/>
      <c r="J202" s="327"/>
      <c r="K202" s="327"/>
      <c r="L202" s="162"/>
      <c r="M202" s="162"/>
      <c r="N202" s="163"/>
      <c r="O202" s="163"/>
      <c r="P202" s="327"/>
      <c r="Q202" s="160"/>
      <c r="R202" s="160"/>
      <c r="S202" s="160"/>
      <c r="T202" s="160"/>
      <c r="U202" s="160"/>
      <c r="V202" s="160"/>
      <c r="W202" s="160"/>
      <c r="X202" s="160"/>
      <c r="Y202" s="285"/>
      <c r="Z202" s="284"/>
      <c r="AA202" s="162"/>
      <c r="AB202" s="162"/>
      <c r="AC202" s="162"/>
      <c r="AD202" s="284"/>
      <c r="AE202" s="162"/>
      <c r="AF202" s="162"/>
      <c r="AG202" s="284"/>
      <c r="AH202" s="284"/>
      <c r="AI202" s="284"/>
      <c r="AJ202" s="162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83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</row>
    <row r="203" spans="1:72" ht="12.75" customHeight="1">
      <c r="A203" s="162"/>
      <c r="B203" s="162"/>
      <c r="C203" s="317"/>
      <c r="D203" s="317"/>
      <c r="E203" s="317"/>
      <c r="F203" s="317"/>
      <c r="G203" s="327"/>
      <c r="H203" s="327"/>
      <c r="I203" s="327"/>
      <c r="J203" s="327"/>
      <c r="K203" s="327"/>
      <c r="L203" s="162"/>
      <c r="M203" s="162"/>
      <c r="N203" s="163"/>
      <c r="O203" s="163"/>
      <c r="P203" s="327"/>
      <c r="Q203" s="160"/>
      <c r="R203" s="160"/>
      <c r="S203" s="160"/>
      <c r="T203" s="160"/>
      <c r="U203" s="160"/>
      <c r="V203" s="160"/>
      <c r="W203" s="160"/>
      <c r="X203" s="160"/>
      <c r="Y203" s="285"/>
      <c r="Z203" s="284"/>
      <c r="AA203" s="162"/>
      <c r="AB203" s="162"/>
      <c r="AC203" s="162"/>
      <c r="AD203" s="284"/>
      <c r="AE203" s="162"/>
      <c r="AF203" s="162"/>
      <c r="AG203" s="284"/>
      <c r="AH203" s="284"/>
      <c r="AI203" s="284"/>
      <c r="AJ203" s="162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83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</row>
    <row r="204" spans="1:72" ht="12.75" customHeight="1">
      <c r="A204" s="162"/>
      <c r="B204" s="162"/>
      <c r="C204" s="317"/>
      <c r="D204" s="317"/>
      <c r="E204" s="317"/>
      <c r="F204" s="317"/>
      <c r="G204" s="327"/>
      <c r="H204" s="327"/>
      <c r="I204" s="327"/>
      <c r="J204" s="327"/>
      <c r="K204" s="327"/>
      <c r="L204" s="162"/>
      <c r="M204" s="162"/>
      <c r="N204" s="163"/>
      <c r="O204" s="163"/>
      <c r="P204" s="327"/>
      <c r="Q204" s="160"/>
      <c r="R204" s="160"/>
      <c r="S204" s="160"/>
      <c r="T204" s="160"/>
      <c r="U204" s="160"/>
      <c r="V204" s="160"/>
      <c r="W204" s="160"/>
      <c r="X204" s="160"/>
      <c r="Y204" s="285"/>
      <c r="Z204" s="284"/>
      <c r="AA204" s="162"/>
      <c r="AB204" s="162"/>
      <c r="AC204" s="162"/>
      <c r="AD204" s="284"/>
      <c r="AE204" s="162"/>
      <c r="AF204" s="162"/>
      <c r="AG204" s="284"/>
      <c r="AH204" s="284"/>
      <c r="AI204" s="284"/>
      <c r="AJ204" s="162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83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</row>
    <row r="205" spans="1:72" ht="12.75" customHeight="1">
      <c r="A205" s="162"/>
      <c r="B205" s="162"/>
      <c r="C205" s="317"/>
      <c r="D205" s="317"/>
      <c r="E205" s="317"/>
      <c r="F205" s="317"/>
      <c r="G205" s="327"/>
      <c r="H205" s="327"/>
      <c r="I205" s="327"/>
      <c r="J205" s="327"/>
      <c r="K205" s="327"/>
      <c r="L205" s="162"/>
      <c r="M205" s="162"/>
      <c r="N205" s="163"/>
      <c r="O205" s="163"/>
      <c r="P205" s="327"/>
      <c r="Q205" s="160"/>
      <c r="R205" s="160"/>
      <c r="S205" s="160"/>
      <c r="T205" s="160"/>
      <c r="U205" s="160"/>
      <c r="V205" s="160"/>
      <c r="W205" s="160"/>
      <c r="X205" s="160"/>
      <c r="Y205" s="285"/>
      <c r="Z205" s="284"/>
      <c r="AA205" s="162"/>
      <c r="AB205" s="162"/>
      <c r="AC205" s="162"/>
      <c r="AD205" s="284"/>
      <c r="AE205" s="162"/>
      <c r="AF205" s="162"/>
      <c r="AG205" s="284"/>
      <c r="AH205" s="284"/>
      <c r="AI205" s="284"/>
      <c r="AJ205" s="162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83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</row>
    <row r="206" spans="1:72" ht="12.75" customHeight="1">
      <c r="A206" s="162"/>
      <c r="B206" s="162"/>
      <c r="C206" s="317"/>
      <c r="D206" s="317"/>
      <c r="E206" s="317"/>
      <c r="F206" s="317"/>
      <c r="G206" s="327"/>
      <c r="H206" s="327"/>
      <c r="I206" s="327"/>
      <c r="J206" s="327"/>
      <c r="K206" s="327"/>
      <c r="L206" s="162"/>
      <c r="M206" s="162"/>
      <c r="N206" s="163"/>
      <c r="O206" s="163"/>
      <c r="P206" s="327"/>
      <c r="Q206" s="160"/>
      <c r="R206" s="160"/>
      <c r="S206" s="160"/>
      <c r="T206" s="160"/>
      <c r="U206" s="160"/>
      <c r="V206" s="160"/>
      <c r="W206" s="160"/>
      <c r="X206" s="160"/>
      <c r="Y206" s="285"/>
      <c r="Z206" s="284"/>
      <c r="AA206" s="162"/>
      <c r="AB206" s="162"/>
      <c r="AC206" s="162"/>
      <c r="AD206" s="284"/>
      <c r="AE206" s="162"/>
      <c r="AF206" s="162"/>
      <c r="AG206" s="284"/>
      <c r="AH206" s="284"/>
      <c r="AI206" s="284"/>
      <c r="AJ206" s="162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83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</row>
    <row r="207" spans="1:72" ht="12.75" customHeight="1">
      <c r="A207" s="162"/>
      <c r="B207" s="162"/>
      <c r="C207" s="317"/>
      <c r="D207" s="317"/>
      <c r="E207" s="317"/>
      <c r="F207" s="317"/>
      <c r="G207" s="327"/>
      <c r="H207" s="327"/>
      <c r="I207" s="327"/>
      <c r="J207" s="327"/>
      <c r="K207" s="327"/>
      <c r="L207" s="162"/>
      <c r="M207" s="162"/>
      <c r="N207" s="163"/>
      <c r="O207" s="163"/>
      <c r="P207" s="327"/>
      <c r="Q207" s="160"/>
      <c r="R207" s="160"/>
      <c r="S207" s="160"/>
      <c r="T207" s="160"/>
      <c r="U207" s="160"/>
      <c r="V207" s="160"/>
      <c r="W207" s="160"/>
      <c r="X207" s="160"/>
      <c r="Y207" s="285"/>
      <c r="Z207" s="284"/>
      <c r="AA207" s="162"/>
      <c r="AB207" s="162"/>
      <c r="AC207" s="162"/>
      <c r="AD207" s="284"/>
      <c r="AE207" s="162"/>
      <c r="AF207" s="162"/>
      <c r="AG207" s="284"/>
      <c r="AH207" s="284"/>
      <c r="AI207" s="284"/>
      <c r="AJ207" s="162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83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</row>
    <row r="208" spans="1:72" ht="12.75" customHeight="1">
      <c r="A208" s="162"/>
      <c r="B208" s="162"/>
      <c r="C208" s="317"/>
      <c r="D208" s="317"/>
      <c r="E208" s="317"/>
      <c r="F208" s="317"/>
      <c r="G208" s="327"/>
      <c r="H208" s="327"/>
      <c r="I208" s="327"/>
      <c r="J208" s="327"/>
      <c r="K208" s="327"/>
      <c r="L208" s="162"/>
      <c r="M208" s="162"/>
      <c r="N208" s="163"/>
      <c r="O208" s="163"/>
      <c r="P208" s="327"/>
      <c r="Q208" s="160"/>
      <c r="R208" s="160"/>
      <c r="S208" s="160"/>
      <c r="T208" s="160"/>
      <c r="U208" s="160"/>
      <c r="V208" s="160"/>
      <c r="W208" s="160"/>
      <c r="X208" s="160"/>
      <c r="Y208" s="285"/>
      <c r="Z208" s="284"/>
      <c r="AA208" s="162"/>
      <c r="AB208" s="162"/>
      <c r="AC208" s="162"/>
      <c r="AD208" s="284"/>
      <c r="AE208" s="162"/>
      <c r="AF208" s="162"/>
      <c r="AG208" s="284"/>
      <c r="AH208" s="284"/>
      <c r="AI208" s="284"/>
      <c r="AJ208" s="162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83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</row>
    <row r="209" spans="1:72" ht="12.75" customHeight="1">
      <c r="A209" s="162"/>
      <c r="B209" s="162"/>
      <c r="C209" s="317"/>
      <c r="D209" s="317"/>
      <c r="E209" s="317"/>
      <c r="F209" s="317"/>
      <c r="G209" s="327"/>
      <c r="H209" s="327"/>
      <c r="I209" s="327"/>
      <c r="J209" s="327"/>
      <c r="K209" s="327"/>
      <c r="L209" s="162"/>
      <c r="M209" s="162"/>
      <c r="N209" s="163"/>
      <c r="O209" s="163"/>
      <c r="P209" s="327"/>
      <c r="Q209" s="160"/>
      <c r="R209" s="160"/>
      <c r="S209" s="160"/>
      <c r="T209" s="160"/>
      <c r="U209" s="160"/>
      <c r="V209" s="160"/>
      <c r="W209" s="160"/>
      <c r="X209" s="160"/>
      <c r="Y209" s="285"/>
      <c r="Z209" s="284"/>
      <c r="AA209" s="162"/>
      <c r="AB209" s="162"/>
      <c r="AC209" s="162"/>
      <c r="AD209" s="284"/>
      <c r="AE209" s="162"/>
      <c r="AF209" s="162"/>
      <c r="AG209" s="284"/>
      <c r="AH209" s="284"/>
      <c r="AI209" s="284"/>
      <c r="AJ209" s="162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83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</row>
    <row r="210" spans="1:72" ht="12.75" customHeight="1">
      <c r="A210" s="162"/>
      <c r="B210" s="162"/>
      <c r="C210" s="317"/>
      <c r="D210" s="317"/>
      <c r="E210" s="317"/>
      <c r="F210" s="317"/>
      <c r="G210" s="327"/>
      <c r="H210" s="327"/>
      <c r="I210" s="327"/>
      <c r="J210" s="327"/>
      <c r="K210" s="327"/>
      <c r="L210" s="162"/>
      <c r="M210" s="162"/>
      <c r="N210" s="163"/>
      <c r="O210" s="163"/>
      <c r="P210" s="327"/>
      <c r="Q210" s="160"/>
      <c r="R210" s="160"/>
      <c r="S210" s="160"/>
      <c r="T210" s="160"/>
      <c r="U210" s="160"/>
      <c r="V210" s="160"/>
      <c r="W210" s="160"/>
      <c r="X210" s="160"/>
      <c r="Y210" s="285"/>
      <c r="Z210" s="284"/>
      <c r="AA210" s="162"/>
      <c r="AB210" s="162"/>
      <c r="AC210" s="162"/>
      <c r="AD210" s="284"/>
      <c r="AE210" s="162"/>
      <c r="AF210" s="162"/>
      <c r="AG210" s="284"/>
      <c r="AH210" s="284"/>
      <c r="AI210" s="284"/>
      <c r="AJ210" s="162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83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</row>
    <row r="211" spans="1:72" ht="12.75" customHeight="1">
      <c r="A211" s="162"/>
      <c r="B211" s="162"/>
      <c r="C211" s="317"/>
      <c r="D211" s="317"/>
      <c r="E211" s="317"/>
      <c r="F211" s="317"/>
      <c r="G211" s="327"/>
      <c r="H211" s="327"/>
      <c r="I211" s="327"/>
      <c r="J211" s="327"/>
      <c r="K211" s="327"/>
      <c r="L211" s="162"/>
      <c r="M211" s="162"/>
      <c r="N211" s="163"/>
      <c r="O211" s="163"/>
      <c r="P211" s="327"/>
      <c r="Q211" s="160"/>
      <c r="R211" s="160"/>
      <c r="S211" s="160"/>
      <c r="T211" s="160"/>
      <c r="U211" s="160"/>
      <c r="V211" s="160"/>
      <c r="W211" s="160"/>
      <c r="X211" s="160"/>
      <c r="Y211" s="285"/>
      <c r="Z211" s="284"/>
      <c r="AA211" s="162"/>
      <c r="AB211" s="162"/>
      <c r="AC211" s="162"/>
      <c r="AD211" s="284"/>
      <c r="AE211" s="162"/>
      <c r="AF211" s="162"/>
      <c r="AG211" s="284"/>
      <c r="AH211" s="284"/>
      <c r="AI211" s="284"/>
      <c r="AJ211" s="162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83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</row>
    <row r="212" spans="1:72" ht="12.75" customHeight="1">
      <c r="A212" s="162"/>
      <c r="B212" s="162"/>
      <c r="C212" s="317"/>
      <c r="D212" s="317"/>
      <c r="E212" s="317"/>
      <c r="F212" s="317"/>
      <c r="G212" s="327"/>
      <c r="H212" s="327"/>
      <c r="I212" s="327"/>
      <c r="J212" s="327"/>
      <c r="K212" s="327"/>
      <c r="L212" s="162"/>
      <c r="M212" s="162"/>
      <c r="N212" s="163"/>
      <c r="O212" s="163"/>
      <c r="P212" s="327"/>
      <c r="Q212" s="160"/>
      <c r="R212" s="160"/>
      <c r="S212" s="160"/>
      <c r="T212" s="160"/>
      <c r="U212" s="160"/>
      <c r="V212" s="160"/>
      <c r="W212" s="160"/>
      <c r="X212" s="160"/>
      <c r="Y212" s="285"/>
      <c r="Z212" s="284"/>
      <c r="AA212" s="162"/>
      <c r="AB212" s="162"/>
      <c r="AC212" s="162"/>
      <c r="AD212" s="284"/>
      <c r="AE212" s="162"/>
      <c r="AF212" s="162"/>
      <c r="AG212" s="284"/>
      <c r="AH212" s="284"/>
      <c r="AI212" s="284"/>
      <c r="AJ212" s="162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83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</row>
    <row r="213" spans="1:72" ht="12.75" customHeight="1">
      <c r="A213" s="162"/>
      <c r="B213" s="162"/>
      <c r="C213" s="317"/>
      <c r="D213" s="317"/>
      <c r="E213" s="317"/>
      <c r="F213" s="317"/>
      <c r="G213" s="327"/>
      <c r="H213" s="327"/>
      <c r="I213" s="327"/>
      <c r="J213" s="327"/>
      <c r="K213" s="327"/>
      <c r="L213" s="162"/>
      <c r="M213" s="162"/>
      <c r="N213" s="163"/>
      <c r="O213" s="163"/>
      <c r="P213" s="327"/>
      <c r="Q213" s="160"/>
      <c r="R213" s="160"/>
      <c r="S213" s="160"/>
      <c r="T213" s="160"/>
      <c r="U213" s="160"/>
      <c r="V213" s="160"/>
      <c r="W213" s="160"/>
      <c r="X213" s="160"/>
      <c r="Y213" s="285"/>
      <c r="Z213" s="284"/>
      <c r="AA213" s="162"/>
      <c r="AB213" s="162"/>
      <c r="AC213" s="162"/>
      <c r="AD213" s="284"/>
      <c r="AE213" s="162"/>
      <c r="AF213" s="162"/>
      <c r="AG213" s="284"/>
      <c r="AH213" s="284"/>
      <c r="AI213" s="284"/>
      <c r="AJ213" s="162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83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</row>
    <row r="214" spans="1:72" ht="12.75" customHeight="1">
      <c r="A214" s="162"/>
      <c r="B214" s="162"/>
      <c r="C214" s="317"/>
      <c r="D214" s="317"/>
      <c r="E214" s="317"/>
      <c r="F214" s="317"/>
      <c r="G214" s="327"/>
      <c r="H214" s="327"/>
      <c r="I214" s="327"/>
      <c r="J214" s="327"/>
      <c r="K214" s="327"/>
      <c r="L214" s="162"/>
      <c r="M214" s="162"/>
      <c r="N214" s="163"/>
      <c r="O214" s="163"/>
      <c r="P214" s="327"/>
      <c r="Q214" s="160"/>
      <c r="R214" s="160"/>
      <c r="S214" s="160"/>
      <c r="T214" s="160"/>
      <c r="U214" s="160"/>
      <c r="V214" s="160"/>
      <c r="W214" s="160"/>
      <c r="X214" s="160"/>
      <c r="Y214" s="285"/>
      <c r="Z214" s="284"/>
      <c r="AA214" s="162"/>
      <c r="AB214" s="162"/>
      <c r="AC214" s="162"/>
      <c r="AD214" s="284"/>
      <c r="AE214" s="162"/>
      <c r="AF214" s="162"/>
      <c r="AG214" s="284"/>
      <c r="AH214" s="284"/>
      <c r="AI214" s="284"/>
      <c r="AJ214" s="162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83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</row>
    <row r="215" spans="1:72" ht="12.75" customHeight="1">
      <c r="A215" s="162"/>
      <c r="B215" s="162"/>
      <c r="C215" s="317"/>
      <c r="D215" s="317"/>
      <c r="E215" s="317"/>
      <c r="F215" s="317"/>
      <c r="G215" s="327"/>
      <c r="H215" s="327"/>
      <c r="I215" s="327"/>
      <c r="J215" s="327"/>
      <c r="K215" s="327"/>
      <c r="L215" s="162"/>
      <c r="M215" s="162"/>
      <c r="N215" s="163"/>
      <c r="O215" s="163"/>
      <c r="P215" s="327"/>
      <c r="Q215" s="160"/>
      <c r="R215" s="160"/>
      <c r="S215" s="160"/>
      <c r="T215" s="160"/>
      <c r="U215" s="160"/>
      <c r="V215" s="160"/>
      <c r="W215" s="160"/>
      <c r="X215" s="160"/>
      <c r="Y215" s="285"/>
      <c r="Z215" s="284"/>
      <c r="AA215" s="162"/>
      <c r="AB215" s="162"/>
      <c r="AC215" s="162"/>
      <c r="AD215" s="284"/>
      <c r="AE215" s="162"/>
      <c r="AF215" s="162"/>
      <c r="AG215" s="284"/>
      <c r="AH215" s="284"/>
      <c r="AI215" s="284"/>
      <c r="AJ215" s="162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83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</row>
    <row r="216" spans="1:72" ht="12.75" customHeight="1">
      <c r="A216" s="162"/>
      <c r="B216" s="162"/>
      <c r="C216" s="317"/>
      <c r="D216" s="317"/>
      <c r="E216" s="317"/>
      <c r="F216" s="317"/>
      <c r="G216" s="327"/>
      <c r="H216" s="327"/>
      <c r="I216" s="327"/>
      <c r="J216" s="327"/>
      <c r="K216" s="327"/>
      <c r="L216" s="162"/>
      <c r="M216" s="162"/>
      <c r="N216" s="163"/>
      <c r="O216" s="163"/>
      <c r="P216" s="327"/>
      <c r="Q216" s="160"/>
      <c r="R216" s="160"/>
      <c r="S216" s="160"/>
      <c r="T216" s="160"/>
      <c r="U216" s="160"/>
      <c r="V216" s="160"/>
      <c r="W216" s="160"/>
      <c r="X216" s="160"/>
      <c r="Y216" s="285"/>
      <c r="Z216" s="284"/>
      <c r="AA216" s="162"/>
      <c r="AB216" s="162"/>
      <c r="AC216" s="162"/>
      <c r="AD216" s="284"/>
      <c r="AE216" s="162"/>
      <c r="AF216" s="162"/>
      <c r="AG216" s="284"/>
      <c r="AH216" s="284"/>
      <c r="AI216" s="284"/>
      <c r="AJ216" s="162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83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</row>
    <row r="217" spans="1:72" ht="12.75" customHeight="1">
      <c r="A217" s="162"/>
      <c r="B217" s="162"/>
      <c r="C217" s="317"/>
      <c r="D217" s="317"/>
      <c r="E217" s="317"/>
      <c r="F217" s="317"/>
      <c r="G217" s="327"/>
      <c r="H217" s="327"/>
      <c r="I217" s="327"/>
      <c r="J217" s="327"/>
      <c r="K217" s="327"/>
      <c r="L217" s="162"/>
      <c r="M217" s="162"/>
      <c r="N217" s="163"/>
      <c r="O217" s="163"/>
      <c r="P217" s="327"/>
      <c r="Q217" s="160"/>
      <c r="R217" s="160"/>
      <c r="S217" s="160"/>
      <c r="T217" s="160"/>
      <c r="U217" s="160"/>
      <c r="V217" s="160"/>
      <c r="W217" s="160"/>
      <c r="X217" s="160"/>
      <c r="Y217" s="285"/>
      <c r="Z217" s="284"/>
      <c r="AA217" s="162"/>
      <c r="AB217" s="162"/>
      <c r="AC217" s="162"/>
      <c r="AD217" s="284"/>
      <c r="AE217" s="162"/>
      <c r="AF217" s="162"/>
      <c r="AG217" s="284"/>
      <c r="AH217" s="284"/>
      <c r="AI217" s="284"/>
      <c r="AJ217" s="162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83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</row>
    <row r="218" spans="1:72" ht="12.75" customHeight="1">
      <c r="A218" s="162"/>
      <c r="B218" s="162"/>
      <c r="C218" s="317"/>
      <c r="D218" s="317"/>
      <c r="E218" s="317"/>
      <c r="F218" s="317"/>
      <c r="G218" s="327"/>
      <c r="H218" s="327"/>
      <c r="I218" s="327"/>
      <c r="J218" s="327"/>
      <c r="K218" s="327"/>
      <c r="L218" s="162"/>
      <c r="M218" s="162"/>
      <c r="N218" s="163"/>
      <c r="O218" s="163"/>
      <c r="P218" s="327"/>
      <c r="Q218" s="160"/>
      <c r="R218" s="160"/>
      <c r="S218" s="160"/>
      <c r="T218" s="160"/>
      <c r="U218" s="160"/>
      <c r="V218" s="160"/>
      <c r="W218" s="160"/>
      <c r="X218" s="160"/>
      <c r="Y218" s="285"/>
      <c r="Z218" s="284"/>
      <c r="AA218" s="162"/>
      <c r="AB218" s="162"/>
      <c r="AC218" s="162"/>
      <c r="AD218" s="284"/>
      <c r="AE218" s="162"/>
      <c r="AF218" s="162"/>
      <c r="AG218" s="284"/>
      <c r="AH218" s="284"/>
      <c r="AI218" s="284"/>
      <c r="AJ218" s="162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83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</row>
    <row r="219" spans="1:72" ht="12.75" customHeight="1">
      <c r="A219" s="162"/>
      <c r="B219" s="162"/>
      <c r="C219" s="317"/>
      <c r="D219" s="317"/>
      <c r="E219" s="317"/>
      <c r="F219" s="317"/>
      <c r="G219" s="327"/>
      <c r="H219" s="327"/>
      <c r="I219" s="327"/>
      <c r="J219" s="327"/>
      <c r="K219" s="327"/>
      <c r="L219" s="162"/>
      <c r="M219" s="162"/>
      <c r="N219" s="163"/>
      <c r="O219" s="163"/>
      <c r="P219" s="327"/>
      <c r="Q219" s="160"/>
      <c r="R219" s="160"/>
      <c r="S219" s="160"/>
      <c r="T219" s="160"/>
      <c r="U219" s="160"/>
      <c r="V219" s="160"/>
      <c r="W219" s="160"/>
      <c r="X219" s="160"/>
      <c r="Y219" s="285"/>
      <c r="Z219" s="284"/>
      <c r="AA219" s="162"/>
      <c r="AB219" s="162"/>
      <c r="AC219" s="162"/>
      <c r="AD219" s="284"/>
      <c r="AE219" s="162"/>
      <c r="AF219" s="162"/>
      <c r="AG219" s="284"/>
      <c r="AH219" s="284"/>
      <c r="AI219" s="284"/>
      <c r="AJ219" s="162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83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</row>
    <row r="220" spans="1:72" ht="12.75" customHeight="1">
      <c r="A220" s="162"/>
      <c r="B220" s="162"/>
      <c r="C220" s="317"/>
      <c r="D220" s="317"/>
      <c r="E220" s="317"/>
      <c r="F220" s="317"/>
      <c r="G220" s="327"/>
      <c r="H220" s="327"/>
      <c r="I220" s="327"/>
      <c r="J220" s="327"/>
      <c r="K220" s="327"/>
      <c r="L220" s="162"/>
      <c r="M220" s="162"/>
      <c r="N220" s="163"/>
      <c r="O220" s="163"/>
      <c r="P220" s="327"/>
      <c r="Q220" s="160"/>
      <c r="R220" s="160"/>
      <c r="S220" s="160"/>
      <c r="T220" s="160"/>
      <c r="U220" s="160"/>
      <c r="V220" s="160"/>
      <c r="W220" s="160"/>
      <c r="X220" s="160"/>
      <c r="Y220" s="285"/>
      <c r="Z220" s="284"/>
      <c r="AA220" s="162"/>
      <c r="AB220" s="162"/>
      <c r="AC220" s="162"/>
      <c r="AD220" s="284"/>
      <c r="AE220" s="162"/>
      <c r="AF220" s="162"/>
      <c r="AG220" s="284"/>
      <c r="AH220" s="284"/>
      <c r="AI220" s="284"/>
      <c r="AJ220" s="162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83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</row>
    <row r="221" spans="1:72" ht="12.75" customHeight="1">
      <c r="A221" s="162"/>
      <c r="B221" s="162"/>
      <c r="C221" s="317"/>
      <c r="D221" s="317"/>
      <c r="E221" s="317"/>
      <c r="F221" s="317"/>
      <c r="G221" s="327"/>
      <c r="H221" s="327"/>
      <c r="I221" s="327"/>
      <c r="J221" s="327"/>
      <c r="K221" s="327"/>
      <c r="L221" s="162"/>
      <c r="M221" s="162"/>
      <c r="N221" s="163"/>
      <c r="O221" s="163"/>
      <c r="P221" s="327"/>
      <c r="Q221" s="160"/>
      <c r="R221" s="160"/>
      <c r="S221" s="160"/>
      <c r="T221" s="160"/>
      <c r="U221" s="160"/>
      <c r="V221" s="160"/>
      <c r="W221" s="160"/>
      <c r="X221" s="160"/>
      <c r="Y221" s="285"/>
      <c r="Z221" s="284"/>
      <c r="AA221" s="162"/>
      <c r="AB221" s="162"/>
      <c r="AC221" s="162"/>
      <c r="AD221" s="284"/>
      <c r="AE221" s="162"/>
      <c r="AF221" s="162"/>
      <c r="AG221" s="284"/>
      <c r="AH221" s="284"/>
      <c r="AI221" s="284"/>
      <c r="AJ221" s="162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83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</row>
    <row r="222" spans="1:72" ht="12.75" customHeight="1">
      <c r="A222" s="162"/>
      <c r="B222" s="162"/>
      <c r="C222" s="317"/>
      <c r="D222" s="317"/>
      <c r="E222" s="317"/>
      <c r="F222" s="317"/>
      <c r="G222" s="327"/>
      <c r="H222" s="327"/>
      <c r="I222" s="327"/>
      <c r="J222" s="327"/>
      <c r="K222" s="327"/>
      <c r="L222" s="162"/>
      <c r="M222" s="162"/>
      <c r="N222" s="163"/>
      <c r="O222" s="163"/>
      <c r="P222" s="327"/>
      <c r="Q222" s="160"/>
      <c r="R222" s="160"/>
      <c r="S222" s="160"/>
      <c r="T222" s="160"/>
      <c r="U222" s="160"/>
      <c r="V222" s="160"/>
      <c r="W222" s="160"/>
      <c r="X222" s="160"/>
      <c r="Y222" s="285"/>
      <c r="Z222" s="284"/>
      <c r="AA222" s="162"/>
      <c r="AB222" s="162"/>
      <c r="AC222" s="162"/>
      <c r="AD222" s="284"/>
      <c r="AE222" s="162"/>
      <c r="AF222" s="162"/>
      <c r="AG222" s="284"/>
      <c r="AH222" s="284"/>
      <c r="AI222" s="284"/>
      <c r="AJ222" s="162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83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</row>
    <row r="223" spans="1:72" ht="12.75" customHeight="1">
      <c r="A223" s="162"/>
      <c r="B223" s="162"/>
      <c r="C223" s="317"/>
      <c r="D223" s="317"/>
      <c r="E223" s="317"/>
      <c r="F223" s="317"/>
      <c r="G223" s="327"/>
      <c r="H223" s="327"/>
      <c r="I223" s="327"/>
      <c r="J223" s="327"/>
      <c r="K223" s="327"/>
      <c r="L223" s="162"/>
      <c r="M223" s="162"/>
      <c r="N223" s="163"/>
      <c r="O223" s="163"/>
      <c r="P223" s="327"/>
      <c r="Q223" s="160"/>
      <c r="R223" s="160"/>
      <c r="S223" s="160"/>
      <c r="T223" s="160"/>
      <c r="U223" s="160"/>
      <c r="V223" s="160"/>
      <c r="W223" s="160"/>
      <c r="X223" s="160"/>
      <c r="Y223" s="285"/>
      <c r="Z223" s="284"/>
      <c r="AA223" s="162"/>
      <c r="AB223" s="162"/>
      <c r="AC223" s="162"/>
      <c r="AD223" s="284"/>
      <c r="AE223" s="162"/>
      <c r="AF223" s="162"/>
      <c r="AG223" s="284"/>
      <c r="AH223" s="284"/>
      <c r="AI223" s="284"/>
      <c r="AJ223" s="162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83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</row>
    <row r="224" spans="1:72" ht="12.75" customHeight="1">
      <c r="A224" s="162"/>
      <c r="B224" s="162"/>
      <c r="C224" s="317"/>
      <c r="D224" s="317"/>
      <c r="E224" s="317"/>
      <c r="F224" s="317"/>
      <c r="G224" s="327"/>
      <c r="H224" s="327"/>
      <c r="I224" s="327"/>
      <c r="J224" s="327"/>
      <c r="K224" s="327"/>
      <c r="L224" s="162"/>
      <c r="M224" s="162"/>
      <c r="N224" s="163"/>
      <c r="O224" s="163"/>
      <c r="P224" s="327"/>
      <c r="Q224" s="160"/>
      <c r="R224" s="160"/>
      <c r="S224" s="160"/>
      <c r="T224" s="160"/>
      <c r="U224" s="160"/>
      <c r="V224" s="160"/>
      <c r="W224" s="160"/>
      <c r="X224" s="160"/>
      <c r="Y224" s="285"/>
      <c r="Z224" s="284"/>
      <c r="AA224" s="162"/>
      <c r="AB224" s="162"/>
      <c r="AC224" s="162"/>
      <c r="AD224" s="284"/>
      <c r="AE224" s="162"/>
      <c r="AF224" s="162"/>
      <c r="AG224" s="284"/>
      <c r="AH224" s="284"/>
      <c r="AI224" s="284"/>
      <c r="AJ224" s="162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83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</row>
    <row r="225" spans="1:72" ht="12.75" customHeight="1">
      <c r="A225" s="162"/>
      <c r="B225" s="162"/>
      <c r="C225" s="317"/>
      <c r="D225" s="317"/>
      <c r="E225" s="317"/>
      <c r="F225" s="317"/>
      <c r="G225" s="327"/>
      <c r="H225" s="327"/>
      <c r="I225" s="327"/>
      <c r="J225" s="327"/>
      <c r="K225" s="327"/>
      <c r="L225" s="162"/>
      <c r="M225" s="162"/>
      <c r="N225" s="163"/>
      <c r="O225" s="163"/>
      <c r="P225" s="327"/>
      <c r="Q225" s="160"/>
      <c r="R225" s="160"/>
      <c r="S225" s="160"/>
      <c r="T225" s="160"/>
      <c r="U225" s="160"/>
      <c r="V225" s="160"/>
      <c r="W225" s="160"/>
      <c r="X225" s="160"/>
      <c r="Y225" s="285"/>
      <c r="Z225" s="284"/>
      <c r="AA225" s="162"/>
      <c r="AB225" s="162"/>
      <c r="AC225" s="162"/>
      <c r="AD225" s="284"/>
      <c r="AE225" s="162"/>
      <c r="AF225" s="162"/>
      <c r="AG225" s="284"/>
      <c r="AH225" s="284"/>
      <c r="AI225" s="284"/>
      <c r="AJ225" s="162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83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</row>
    <row r="226" spans="1:72" ht="12.75" customHeight="1">
      <c r="A226" s="162"/>
      <c r="B226" s="162"/>
      <c r="C226" s="317"/>
      <c r="D226" s="317"/>
      <c r="E226" s="317"/>
      <c r="F226" s="317"/>
      <c r="G226" s="327"/>
      <c r="H226" s="327"/>
      <c r="I226" s="327"/>
      <c r="J226" s="327"/>
      <c r="K226" s="327"/>
      <c r="L226" s="162"/>
      <c r="M226" s="162"/>
      <c r="N226" s="163"/>
      <c r="O226" s="163"/>
      <c r="P226" s="327"/>
      <c r="Q226" s="160"/>
      <c r="R226" s="160"/>
      <c r="S226" s="160"/>
      <c r="T226" s="160"/>
      <c r="U226" s="160"/>
      <c r="V226" s="160"/>
      <c r="W226" s="160"/>
      <c r="X226" s="160"/>
      <c r="Y226" s="285"/>
      <c r="Z226" s="284"/>
      <c r="AA226" s="162"/>
      <c r="AB226" s="162"/>
      <c r="AC226" s="162"/>
      <c r="AD226" s="284"/>
      <c r="AE226" s="162"/>
      <c r="AF226" s="162"/>
      <c r="AG226" s="284"/>
      <c r="AH226" s="284"/>
      <c r="AI226" s="284"/>
      <c r="AJ226" s="162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83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</row>
    <row r="227" spans="1:72" ht="12.75" customHeight="1">
      <c r="A227" s="162"/>
      <c r="B227" s="162"/>
      <c r="C227" s="317"/>
      <c r="D227" s="317"/>
      <c r="E227" s="317"/>
      <c r="F227" s="317"/>
      <c r="G227" s="327"/>
      <c r="H227" s="327"/>
      <c r="I227" s="327"/>
      <c r="J227" s="327"/>
      <c r="K227" s="327"/>
      <c r="L227" s="162"/>
      <c r="M227" s="162"/>
      <c r="N227" s="163"/>
      <c r="O227" s="163"/>
      <c r="P227" s="327"/>
      <c r="Q227" s="160"/>
      <c r="R227" s="160"/>
      <c r="S227" s="160"/>
      <c r="T227" s="160"/>
      <c r="U227" s="160"/>
      <c r="V227" s="160"/>
      <c r="W227" s="160"/>
      <c r="X227" s="160"/>
      <c r="Y227" s="285"/>
      <c r="Z227" s="284"/>
      <c r="AA227" s="162"/>
      <c r="AB227" s="162"/>
      <c r="AC227" s="162"/>
      <c r="AD227" s="284"/>
      <c r="AE227" s="162"/>
      <c r="AF227" s="162"/>
      <c r="AG227" s="284"/>
      <c r="AH227" s="284"/>
      <c r="AI227" s="284"/>
      <c r="AJ227" s="162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83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</row>
    <row r="228" spans="1:72" ht="12.75" customHeight="1">
      <c r="A228" s="162"/>
      <c r="B228" s="162"/>
      <c r="C228" s="317"/>
      <c r="D228" s="317"/>
      <c r="E228" s="317"/>
      <c r="F228" s="317"/>
      <c r="G228" s="327"/>
      <c r="H228" s="327"/>
      <c r="I228" s="327"/>
      <c r="J228" s="327"/>
      <c r="K228" s="327"/>
      <c r="L228" s="162"/>
      <c r="M228" s="162"/>
      <c r="N228" s="163"/>
      <c r="O228" s="163"/>
      <c r="P228" s="327"/>
      <c r="Q228" s="160"/>
      <c r="R228" s="160"/>
      <c r="S228" s="160"/>
      <c r="T228" s="160"/>
      <c r="U228" s="160"/>
      <c r="V228" s="160"/>
      <c r="W228" s="160"/>
      <c r="X228" s="160"/>
      <c r="Y228" s="285"/>
      <c r="Z228" s="284"/>
      <c r="AA228" s="162"/>
      <c r="AB228" s="162"/>
      <c r="AC228" s="162"/>
      <c r="AD228" s="284"/>
      <c r="AE228" s="162"/>
      <c r="AF228" s="162"/>
      <c r="AG228" s="284"/>
      <c r="AH228" s="284"/>
      <c r="AI228" s="284"/>
      <c r="AJ228" s="162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83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</row>
    <row r="229" spans="1:72" ht="12.75" customHeight="1">
      <c r="A229" s="162"/>
      <c r="B229" s="162"/>
      <c r="C229" s="317"/>
      <c r="D229" s="317"/>
      <c r="E229" s="317"/>
      <c r="F229" s="317"/>
      <c r="G229" s="327"/>
      <c r="H229" s="327"/>
      <c r="I229" s="327"/>
      <c r="J229" s="327"/>
      <c r="K229" s="327"/>
      <c r="L229" s="162"/>
      <c r="M229" s="162"/>
      <c r="N229" s="163"/>
      <c r="O229" s="163"/>
      <c r="P229" s="327"/>
      <c r="Q229" s="160"/>
      <c r="R229" s="160"/>
      <c r="S229" s="160"/>
      <c r="T229" s="160"/>
      <c r="U229" s="160"/>
      <c r="V229" s="160"/>
      <c r="W229" s="160"/>
      <c r="X229" s="160"/>
      <c r="Y229" s="285"/>
      <c r="Z229" s="284"/>
      <c r="AA229" s="162"/>
      <c r="AB229" s="162"/>
      <c r="AC229" s="162"/>
      <c r="AD229" s="284"/>
      <c r="AE229" s="162"/>
      <c r="AF229" s="162"/>
      <c r="AG229" s="284"/>
      <c r="AH229" s="284"/>
      <c r="AI229" s="284"/>
      <c r="AJ229" s="162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83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</row>
    <row r="230" spans="1:72" ht="12.75" customHeight="1">
      <c r="A230" s="162"/>
      <c r="B230" s="162"/>
      <c r="C230" s="317"/>
      <c r="D230" s="317"/>
      <c r="E230" s="317"/>
      <c r="F230" s="317"/>
      <c r="G230" s="327"/>
      <c r="H230" s="327"/>
      <c r="I230" s="327"/>
      <c r="J230" s="327"/>
      <c r="K230" s="327"/>
      <c r="L230" s="162"/>
      <c r="M230" s="162"/>
      <c r="N230" s="163"/>
      <c r="O230" s="163"/>
      <c r="P230" s="327"/>
      <c r="Q230" s="160"/>
      <c r="R230" s="160"/>
      <c r="S230" s="160"/>
      <c r="T230" s="160"/>
      <c r="U230" s="160"/>
      <c r="V230" s="160"/>
      <c r="W230" s="160"/>
      <c r="X230" s="160"/>
      <c r="Y230" s="285"/>
      <c r="Z230" s="284"/>
      <c r="AA230" s="162"/>
      <c r="AB230" s="162"/>
      <c r="AC230" s="162"/>
      <c r="AD230" s="284"/>
      <c r="AE230" s="162"/>
      <c r="AF230" s="162"/>
      <c r="AG230" s="284"/>
      <c r="AH230" s="284"/>
      <c r="AI230" s="284"/>
      <c r="AJ230" s="162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83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</row>
    <row r="231" spans="1:72" ht="12.75" customHeight="1">
      <c r="A231" s="162"/>
      <c r="B231" s="162"/>
      <c r="C231" s="317"/>
      <c r="D231" s="317"/>
      <c r="E231" s="317"/>
      <c r="F231" s="317"/>
      <c r="G231" s="327"/>
      <c r="H231" s="327"/>
      <c r="I231" s="327"/>
      <c r="J231" s="327"/>
      <c r="K231" s="327"/>
      <c r="L231" s="162"/>
      <c r="M231" s="162"/>
      <c r="N231" s="163"/>
      <c r="O231" s="163"/>
      <c r="P231" s="327"/>
      <c r="Q231" s="160"/>
      <c r="R231" s="160"/>
      <c r="S231" s="160"/>
      <c r="T231" s="160"/>
      <c r="U231" s="160"/>
      <c r="V231" s="160"/>
      <c r="W231" s="160"/>
      <c r="X231" s="160"/>
      <c r="Y231" s="285"/>
      <c r="Z231" s="284"/>
      <c r="AA231" s="162"/>
      <c r="AB231" s="162"/>
      <c r="AC231" s="162"/>
      <c r="AD231" s="284"/>
      <c r="AE231" s="162"/>
      <c r="AF231" s="162"/>
      <c r="AG231" s="284"/>
      <c r="AH231" s="284"/>
      <c r="AI231" s="284"/>
      <c r="AJ231" s="162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83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</row>
    <row r="232" spans="1:72" ht="12.75" customHeight="1">
      <c r="A232" s="162"/>
      <c r="B232" s="162"/>
      <c r="C232" s="317"/>
      <c r="D232" s="317"/>
      <c r="E232" s="317"/>
      <c r="F232" s="317"/>
      <c r="G232" s="327"/>
      <c r="H232" s="327"/>
      <c r="I232" s="327"/>
      <c r="J232" s="327"/>
      <c r="K232" s="327"/>
      <c r="L232" s="162"/>
      <c r="M232" s="162"/>
      <c r="N232" s="163"/>
      <c r="O232" s="163"/>
      <c r="P232" s="327"/>
      <c r="Q232" s="160"/>
      <c r="R232" s="160"/>
      <c r="S232" s="160"/>
      <c r="T232" s="160"/>
      <c r="U232" s="160"/>
      <c r="V232" s="160"/>
      <c r="W232" s="160"/>
      <c r="X232" s="160"/>
      <c r="Y232" s="285"/>
      <c r="Z232" s="284"/>
      <c r="AA232" s="162"/>
      <c r="AB232" s="162"/>
      <c r="AC232" s="162"/>
      <c r="AD232" s="284"/>
      <c r="AE232" s="162"/>
      <c r="AF232" s="162"/>
      <c r="AG232" s="284"/>
      <c r="AH232" s="284"/>
      <c r="AI232" s="284"/>
      <c r="AJ232" s="162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83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</row>
    <row r="233" spans="1:72" ht="12.75" customHeight="1">
      <c r="A233" s="162"/>
      <c r="B233" s="162"/>
      <c r="C233" s="317"/>
      <c r="D233" s="317"/>
      <c r="E233" s="317"/>
      <c r="F233" s="317"/>
      <c r="G233" s="327"/>
      <c r="H233" s="327"/>
      <c r="I233" s="327"/>
      <c r="J233" s="327"/>
      <c r="K233" s="327"/>
      <c r="L233" s="162"/>
      <c r="M233" s="162"/>
      <c r="N233" s="163"/>
      <c r="O233" s="163"/>
      <c r="P233" s="327"/>
      <c r="Q233" s="160"/>
      <c r="R233" s="160"/>
      <c r="S233" s="160"/>
      <c r="T233" s="160"/>
      <c r="U233" s="160"/>
      <c r="V233" s="160"/>
      <c r="W233" s="160"/>
      <c r="X233" s="160"/>
      <c r="Y233" s="285"/>
      <c r="Z233" s="284"/>
      <c r="AA233" s="162"/>
      <c r="AB233" s="162"/>
      <c r="AC233" s="162"/>
      <c r="AD233" s="284"/>
      <c r="AE233" s="162"/>
      <c r="AF233" s="162"/>
      <c r="AG233" s="284"/>
      <c r="AH233" s="284"/>
      <c r="AI233" s="284"/>
      <c r="AJ233" s="162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83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</row>
    <row r="234" spans="1:72" ht="12.75" customHeight="1">
      <c r="A234" s="162"/>
      <c r="B234" s="162"/>
      <c r="C234" s="317"/>
      <c r="D234" s="317"/>
      <c r="E234" s="317"/>
      <c r="F234" s="317"/>
      <c r="G234" s="327"/>
      <c r="H234" s="327"/>
      <c r="I234" s="327"/>
      <c r="J234" s="327"/>
      <c r="K234" s="327"/>
      <c r="L234" s="162"/>
      <c r="M234" s="162"/>
      <c r="N234" s="163"/>
      <c r="O234" s="163"/>
      <c r="P234" s="327"/>
      <c r="Q234" s="160"/>
      <c r="R234" s="160"/>
      <c r="S234" s="160"/>
      <c r="T234" s="160"/>
      <c r="U234" s="160"/>
      <c r="V234" s="160"/>
      <c r="W234" s="160"/>
      <c r="X234" s="160"/>
      <c r="Y234" s="285"/>
      <c r="Z234" s="284"/>
      <c r="AA234" s="162"/>
      <c r="AB234" s="162"/>
      <c r="AC234" s="162"/>
      <c r="AD234" s="284"/>
      <c r="AE234" s="162"/>
      <c r="AF234" s="162"/>
      <c r="AG234" s="284"/>
      <c r="AH234" s="284"/>
      <c r="AI234" s="284"/>
      <c r="AJ234" s="162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83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</row>
    <row r="235" spans="1:72" ht="12.75" customHeight="1">
      <c r="A235" s="162"/>
      <c r="B235" s="162"/>
      <c r="C235" s="317"/>
      <c r="D235" s="317"/>
      <c r="E235" s="317"/>
      <c r="F235" s="317"/>
      <c r="G235" s="327"/>
      <c r="H235" s="327"/>
      <c r="I235" s="327"/>
      <c r="J235" s="327"/>
      <c r="K235" s="327"/>
      <c r="L235" s="162"/>
      <c r="M235" s="162"/>
      <c r="N235" s="163"/>
      <c r="O235" s="163"/>
      <c r="P235" s="327"/>
      <c r="Q235" s="160"/>
      <c r="R235" s="160"/>
      <c r="S235" s="160"/>
      <c r="T235" s="160"/>
      <c r="U235" s="160"/>
      <c r="V235" s="160"/>
      <c r="W235" s="160"/>
      <c r="X235" s="160"/>
      <c r="Y235" s="285"/>
      <c r="Z235" s="284"/>
      <c r="AA235" s="162"/>
      <c r="AB235" s="162"/>
      <c r="AC235" s="162"/>
      <c r="AD235" s="284"/>
      <c r="AE235" s="162"/>
      <c r="AF235" s="162"/>
      <c r="AG235" s="284"/>
      <c r="AH235" s="284"/>
      <c r="AI235" s="284"/>
      <c r="AJ235" s="162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83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</row>
    <row r="236" spans="1:72" ht="12.75" customHeight="1">
      <c r="A236" s="162"/>
      <c r="B236" s="162"/>
      <c r="C236" s="317"/>
      <c r="D236" s="317"/>
      <c r="E236" s="317"/>
      <c r="F236" s="317"/>
      <c r="G236" s="327"/>
      <c r="H236" s="327"/>
      <c r="I236" s="327"/>
      <c r="J236" s="327"/>
      <c r="K236" s="327"/>
      <c r="L236" s="162"/>
      <c r="M236" s="162"/>
      <c r="N236" s="163"/>
      <c r="O236" s="163"/>
      <c r="P236" s="327"/>
      <c r="Q236" s="160"/>
      <c r="R236" s="160"/>
      <c r="S236" s="160"/>
      <c r="T236" s="160"/>
      <c r="U236" s="160"/>
      <c r="V236" s="160"/>
      <c r="W236" s="160"/>
      <c r="X236" s="160"/>
      <c r="Y236" s="285"/>
      <c r="Z236" s="284"/>
      <c r="AA236" s="162"/>
      <c r="AB236" s="162"/>
      <c r="AC236" s="162"/>
      <c r="AD236" s="284"/>
      <c r="AE236" s="162"/>
      <c r="AF236" s="162"/>
      <c r="AG236" s="284"/>
      <c r="AH236" s="284"/>
      <c r="AI236" s="284"/>
      <c r="AJ236" s="162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83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</row>
    <row r="237" spans="1:72" ht="12.75" customHeight="1">
      <c r="A237" s="162"/>
      <c r="B237" s="162"/>
      <c r="C237" s="317"/>
      <c r="D237" s="317"/>
      <c r="E237" s="317"/>
      <c r="F237" s="317"/>
      <c r="G237" s="327"/>
      <c r="H237" s="327"/>
      <c r="I237" s="327"/>
      <c r="J237" s="327"/>
      <c r="K237" s="327"/>
      <c r="L237" s="162"/>
      <c r="M237" s="162"/>
      <c r="N237" s="163"/>
      <c r="O237" s="163"/>
      <c r="P237" s="327"/>
      <c r="Q237" s="160"/>
      <c r="R237" s="160"/>
      <c r="S237" s="160"/>
      <c r="T237" s="160"/>
      <c r="U237" s="160"/>
      <c r="V237" s="160"/>
      <c r="W237" s="160"/>
      <c r="X237" s="160"/>
      <c r="Y237" s="285"/>
      <c r="Z237" s="284"/>
      <c r="AA237" s="162"/>
      <c r="AB237" s="162"/>
      <c r="AC237" s="162"/>
      <c r="AD237" s="284"/>
      <c r="AE237" s="162"/>
      <c r="AF237" s="162"/>
      <c r="AG237" s="284"/>
      <c r="AH237" s="284"/>
      <c r="AI237" s="284"/>
      <c r="AJ237" s="162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83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</row>
    <row r="238" spans="1:72" ht="12.75" customHeight="1">
      <c r="A238" s="162"/>
      <c r="B238" s="162"/>
      <c r="C238" s="317"/>
      <c r="D238" s="317"/>
      <c r="E238" s="317"/>
      <c r="F238" s="317"/>
      <c r="G238" s="327"/>
      <c r="H238" s="327"/>
      <c r="I238" s="327"/>
      <c r="J238" s="327"/>
      <c r="K238" s="327"/>
      <c r="L238" s="162"/>
      <c r="M238" s="162"/>
      <c r="N238" s="163"/>
      <c r="O238" s="163"/>
      <c r="P238" s="327"/>
      <c r="Q238" s="160"/>
      <c r="R238" s="160"/>
      <c r="S238" s="160"/>
      <c r="T238" s="160"/>
      <c r="U238" s="160"/>
      <c r="V238" s="160"/>
      <c r="W238" s="160"/>
      <c r="X238" s="160"/>
      <c r="Y238" s="285"/>
      <c r="Z238" s="284"/>
      <c r="AA238" s="162"/>
      <c r="AB238" s="162"/>
      <c r="AC238" s="162"/>
      <c r="AD238" s="284"/>
      <c r="AE238" s="162"/>
      <c r="AF238" s="162"/>
      <c r="AG238" s="284"/>
      <c r="AH238" s="284"/>
      <c r="AI238" s="284"/>
      <c r="AJ238" s="162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83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</row>
    <row r="239" spans="1:72" ht="12.75" customHeight="1">
      <c r="A239" s="162"/>
      <c r="B239" s="162"/>
      <c r="C239" s="317"/>
      <c r="D239" s="317"/>
      <c r="E239" s="317"/>
      <c r="F239" s="317"/>
      <c r="G239" s="327"/>
      <c r="H239" s="327"/>
      <c r="I239" s="327"/>
      <c r="J239" s="327"/>
      <c r="K239" s="327"/>
      <c r="L239" s="162"/>
      <c r="M239" s="162"/>
      <c r="N239" s="163"/>
      <c r="O239" s="163"/>
      <c r="P239" s="327"/>
      <c r="Q239" s="160"/>
      <c r="R239" s="160"/>
      <c r="S239" s="160"/>
      <c r="T239" s="160"/>
      <c r="U239" s="160"/>
      <c r="V239" s="160"/>
      <c r="W239" s="160"/>
      <c r="X239" s="160"/>
      <c r="Y239" s="285"/>
      <c r="Z239" s="284"/>
      <c r="AA239" s="162"/>
      <c r="AB239" s="162"/>
      <c r="AC239" s="162"/>
      <c r="AD239" s="284"/>
      <c r="AE239" s="162"/>
      <c r="AF239" s="162"/>
      <c r="AG239" s="284"/>
      <c r="AH239" s="284"/>
      <c r="AI239" s="284"/>
      <c r="AJ239" s="162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83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</row>
    <row r="240" spans="1:72" ht="12.75" customHeight="1">
      <c r="A240" s="162"/>
      <c r="B240" s="162"/>
      <c r="C240" s="317"/>
      <c r="D240" s="317"/>
      <c r="E240" s="317"/>
      <c r="F240" s="317"/>
      <c r="G240" s="327"/>
      <c r="H240" s="327"/>
      <c r="I240" s="327"/>
      <c r="J240" s="327"/>
      <c r="K240" s="327"/>
      <c r="L240" s="162"/>
      <c r="M240" s="162"/>
      <c r="N240" s="163"/>
      <c r="O240" s="163"/>
      <c r="P240" s="327"/>
      <c r="Q240" s="160"/>
      <c r="R240" s="160"/>
      <c r="S240" s="160"/>
      <c r="T240" s="160"/>
      <c r="U240" s="160"/>
      <c r="V240" s="160"/>
      <c r="W240" s="160"/>
      <c r="X240" s="160"/>
      <c r="Y240" s="285"/>
      <c r="Z240" s="284"/>
      <c r="AA240" s="162"/>
      <c r="AB240" s="162"/>
      <c r="AC240" s="162"/>
      <c r="AD240" s="284"/>
      <c r="AE240" s="162"/>
      <c r="AF240" s="162"/>
      <c r="AG240" s="284"/>
      <c r="AH240" s="284"/>
      <c r="AI240" s="284"/>
      <c r="AJ240" s="162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83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</row>
    <row r="241" spans="1:72" ht="12.75" customHeight="1">
      <c r="A241" s="162"/>
      <c r="B241" s="162"/>
      <c r="C241" s="317"/>
      <c r="D241" s="317"/>
      <c r="E241" s="317"/>
      <c r="F241" s="317"/>
      <c r="G241" s="327"/>
      <c r="H241" s="327"/>
      <c r="I241" s="327"/>
      <c r="J241" s="327"/>
      <c r="K241" s="327"/>
      <c r="L241" s="162"/>
      <c r="M241" s="162"/>
      <c r="N241" s="163"/>
      <c r="O241" s="163"/>
      <c r="P241" s="327"/>
      <c r="Q241" s="160"/>
      <c r="R241" s="160"/>
      <c r="S241" s="160"/>
      <c r="T241" s="160"/>
      <c r="U241" s="160"/>
      <c r="V241" s="160"/>
      <c r="W241" s="160"/>
      <c r="X241" s="160"/>
      <c r="Y241" s="285"/>
      <c r="Z241" s="284"/>
      <c r="AA241" s="162"/>
      <c r="AB241" s="162"/>
      <c r="AC241" s="162"/>
      <c r="AD241" s="284"/>
      <c r="AE241" s="162"/>
      <c r="AF241" s="162"/>
      <c r="AG241" s="284"/>
      <c r="AH241" s="284"/>
      <c r="AI241" s="284"/>
      <c r="AJ241" s="162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83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</row>
    <row r="242" spans="1:72" ht="12.75" customHeight="1">
      <c r="A242" s="162"/>
      <c r="B242" s="162"/>
      <c r="C242" s="317"/>
      <c r="D242" s="317"/>
      <c r="E242" s="317"/>
      <c r="F242" s="317"/>
      <c r="G242" s="327"/>
      <c r="H242" s="327"/>
      <c r="I242" s="327"/>
      <c r="J242" s="327"/>
      <c r="K242" s="327"/>
      <c r="L242" s="162"/>
      <c r="M242" s="162"/>
      <c r="N242" s="163"/>
      <c r="O242" s="163"/>
      <c r="P242" s="327"/>
      <c r="Q242" s="160"/>
      <c r="R242" s="160"/>
      <c r="S242" s="160"/>
      <c r="T242" s="160"/>
      <c r="U242" s="160"/>
      <c r="V242" s="160"/>
      <c r="W242" s="160"/>
      <c r="X242" s="160"/>
      <c r="Y242" s="285"/>
      <c r="Z242" s="284"/>
      <c r="AA242" s="162"/>
      <c r="AB242" s="162"/>
      <c r="AC242" s="162"/>
      <c r="AD242" s="284"/>
      <c r="AE242" s="162"/>
      <c r="AF242" s="162"/>
      <c r="AG242" s="284"/>
      <c r="AH242" s="284"/>
      <c r="AI242" s="284"/>
      <c r="AJ242" s="162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83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</row>
    <row r="243" spans="1:72" ht="12.75" customHeight="1">
      <c r="A243" s="162"/>
      <c r="B243" s="162"/>
      <c r="C243" s="317"/>
      <c r="D243" s="317"/>
      <c r="E243" s="317"/>
      <c r="F243" s="317"/>
      <c r="G243" s="327"/>
      <c r="H243" s="327"/>
      <c r="I243" s="327"/>
      <c r="J243" s="327"/>
      <c r="K243" s="327"/>
      <c r="L243" s="162"/>
      <c r="M243" s="162"/>
      <c r="N243" s="163"/>
      <c r="O243" s="163"/>
      <c r="P243" s="327"/>
      <c r="Q243" s="160"/>
      <c r="R243" s="160"/>
      <c r="S243" s="160"/>
      <c r="T243" s="160"/>
      <c r="U243" s="160"/>
      <c r="V243" s="160"/>
      <c r="W243" s="160"/>
      <c r="X243" s="160"/>
      <c r="Y243" s="285"/>
      <c r="Z243" s="284"/>
      <c r="AA243" s="162"/>
      <c r="AB243" s="162"/>
      <c r="AC243" s="162"/>
      <c r="AD243" s="284"/>
      <c r="AE243" s="162"/>
      <c r="AF243" s="162"/>
      <c r="AG243" s="284"/>
      <c r="AH243" s="284"/>
      <c r="AI243" s="284"/>
      <c r="AJ243" s="162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83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</row>
    <row r="244" spans="1:72" ht="12.75" customHeight="1">
      <c r="A244" s="162"/>
      <c r="B244" s="162"/>
      <c r="C244" s="317"/>
      <c r="D244" s="317"/>
      <c r="E244" s="317"/>
      <c r="F244" s="317"/>
      <c r="G244" s="327"/>
      <c r="H244" s="327"/>
      <c r="I244" s="327"/>
      <c r="J244" s="327"/>
      <c r="K244" s="327"/>
      <c r="L244" s="162"/>
      <c r="M244" s="162"/>
      <c r="N244" s="163"/>
      <c r="O244" s="163"/>
      <c r="P244" s="327"/>
      <c r="Q244" s="160"/>
      <c r="R244" s="160"/>
      <c r="S244" s="160"/>
      <c r="T244" s="160"/>
      <c r="U244" s="160"/>
      <c r="V244" s="160"/>
      <c r="W244" s="160"/>
      <c r="X244" s="160"/>
      <c r="Y244" s="285"/>
      <c r="Z244" s="284"/>
      <c r="AA244" s="162"/>
      <c r="AB244" s="162"/>
      <c r="AC244" s="162"/>
      <c r="AD244" s="284"/>
      <c r="AE244" s="162"/>
      <c r="AF244" s="162"/>
      <c r="AG244" s="284"/>
      <c r="AH244" s="284"/>
      <c r="AI244" s="284"/>
      <c r="AJ244" s="162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83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</row>
    <row r="245" spans="1:72" ht="12.75" customHeight="1">
      <c r="A245" s="162"/>
      <c r="B245" s="162"/>
      <c r="C245" s="317"/>
      <c r="D245" s="317"/>
      <c r="E245" s="317"/>
      <c r="F245" s="317"/>
      <c r="G245" s="327"/>
      <c r="H245" s="327"/>
      <c r="I245" s="327"/>
      <c r="J245" s="327"/>
      <c r="K245" s="327"/>
      <c r="L245" s="162"/>
      <c r="M245" s="162"/>
      <c r="N245" s="163"/>
      <c r="O245" s="163"/>
      <c r="P245" s="327"/>
      <c r="Q245" s="160"/>
      <c r="R245" s="160"/>
      <c r="S245" s="160"/>
      <c r="T245" s="160"/>
      <c r="U245" s="160"/>
      <c r="V245" s="160"/>
      <c r="W245" s="160"/>
      <c r="X245" s="160"/>
      <c r="Y245" s="285"/>
      <c r="Z245" s="284"/>
      <c r="AA245" s="162"/>
      <c r="AB245" s="162"/>
      <c r="AC245" s="162"/>
      <c r="AD245" s="284"/>
      <c r="AE245" s="162"/>
      <c r="AF245" s="162"/>
      <c r="AG245" s="284"/>
      <c r="AH245" s="284"/>
      <c r="AI245" s="284"/>
      <c r="AJ245" s="162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83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</row>
    <row r="246" spans="1:72" ht="12.75" customHeight="1">
      <c r="A246" s="162"/>
      <c r="B246" s="162"/>
      <c r="C246" s="317"/>
      <c r="D246" s="317"/>
      <c r="E246" s="317"/>
      <c r="F246" s="317"/>
      <c r="G246" s="327"/>
      <c r="H246" s="327"/>
      <c r="I246" s="327"/>
      <c r="J246" s="327"/>
      <c r="K246" s="327"/>
      <c r="L246" s="162"/>
      <c r="M246" s="162"/>
      <c r="N246" s="163"/>
      <c r="O246" s="163"/>
      <c r="P246" s="327"/>
      <c r="Q246" s="160"/>
      <c r="R246" s="160"/>
      <c r="S246" s="160"/>
      <c r="T246" s="160"/>
      <c r="U246" s="160"/>
      <c r="V246" s="160"/>
      <c r="W246" s="160"/>
      <c r="X246" s="160"/>
      <c r="Y246" s="285"/>
      <c r="Z246" s="284"/>
      <c r="AA246" s="162"/>
      <c r="AB246" s="162"/>
      <c r="AC246" s="162"/>
      <c r="AD246" s="284"/>
      <c r="AE246" s="162"/>
      <c r="AF246" s="162"/>
      <c r="AG246" s="284"/>
      <c r="AH246" s="284"/>
      <c r="AI246" s="284"/>
      <c r="AJ246" s="162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83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</row>
    <row r="247" spans="1:72" ht="12.75" customHeight="1">
      <c r="A247" s="162"/>
      <c r="B247" s="162"/>
      <c r="C247" s="317"/>
      <c r="D247" s="317"/>
      <c r="E247" s="317"/>
      <c r="F247" s="317"/>
      <c r="G247" s="327"/>
      <c r="H247" s="327"/>
      <c r="I247" s="327"/>
      <c r="J247" s="327"/>
      <c r="K247" s="327"/>
      <c r="L247" s="162"/>
      <c r="M247" s="162"/>
      <c r="N247" s="163"/>
      <c r="O247" s="163"/>
      <c r="P247" s="327"/>
      <c r="Q247" s="160"/>
      <c r="R247" s="160"/>
      <c r="S247" s="160"/>
      <c r="T247" s="160"/>
      <c r="U247" s="160"/>
      <c r="V247" s="160"/>
      <c r="W247" s="160"/>
      <c r="X247" s="160"/>
      <c r="Y247" s="285"/>
      <c r="Z247" s="284"/>
      <c r="AA247" s="162"/>
      <c r="AB247" s="162"/>
      <c r="AC247" s="162"/>
      <c r="AD247" s="284"/>
      <c r="AE247" s="162"/>
      <c r="AF247" s="162"/>
      <c r="AG247" s="284"/>
      <c r="AH247" s="284"/>
      <c r="AI247" s="284"/>
      <c r="AJ247" s="162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83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</row>
    <row r="248" spans="1:72" ht="12.75" customHeight="1">
      <c r="A248" s="162"/>
      <c r="B248" s="162"/>
      <c r="C248" s="317"/>
      <c r="D248" s="317"/>
      <c r="E248" s="317"/>
      <c r="F248" s="317"/>
      <c r="G248" s="327"/>
      <c r="H248" s="327"/>
      <c r="I248" s="327"/>
      <c r="J248" s="327"/>
      <c r="K248" s="327"/>
      <c r="L248" s="162"/>
      <c r="M248" s="162"/>
      <c r="N248" s="163"/>
      <c r="O248" s="163"/>
      <c r="P248" s="327"/>
      <c r="Q248" s="160"/>
      <c r="R248" s="160"/>
      <c r="S248" s="160"/>
      <c r="T248" s="160"/>
      <c r="U248" s="160"/>
      <c r="V248" s="160"/>
      <c r="W248" s="160"/>
      <c r="X248" s="160"/>
      <c r="Y248" s="285"/>
      <c r="Z248" s="284"/>
      <c r="AA248" s="162"/>
      <c r="AB248" s="162"/>
      <c r="AC248" s="162"/>
      <c r="AD248" s="284"/>
      <c r="AE248" s="162"/>
      <c r="AF248" s="162"/>
      <c r="AG248" s="284"/>
      <c r="AH248" s="284"/>
      <c r="AI248" s="284"/>
      <c r="AJ248" s="162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83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</row>
    <row r="249" spans="1:72" ht="12.75" customHeight="1">
      <c r="A249" s="162"/>
      <c r="B249" s="162"/>
      <c r="C249" s="317"/>
      <c r="D249" s="317"/>
      <c r="E249" s="317"/>
      <c r="F249" s="317"/>
      <c r="G249" s="327"/>
      <c r="H249" s="327"/>
      <c r="I249" s="327"/>
      <c r="J249" s="327"/>
      <c r="K249" s="327"/>
      <c r="L249" s="162"/>
      <c r="M249" s="162"/>
      <c r="N249" s="163"/>
      <c r="O249" s="163"/>
      <c r="P249" s="327"/>
      <c r="Q249" s="160"/>
      <c r="R249" s="160"/>
      <c r="S249" s="160"/>
      <c r="T249" s="160"/>
      <c r="U249" s="160"/>
      <c r="V249" s="160"/>
      <c r="W249" s="160"/>
      <c r="X249" s="160"/>
      <c r="Y249" s="285"/>
      <c r="Z249" s="284"/>
      <c r="AA249" s="162"/>
      <c r="AB249" s="162"/>
      <c r="AC249" s="162"/>
      <c r="AD249" s="284"/>
      <c r="AE249" s="162"/>
      <c r="AF249" s="162"/>
      <c r="AG249" s="284"/>
      <c r="AH249" s="284"/>
      <c r="AI249" s="284"/>
      <c r="AJ249" s="162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83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</row>
    <row r="250" spans="1:72" ht="12.75" customHeight="1">
      <c r="A250" s="162"/>
      <c r="B250" s="162"/>
      <c r="C250" s="317"/>
      <c r="D250" s="317"/>
      <c r="E250" s="317"/>
      <c r="F250" s="317"/>
      <c r="G250" s="327"/>
      <c r="H250" s="327"/>
      <c r="I250" s="327"/>
      <c r="J250" s="327"/>
      <c r="K250" s="327"/>
      <c r="L250" s="162"/>
      <c r="M250" s="162"/>
      <c r="N250" s="163"/>
      <c r="O250" s="163"/>
      <c r="P250" s="327"/>
      <c r="Q250" s="160"/>
      <c r="R250" s="160"/>
      <c r="S250" s="160"/>
      <c r="T250" s="160"/>
      <c r="U250" s="160"/>
      <c r="V250" s="160"/>
      <c r="W250" s="160"/>
      <c r="X250" s="160"/>
      <c r="Y250" s="285"/>
      <c r="Z250" s="284"/>
      <c r="AA250" s="162"/>
      <c r="AB250" s="162"/>
      <c r="AC250" s="162"/>
      <c r="AD250" s="284"/>
      <c r="AE250" s="162"/>
      <c r="AF250" s="162"/>
      <c r="AG250" s="284"/>
      <c r="AH250" s="284"/>
      <c r="AI250" s="284"/>
      <c r="AJ250" s="162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83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</row>
    <row r="251" spans="1:72" ht="12.75" customHeight="1">
      <c r="A251" s="162"/>
      <c r="B251" s="162"/>
      <c r="C251" s="317"/>
      <c r="D251" s="317"/>
      <c r="E251" s="317"/>
      <c r="F251" s="317"/>
      <c r="G251" s="327"/>
      <c r="H251" s="327"/>
      <c r="I251" s="327"/>
      <c r="J251" s="327"/>
      <c r="K251" s="327"/>
      <c r="L251" s="162"/>
      <c r="M251" s="162"/>
      <c r="N251" s="163"/>
      <c r="O251" s="163"/>
      <c r="P251" s="327"/>
      <c r="Q251" s="160"/>
      <c r="R251" s="160"/>
      <c r="S251" s="160"/>
      <c r="T251" s="160"/>
      <c r="U251" s="160"/>
      <c r="V251" s="160"/>
      <c r="W251" s="160"/>
      <c r="X251" s="160"/>
      <c r="Y251" s="285"/>
      <c r="Z251" s="284"/>
      <c r="AA251" s="162"/>
      <c r="AB251" s="162"/>
      <c r="AC251" s="162"/>
      <c r="AD251" s="284"/>
      <c r="AE251" s="162"/>
      <c r="AF251" s="162"/>
      <c r="AG251" s="284"/>
      <c r="AH251" s="284"/>
      <c r="AI251" s="284"/>
      <c r="AJ251" s="162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83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</row>
    <row r="252" spans="1:72" ht="12.75" customHeight="1">
      <c r="A252" s="162"/>
      <c r="B252" s="162"/>
      <c r="C252" s="317"/>
      <c r="D252" s="317"/>
      <c r="E252" s="317"/>
      <c r="F252" s="317"/>
      <c r="G252" s="327"/>
      <c r="H252" s="327"/>
      <c r="I252" s="327"/>
      <c r="J252" s="327"/>
      <c r="K252" s="327"/>
      <c r="L252" s="162"/>
      <c r="M252" s="162"/>
      <c r="N252" s="163"/>
      <c r="O252" s="163"/>
      <c r="P252" s="327"/>
      <c r="Q252" s="160"/>
      <c r="R252" s="160"/>
      <c r="S252" s="160"/>
      <c r="T252" s="160"/>
      <c r="U252" s="160"/>
      <c r="V252" s="160"/>
      <c r="W252" s="160"/>
      <c r="X252" s="160"/>
      <c r="Y252" s="285"/>
      <c r="Z252" s="284"/>
      <c r="AA252" s="162"/>
      <c r="AB252" s="162"/>
      <c r="AC252" s="162"/>
      <c r="AD252" s="284"/>
      <c r="AE252" s="162"/>
      <c r="AF252" s="162"/>
      <c r="AG252" s="284"/>
      <c r="AH252" s="284"/>
      <c r="AI252" s="284"/>
      <c r="AJ252" s="162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83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</row>
    <row r="253" spans="1:72" ht="12.75" customHeight="1">
      <c r="A253" s="162"/>
      <c r="B253" s="162"/>
      <c r="C253" s="317"/>
      <c r="D253" s="317"/>
      <c r="E253" s="317"/>
      <c r="F253" s="317"/>
      <c r="G253" s="327"/>
      <c r="H253" s="327"/>
      <c r="I253" s="327"/>
      <c r="J253" s="327"/>
      <c r="K253" s="327"/>
      <c r="L253" s="162"/>
      <c r="M253" s="162"/>
      <c r="N253" s="163"/>
      <c r="O253" s="163"/>
      <c r="P253" s="327"/>
      <c r="Q253" s="160"/>
      <c r="R253" s="160"/>
      <c r="S253" s="160"/>
      <c r="T253" s="160"/>
      <c r="U253" s="160"/>
      <c r="V253" s="160"/>
      <c r="W253" s="160"/>
      <c r="X253" s="160"/>
      <c r="Y253" s="285"/>
      <c r="Z253" s="284"/>
      <c r="AA253" s="162"/>
      <c r="AB253" s="162"/>
      <c r="AC253" s="162"/>
      <c r="AD253" s="284"/>
      <c r="AE253" s="162"/>
      <c r="AF253" s="162"/>
      <c r="AG253" s="284"/>
      <c r="AH253" s="284"/>
      <c r="AI253" s="284"/>
      <c r="AJ253" s="162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83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</row>
    <row r="254" spans="1:72" ht="12.75" customHeight="1">
      <c r="A254" s="162"/>
      <c r="B254" s="162"/>
      <c r="C254" s="317"/>
      <c r="D254" s="317"/>
      <c r="E254" s="317"/>
      <c r="F254" s="317"/>
      <c r="G254" s="327"/>
      <c r="H254" s="327"/>
      <c r="I254" s="327"/>
      <c r="J254" s="327"/>
      <c r="K254" s="327"/>
      <c r="L254" s="162"/>
      <c r="M254" s="162"/>
      <c r="N254" s="163"/>
      <c r="O254" s="163"/>
      <c r="P254" s="327"/>
      <c r="Q254" s="160"/>
      <c r="R254" s="160"/>
      <c r="S254" s="160"/>
      <c r="T254" s="160"/>
      <c r="U254" s="160"/>
      <c r="V254" s="160"/>
      <c r="W254" s="160"/>
      <c r="X254" s="160"/>
      <c r="Y254" s="285"/>
      <c r="Z254" s="284"/>
      <c r="AA254" s="162"/>
      <c r="AB254" s="162"/>
      <c r="AC254" s="162"/>
      <c r="AD254" s="284"/>
      <c r="AE254" s="162"/>
      <c r="AF254" s="162"/>
      <c r="AG254" s="284"/>
      <c r="AH254" s="284"/>
      <c r="AI254" s="284"/>
      <c r="AJ254" s="162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83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</row>
    <row r="255" spans="1:72" ht="12.75" customHeight="1">
      <c r="A255" s="162"/>
      <c r="B255" s="162"/>
      <c r="C255" s="317"/>
      <c r="D255" s="317"/>
      <c r="E255" s="317"/>
      <c r="F255" s="317"/>
      <c r="G255" s="327"/>
      <c r="H255" s="327"/>
      <c r="I255" s="327"/>
      <c r="J255" s="327"/>
      <c r="K255" s="327"/>
      <c r="L255" s="162"/>
      <c r="M255" s="162"/>
      <c r="N255" s="163"/>
      <c r="O255" s="163"/>
      <c r="P255" s="327"/>
      <c r="Q255" s="160"/>
      <c r="R255" s="160"/>
      <c r="S255" s="160"/>
      <c r="T255" s="160"/>
      <c r="U255" s="160"/>
      <c r="V255" s="160"/>
      <c r="W255" s="160"/>
      <c r="X255" s="160"/>
      <c r="Y255" s="285"/>
      <c r="Z255" s="284"/>
      <c r="AA255" s="162"/>
      <c r="AB255" s="162"/>
      <c r="AC255" s="162"/>
      <c r="AD255" s="284"/>
      <c r="AE255" s="162"/>
      <c r="AF255" s="162"/>
      <c r="AG255" s="284"/>
      <c r="AH255" s="284"/>
      <c r="AI255" s="284"/>
      <c r="AJ255" s="162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83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</row>
    <row r="256" spans="1:72" ht="12.75" customHeight="1">
      <c r="A256" s="162"/>
      <c r="B256" s="162"/>
      <c r="C256" s="317"/>
      <c r="D256" s="317"/>
      <c r="E256" s="317"/>
      <c r="F256" s="317"/>
      <c r="G256" s="327"/>
      <c r="H256" s="327"/>
      <c r="I256" s="327"/>
      <c r="J256" s="327"/>
      <c r="K256" s="327"/>
      <c r="L256" s="162"/>
      <c r="M256" s="162"/>
      <c r="N256" s="163"/>
      <c r="O256" s="163"/>
      <c r="P256" s="327"/>
      <c r="Q256" s="160"/>
      <c r="R256" s="160"/>
      <c r="S256" s="160"/>
      <c r="T256" s="160"/>
      <c r="U256" s="160"/>
      <c r="V256" s="160"/>
      <c r="W256" s="160"/>
      <c r="X256" s="160"/>
      <c r="Y256" s="285"/>
      <c r="Z256" s="284"/>
      <c r="AA256" s="162"/>
      <c r="AB256" s="162"/>
      <c r="AC256" s="162"/>
      <c r="AD256" s="284"/>
      <c r="AE256" s="162"/>
      <c r="AF256" s="162"/>
      <c r="AG256" s="284"/>
      <c r="AH256" s="284"/>
      <c r="AI256" s="284"/>
      <c r="AJ256" s="162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83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</row>
    <row r="257" spans="1:72" ht="12.75" customHeight="1">
      <c r="A257" s="162"/>
      <c r="B257" s="162"/>
      <c r="C257" s="317"/>
      <c r="D257" s="317"/>
      <c r="E257" s="317"/>
      <c r="F257" s="317"/>
      <c r="G257" s="327"/>
      <c r="H257" s="327"/>
      <c r="I257" s="327"/>
      <c r="J257" s="327"/>
      <c r="K257" s="327"/>
      <c r="L257" s="162"/>
      <c r="M257" s="162"/>
      <c r="N257" s="163"/>
      <c r="O257" s="163"/>
      <c r="P257" s="327"/>
      <c r="Q257" s="160"/>
      <c r="R257" s="160"/>
      <c r="S257" s="160"/>
      <c r="T257" s="160"/>
      <c r="U257" s="160"/>
      <c r="V257" s="160"/>
      <c r="W257" s="160"/>
      <c r="X257" s="160"/>
      <c r="Y257" s="285"/>
      <c r="Z257" s="284"/>
      <c r="AA257" s="162"/>
      <c r="AB257" s="162"/>
      <c r="AC257" s="162"/>
      <c r="AD257" s="284"/>
      <c r="AE257" s="162"/>
      <c r="AF257" s="162"/>
      <c r="AG257" s="284"/>
      <c r="AH257" s="284"/>
      <c r="AI257" s="284"/>
      <c r="AJ257" s="162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83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</row>
    <row r="258" spans="1:72" ht="12.75" customHeight="1">
      <c r="A258" s="162"/>
      <c r="B258" s="162"/>
      <c r="C258" s="317"/>
      <c r="D258" s="317"/>
      <c r="E258" s="317"/>
      <c r="F258" s="317"/>
      <c r="G258" s="327"/>
      <c r="H258" s="327"/>
      <c r="I258" s="327"/>
      <c r="J258" s="327"/>
      <c r="K258" s="327"/>
      <c r="L258" s="162"/>
      <c r="M258" s="162"/>
      <c r="N258" s="163"/>
      <c r="O258" s="163"/>
      <c r="P258" s="327"/>
      <c r="Q258" s="160"/>
      <c r="R258" s="160"/>
      <c r="S258" s="160"/>
      <c r="T258" s="160"/>
      <c r="U258" s="160"/>
      <c r="V258" s="160"/>
      <c r="W258" s="160"/>
      <c r="X258" s="160"/>
      <c r="Y258" s="285"/>
      <c r="Z258" s="284"/>
      <c r="AA258" s="162"/>
      <c r="AB258" s="162"/>
      <c r="AC258" s="162"/>
      <c r="AD258" s="284"/>
      <c r="AE258" s="162"/>
      <c r="AF258" s="162"/>
      <c r="AG258" s="284"/>
      <c r="AH258" s="284"/>
      <c r="AI258" s="284"/>
      <c r="AJ258" s="162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83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</row>
    <row r="259" spans="1:72" ht="12.75" customHeight="1">
      <c r="A259" s="162"/>
      <c r="B259" s="162"/>
      <c r="C259" s="317"/>
      <c r="D259" s="317"/>
      <c r="E259" s="317"/>
      <c r="F259" s="317"/>
      <c r="G259" s="327"/>
      <c r="H259" s="327"/>
      <c r="I259" s="327"/>
      <c r="J259" s="327"/>
      <c r="K259" s="327"/>
      <c r="L259" s="162"/>
      <c r="M259" s="162"/>
      <c r="N259" s="163"/>
      <c r="O259" s="163"/>
      <c r="P259" s="327"/>
      <c r="Q259" s="160"/>
      <c r="R259" s="160"/>
      <c r="S259" s="160"/>
      <c r="T259" s="160"/>
      <c r="U259" s="160"/>
      <c r="V259" s="160"/>
      <c r="W259" s="160"/>
      <c r="X259" s="160"/>
      <c r="Y259" s="285"/>
      <c r="Z259" s="284"/>
      <c r="AA259" s="162"/>
      <c r="AB259" s="162"/>
      <c r="AC259" s="162"/>
      <c r="AD259" s="284"/>
      <c r="AE259" s="162"/>
      <c r="AF259" s="162"/>
      <c r="AG259" s="284"/>
      <c r="AH259" s="284"/>
      <c r="AI259" s="284"/>
      <c r="AJ259" s="162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83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</row>
    <row r="260" spans="1:72" ht="12.75" customHeight="1">
      <c r="A260" s="162"/>
      <c r="B260" s="162"/>
      <c r="C260" s="317"/>
      <c r="D260" s="317"/>
      <c r="E260" s="317"/>
      <c r="F260" s="317"/>
      <c r="G260" s="327"/>
      <c r="H260" s="327"/>
      <c r="I260" s="327"/>
      <c r="J260" s="327"/>
      <c r="K260" s="327"/>
      <c r="L260" s="162"/>
      <c r="M260" s="162"/>
      <c r="N260" s="163"/>
      <c r="O260" s="163"/>
      <c r="P260" s="327"/>
      <c r="Q260" s="160"/>
      <c r="R260" s="160"/>
      <c r="S260" s="160"/>
      <c r="T260" s="160"/>
      <c r="U260" s="160"/>
      <c r="V260" s="160"/>
      <c r="W260" s="160"/>
      <c r="X260" s="160"/>
      <c r="Y260" s="285"/>
      <c r="Z260" s="284"/>
      <c r="AA260" s="162"/>
      <c r="AB260" s="162"/>
      <c r="AC260" s="162"/>
      <c r="AD260" s="284"/>
      <c r="AE260" s="162"/>
      <c r="AF260" s="162"/>
      <c r="AG260" s="284"/>
      <c r="AH260" s="284"/>
      <c r="AI260" s="284"/>
      <c r="AJ260" s="162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83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</row>
    <row r="261" spans="1:72" ht="12.75" customHeight="1">
      <c r="A261" s="162"/>
      <c r="B261" s="162"/>
      <c r="C261" s="317"/>
      <c r="D261" s="317"/>
      <c r="E261" s="317"/>
      <c r="F261" s="317"/>
      <c r="G261" s="327"/>
      <c r="H261" s="327"/>
      <c r="I261" s="327"/>
      <c r="J261" s="327"/>
      <c r="K261" s="327"/>
      <c r="L261" s="162"/>
      <c r="M261" s="162"/>
      <c r="N261" s="163"/>
      <c r="O261" s="163"/>
      <c r="P261" s="327"/>
      <c r="Q261" s="160"/>
      <c r="R261" s="160"/>
      <c r="S261" s="160"/>
      <c r="T261" s="160"/>
      <c r="U261" s="160"/>
      <c r="V261" s="160"/>
      <c r="W261" s="160"/>
      <c r="X261" s="160"/>
      <c r="Y261" s="285"/>
      <c r="Z261" s="284"/>
      <c r="AA261" s="162"/>
      <c r="AB261" s="162"/>
      <c r="AC261" s="162"/>
      <c r="AD261" s="284"/>
      <c r="AE261" s="162"/>
      <c r="AF261" s="162"/>
      <c r="AG261" s="284"/>
      <c r="AH261" s="284"/>
      <c r="AI261" s="284"/>
      <c r="AJ261" s="162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83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</row>
    <row r="262" spans="1:72" ht="12.75" customHeight="1">
      <c r="A262" s="162"/>
      <c r="B262" s="162"/>
      <c r="C262" s="317"/>
      <c r="D262" s="317"/>
      <c r="E262" s="317"/>
      <c r="F262" s="317"/>
      <c r="G262" s="327"/>
      <c r="H262" s="327"/>
      <c r="I262" s="327"/>
      <c r="J262" s="327"/>
      <c r="K262" s="327"/>
      <c r="L262" s="162"/>
      <c r="M262" s="162"/>
      <c r="N262" s="163"/>
      <c r="O262" s="163"/>
      <c r="P262" s="327"/>
      <c r="Q262" s="160"/>
      <c r="R262" s="160"/>
      <c r="S262" s="160"/>
      <c r="T262" s="160"/>
      <c r="U262" s="160"/>
      <c r="V262" s="160"/>
      <c r="W262" s="160"/>
      <c r="X262" s="160"/>
      <c r="Y262" s="285"/>
      <c r="Z262" s="284"/>
      <c r="AA262" s="162"/>
      <c r="AB262" s="162"/>
      <c r="AC262" s="162"/>
      <c r="AD262" s="284"/>
      <c r="AE262" s="162"/>
      <c r="AF262" s="162"/>
      <c r="AG262" s="284"/>
      <c r="AH262" s="284"/>
      <c r="AI262" s="284"/>
      <c r="AJ262" s="162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83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</row>
    <row r="263" spans="1:72" ht="12.75" customHeight="1">
      <c r="A263" s="162"/>
      <c r="B263" s="162"/>
      <c r="C263" s="317"/>
      <c r="D263" s="317"/>
      <c r="E263" s="317"/>
      <c r="F263" s="317"/>
      <c r="G263" s="327"/>
      <c r="H263" s="327"/>
      <c r="I263" s="327"/>
      <c r="J263" s="327"/>
      <c r="K263" s="327"/>
      <c r="L263" s="162"/>
      <c r="M263" s="162"/>
      <c r="N263" s="163"/>
      <c r="O263" s="163"/>
      <c r="P263" s="327"/>
      <c r="Q263" s="160"/>
      <c r="R263" s="160"/>
      <c r="S263" s="160"/>
      <c r="T263" s="160"/>
      <c r="U263" s="160"/>
      <c r="V263" s="160"/>
      <c r="W263" s="160"/>
      <c r="X263" s="160"/>
      <c r="Y263" s="285"/>
      <c r="Z263" s="284"/>
      <c r="AA263" s="162"/>
      <c r="AB263" s="162"/>
      <c r="AC263" s="162"/>
      <c r="AD263" s="284"/>
      <c r="AE263" s="162"/>
      <c r="AF263" s="162"/>
      <c r="AG263" s="284"/>
      <c r="AH263" s="284"/>
      <c r="AI263" s="284"/>
      <c r="AJ263" s="162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83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</row>
    <row r="264" spans="1:72" ht="12.75" customHeight="1">
      <c r="A264" s="162"/>
      <c r="B264" s="162"/>
      <c r="C264" s="317"/>
      <c r="D264" s="317"/>
      <c r="E264" s="317"/>
      <c r="F264" s="317"/>
      <c r="G264" s="327"/>
      <c r="H264" s="327"/>
      <c r="I264" s="327"/>
      <c r="J264" s="327"/>
      <c r="K264" s="327"/>
      <c r="L264" s="162"/>
      <c r="M264" s="162"/>
      <c r="N264" s="163"/>
      <c r="O264" s="163"/>
      <c r="P264" s="327"/>
      <c r="Q264" s="160"/>
      <c r="R264" s="160"/>
      <c r="S264" s="160"/>
      <c r="T264" s="160"/>
      <c r="U264" s="160"/>
      <c r="V264" s="160"/>
      <c r="W264" s="160"/>
      <c r="X264" s="160"/>
      <c r="Y264" s="285"/>
      <c r="Z264" s="284"/>
      <c r="AA264" s="162"/>
      <c r="AB264" s="162"/>
      <c r="AC264" s="162"/>
      <c r="AD264" s="284"/>
      <c r="AE264" s="162"/>
      <c r="AF264" s="162"/>
      <c r="AG264" s="284"/>
      <c r="AH264" s="284"/>
      <c r="AI264" s="284"/>
      <c r="AJ264" s="162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83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</row>
    <row r="265" spans="1:72" ht="12.75" customHeight="1">
      <c r="A265" s="162"/>
      <c r="B265" s="162"/>
      <c r="C265" s="317"/>
      <c r="D265" s="317"/>
      <c r="E265" s="317"/>
      <c r="F265" s="317"/>
      <c r="G265" s="327"/>
      <c r="H265" s="327"/>
      <c r="I265" s="327"/>
      <c r="J265" s="327"/>
      <c r="K265" s="327"/>
      <c r="L265" s="162"/>
      <c r="M265" s="162"/>
      <c r="N265" s="163"/>
      <c r="O265" s="163"/>
      <c r="P265" s="327"/>
      <c r="Q265" s="160"/>
      <c r="R265" s="160"/>
      <c r="S265" s="160"/>
      <c r="T265" s="160"/>
      <c r="U265" s="160"/>
      <c r="V265" s="160"/>
      <c r="W265" s="160"/>
      <c r="X265" s="160"/>
      <c r="Y265" s="285"/>
      <c r="Z265" s="284"/>
      <c r="AA265" s="162"/>
      <c r="AB265" s="162"/>
      <c r="AC265" s="162"/>
      <c r="AD265" s="284"/>
      <c r="AE265" s="162"/>
      <c r="AF265" s="162"/>
      <c r="AG265" s="284"/>
      <c r="AH265" s="284"/>
      <c r="AI265" s="284"/>
      <c r="AJ265" s="162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83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</row>
    <row r="266" spans="1:72" ht="12.75" customHeight="1">
      <c r="A266" s="162"/>
      <c r="B266" s="162"/>
      <c r="C266" s="317"/>
      <c r="D266" s="317"/>
      <c r="E266" s="317"/>
      <c r="F266" s="317"/>
      <c r="G266" s="327"/>
      <c r="H266" s="327"/>
      <c r="I266" s="327"/>
      <c r="J266" s="327"/>
      <c r="K266" s="327"/>
      <c r="L266" s="162"/>
      <c r="M266" s="162"/>
      <c r="N266" s="163"/>
      <c r="O266" s="163"/>
      <c r="P266" s="327"/>
      <c r="Q266" s="160"/>
      <c r="R266" s="160"/>
      <c r="S266" s="160"/>
      <c r="T266" s="160"/>
      <c r="U266" s="160"/>
      <c r="V266" s="160"/>
      <c r="W266" s="160"/>
      <c r="X266" s="160"/>
      <c r="Y266" s="285"/>
      <c r="Z266" s="284"/>
      <c r="AA266" s="162"/>
      <c r="AB266" s="162"/>
      <c r="AC266" s="162"/>
      <c r="AD266" s="284"/>
      <c r="AE266" s="162"/>
      <c r="AF266" s="162"/>
      <c r="AG266" s="284"/>
      <c r="AH266" s="284"/>
      <c r="AI266" s="284"/>
      <c r="AJ266" s="162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83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</row>
    <row r="267" spans="1:72" ht="12.75" customHeight="1">
      <c r="A267" s="162"/>
      <c r="B267" s="162"/>
      <c r="C267" s="317"/>
      <c r="D267" s="317"/>
      <c r="E267" s="317"/>
      <c r="F267" s="317"/>
      <c r="G267" s="327"/>
      <c r="H267" s="327"/>
      <c r="I267" s="327"/>
      <c r="J267" s="327"/>
      <c r="K267" s="327"/>
      <c r="L267" s="162"/>
      <c r="M267" s="162"/>
      <c r="N267" s="163"/>
      <c r="O267" s="163"/>
      <c r="P267" s="327"/>
      <c r="Q267" s="160"/>
      <c r="R267" s="160"/>
      <c r="S267" s="160"/>
      <c r="T267" s="160"/>
      <c r="U267" s="160"/>
      <c r="V267" s="160"/>
      <c r="W267" s="160"/>
      <c r="X267" s="160"/>
      <c r="Y267" s="285"/>
      <c r="Z267" s="284"/>
      <c r="AA267" s="162"/>
      <c r="AB267" s="162"/>
      <c r="AC267" s="162"/>
      <c r="AD267" s="284"/>
      <c r="AE267" s="162"/>
      <c r="AF267" s="162"/>
      <c r="AG267" s="284"/>
      <c r="AH267" s="284"/>
      <c r="AI267" s="284"/>
      <c r="AJ267" s="162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83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</row>
    <row r="268" spans="1:72" ht="12.75" customHeight="1">
      <c r="A268" s="162"/>
      <c r="B268" s="162"/>
      <c r="C268" s="317"/>
      <c r="D268" s="317"/>
      <c r="E268" s="317"/>
      <c r="F268" s="317"/>
      <c r="G268" s="327"/>
      <c r="H268" s="327"/>
      <c r="I268" s="327"/>
      <c r="J268" s="327"/>
      <c r="K268" s="327"/>
      <c r="L268" s="162"/>
      <c r="M268" s="162"/>
      <c r="N268" s="163"/>
      <c r="O268" s="163"/>
      <c r="P268" s="327"/>
      <c r="Q268" s="160"/>
      <c r="R268" s="160"/>
      <c r="S268" s="160"/>
      <c r="T268" s="160"/>
      <c r="U268" s="160"/>
      <c r="V268" s="160"/>
      <c r="W268" s="160"/>
      <c r="X268" s="160"/>
      <c r="Y268" s="285"/>
      <c r="Z268" s="284"/>
      <c r="AA268" s="162"/>
      <c r="AB268" s="162"/>
      <c r="AC268" s="162"/>
      <c r="AD268" s="284"/>
      <c r="AE268" s="162"/>
      <c r="AF268" s="162"/>
      <c r="AG268" s="284"/>
      <c r="AH268" s="284"/>
      <c r="AI268" s="284"/>
      <c r="AJ268" s="162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83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</row>
    <row r="269" spans="1:72" ht="12.75" customHeight="1">
      <c r="A269" s="162"/>
      <c r="B269" s="162"/>
      <c r="C269" s="317"/>
      <c r="D269" s="317"/>
      <c r="E269" s="317"/>
      <c r="F269" s="317"/>
      <c r="G269" s="327"/>
      <c r="H269" s="327"/>
      <c r="I269" s="327"/>
      <c r="J269" s="327"/>
      <c r="K269" s="327"/>
      <c r="L269" s="162"/>
      <c r="M269" s="162"/>
      <c r="N269" s="163"/>
      <c r="O269" s="163"/>
      <c r="P269" s="327"/>
      <c r="Q269" s="160"/>
      <c r="R269" s="160"/>
      <c r="S269" s="160"/>
      <c r="T269" s="160"/>
      <c r="U269" s="160"/>
      <c r="V269" s="160"/>
      <c r="W269" s="160"/>
      <c r="X269" s="160"/>
      <c r="Y269" s="285"/>
      <c r="Z269" s="284"/>
      <c r="AA269" s="162"/>
      <c r="AB269" s="162"/>
      <c r="AC269" s="162"/>
      <c r="AD269" s="284"/>
      <c r="AE269" s="162"/>
      <c r="AF269" s="162"/>
      <c r="AG269" s="284"/>
      <c r="AH269" s="284"/>
      <c r="AI269" s="284"/>
      <c r="AJ269" s="162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83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</row>
    <row r="270" spans="1:72" ht="12.75" customHeight="1">
      <c r="A270" s="162"/>
      <c r="B270" s="162"/>
      <c r="C270" s="317"/>
      <c r="D270" s="317"/>
      <c r="E270" s="317"/>
      <c r="F270" s="317"/>
      <c r="G270" s="327"/>
      <c r="H270" s="327"/>
      <c r="I270" s="327"/>
      <c r="J270" s="327"/>
      <c r="K270" s="327"/>
      <c r="L270" s="162"/>
      <c r="M270" s="162"/>
      <c r="N270" s="163"/>
      <c r="O270" s="163"/>
      <c r="P270" s="327"/>
      <c r="Q270" s="160"/>
      <c r="R270" s="160"/>
      <c r="S270" s="160"/>
      <c r="T270" s="160"/>
      <c r="U270" s="160"/>
      <c r="V270" s="160"/>
      <c r="W270" s="160"/>
      <c r="X270" s="160"/>
      <c r="Y270" s="285"/>
      <c r="Z270" s="284"/>
      <c r="AA270" s="162"/>
      <c r="AB270" s="162"/>
      <c r="AC270" s="162"/>
      <c r="AD270" s="284"/>
      <c r="AE270" s="162"/>
      <c r="AF270" s="162"/>
      <c r="AG270" s="284"/>
      <c r="AH270" s="284"/>
      <c r="AI270" s="284"/>
      <c r="AJ270" s="162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83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</row>
    <row r="271" spans="1:72" ht="12.75" customHeight="1">
      <c r="A271" s="162"/>
      <c r="B271" s="162"/>
      <c r="C271" s="317"/>
      <c r="D271" s="317"/>
      <c r="E271" s="317"/>
      <c r="F271" s="317"/>
      <c r="G271" s="327"/>
      <c r="H271" s="327"/>
      <c r="I271" s="327"/>
      <c r="J271" s="327"/>
      <c r="K271" s="327"/>
      <c r="L271" s="162"/>
      <c r="M271" s="162"/>
      <c r="N271" s="163"/>
      <c r="O271" s="163"/>
      <c r="P271" s="327"/>
      <c r="Q271" s="160"/>
      <c r="R271" s="160"/>
      <c r="S271" s="160"/>
      <c r="T271" s="160"/>
      <c r="U271" s="160"/>
      <c r="V271" s="160"/>
      <c r="W271" s="160"/>
      <c r="X271" s="160"/>
      <c r="Y271" s="285"/>
      <c r="Z271" s="284"/>
      <c r="AA271" s="162"/>
      <c r="AB271" s="162"/>
      <c r="AC271" s="162"/>
      <c r="AD271" s="284"/>
      <c r="AE271" s="162"/>
      <c r="AF271" s="162"/>
      <c r="AG271" s="284"/>
      <c r="AH271" s="284"/>
      <c r="AI271" s="284"/>
      <c r="AJ271" s="162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83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</row>
    <row r="272" spans="1:72" ht="12.75" customHeight="1">
      <c r="A272" s="162"/>
      <c r="B272" s="162"/>
      <c r="C272" s="317"/>
      <c r="D272" s="317"/>
      <c r="E272" s="317"/>
      <c r="F272" s="317"/>
      <c r="G272" s="327"/>
      <c r="H272" s="327"/>
      <c r="I272" s="327"/>
      <c r="J272" s="327"/>
      <c r="K272" s="327"/>
      <c r="L272" s="162"/>
      <c r="M272" s="162"/>
      <c r="N272" s="163"/>
      <c r="O272" s="163"/>
      <c r="P272" s="327"/>
      <c r="Q272" s="160"/>
      <c r="R272" s="160"/>
      <c r="S272" s="160"/>
      <c r="T272" s="160"/>
      <c r="U272" s="160"/>
      <c r="V272" s="160"/>
      <c r="W272" s="160"/>
      <c r="X272" s="160"/>
      <c r="Y272" s="285"/>
      <c r="Z272" s="284"/>
      <c r="AA272" s="162"/>
      <c r="AB272" s="162"/>
      <c r="AC272" s="162"/>
      <c r="AD272" s="284"/>
      <c r="AE272" s="162"/>
      <c r="AF272" s="162"/>
      <c r="AG272" s="284"/>
      <c r="AH272" s="284"/>
      <c r="AI272" s="284"/>
      <c r="AJ272" s="162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83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</row>
    <row r="273" spans="1:72" ht="12.75" customHeight="1">
      <c r="A273" s="162"/>
      <c r="B273" s="162"/>
      <c r="C273" s="317"/>
      <c r="D273" s="317"/>
      <c r="E273" s="317"/>
      <c r="F273" s="317"/>
      <c r="G273" s="327"/>
      <c r="H273" s="327"/>
      <c r="I273" s="327"/>
      <c r="J273" s="327"/>
      <c r="K273" s="327"/>
      <c r="L273" s="162"/>
      <c r="M273" s="162"/>
      <c r="N273" s="163"/>
      <c r="O273" s="163"/>
      <c r="P273" s="327"/>
      <c r="Q273" s="160"/>
      <c r="R273" s="160"/>
      <c r="S273" s="160"/>
      <c r="T273" s="160"/>
      <c r="U273" s="160"/>
      <c r="V273" s="160"/>
      <c r="W273" s="160"/>
      <c r="X273" s="160"/>
      <c r="Y273" s="285"/>
      <c r="Z273" s="284"/>
      <c r="AA273" s="162"/>
      <c r="AB273" s="162"/>
      <c r="AC273" s="162"/>
      <c r="AD273" s="284"/>
      <c r="AE273" s="162"/>
      <c r="AF273" s="162"/>
      <c r="AG273" s="284"/>
      <c r="AH273" s="284"/>
      <c r="AI273" s="284"/>
      <c r="AJ273" s="162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83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</row>
    <row r="274" spans="1:72" ht="12.75" customHeight="1">
      <c r="A274" s="162"/>
      <c r="B274" s="162"/>
      <c r="C274" s="317"/>
      <c r="D274" s="317"/>
      <c r="E274" s="317"/>
      <c r="F274" s="317"/>
      <c r="G274" s="327"/>
      <c r="H274" s="327"/>
      <c r="I274" s="327"/>
      <c r="J274" s="327"/>
      <c r="K274" s="327"/>
      <c r="L274" s="162"/>
      <c r="M274" s="162"/>
      <c r="N274" s="163"/>
      <c r="O274" s="163"/>
      <c r="P274" s="327"/>
      <c r="Q274" s="160"/>
      <c r="R274" s="160"/>
      <c r="S274" s="160"/>
      <c r="T274" s="160"/>
      <c r="U274" s="160"/>
      <c r="V274" s="160"/>
      <c r="W274" s="160"/>
      <c r="X274" s="160"/>
      <c r="Y274" s="285"/>
      <c r="Z274" s="284"/>
      <c r="AA274" s="162"/>
      <c r="AB274" s="162"/>
      <c r="AC274" s="162"/>
      <c r="AD274" s="284"/>
      <c r="AE274" s="162"/>
      <c r="AF274" s="162"/>
      <c r="AG274" s="284"/>
      <c r="AH274" s="284"/>
      <c r="AI274" s="284"/>
      <c r="AJ274" s="162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83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</row>
    <row r="275" spans="1:72" ht="12.75" customHeight="1">
      <c r="A275" s="162"/>
      <c r="B275" s="162"/>
      <c r="C275" s="317"/>
      <c r="D275" s="317"/>
      <c r="E275" s="317"/>
      <c r="F275" s="317"/>
      <c r="G275" s="327"/>
      <c r="H275" s="327"/>
      <c r="I275" s="327"/>
      <c r="J275" s="327"/>
      <c r="K275" s="327"/>
      <c r="L275" s="162"/>
      <c r="M275" s="162"/>
      <c r="N275" s="163"/>
      <c r="O275" s="163"/>
      <c r="P275" s="327"/>
      <c r="Q275" s="160"/>
      <c r="R275" s="160"/>
      <c r="S275" s="160"/>
      <c r="T275" s="160"/>
      <c r="U275" s="160"/>
      <c r="V275" s="160"/>
      <c r="W275" s="160"/>
      <c r="X275" s="160"/>
      <c r="Y275" s="285"/>
      <c r="Z275" s="284"/>
      <c r="AA275" s="162"/>
      <c r="AB275" s="162"/>
      <c r="AC275" s="162"/>
      <c r="AD275" s="284"/>
      <c r="AE275" s="162"/>
      <c r="AF275" s="162"/>
      <c r="AG275" s="284"/>
      <c r="AH275" s="284"/>
      <c r="AI275" s="284"/>
      <c r="AJ275" s="162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83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</row>
    <row r="276" spans="1:72" ht="12.75" customHeight="1">
      <c r="A276" s="162"/>
      <c r="B276" s="162"/>
      <c r="C276" s="317"/>
      <c r="D276" s="317"/>
      <c r="E276" s="317"/>
      <c r="F276" s="317"/>
      <c r="G276" s="327"/>
      <c r="H276" s="327"/>
      <c r="I276" s="327"/>
      <c r="J276" s="327"/>
      <c r="K276" s="327"/>
      <c r="L276" s="162"/>
      <c r="M276" s="162"/>
      <c r="N276" s="163"/>
      <c r="O276" s="163"/>
      <c r="P276" s="327"/>
      <c r="Q276" s="160"/>
      <c r="R276" s="160"/>
      <c r="S276" s="160"/>
      <c r="T276" s="160"/>
      <c r="U276" s="160"/>
      <c r="V276" s="160"/>
      <c r="W276" s="160"/>
      <c r="X276" s="160"/>
      <c r="Y276" s="285"/>
      <c r="Z276" s="284"/>
      <c r="AA276" s="162"/>
      <c r="AB276" s="162"/>
      <c r="AC276" s="162"/>
      <c r="AD276" s="284"/>
      <c r="AE276" s="162"/>
      <c r="AF276" s="162"/>
      <c r="AG276" s="284"/>
      <c r="AH276" s="284"/>
      <c r="AI276" s="284"/>
      <c r="AJ276" s="162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83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</row>
    <row r="277" spans="1:72" ht="12.75" customHeight="1">
      <c r="A277" s="162"/>
      <c r="B277" s="162"/>
      <c r="C277" s="317"/>
      <c r="D277" s="317"/>
      <c r="E277" s="317"/>
      <c r="F277" s="317"/>
      <c r="G277" s="327"/>
      <c r="H277" s="327"/>
      <c r="I277" s="327"/>
      <c r="J277" s="327"/>
      <c r="K277" s="327"/>
      <c r="L277" s="162"/>
      <c r="M277" s="162"/>
      <c r="N277" s="163"/>
      <c r="O277" s="163"/>
      <c r="P277" s="327"/>
      <c r="Q277" s="160"/>
      <c r="R277" s="160"/>
      <c r="S277" s="160"/>
      <c r="T277" s="160"/>
      <c r="U277" s="160"/>
      <c r="V277" s="160"/>
      <c r="W277" s="160"/>
      <c r="X277" s="160"/>
      <c r="Y277" s="285"/>
      <c r="Z277" s="284"/>
      <c r="AA277" s="162"/>
      <c r="AB277" s="162"/>
      <c r="AC277" s="162"/>
      <c r="AD277" s="284"/>
      <c r="AE277" s="162"/>
      <c r="AF277" s="162"/>
      <c r="AG277" s="284"/>
      <c r="AH277" s="284"/>
      <c r="AI277" s="284"/>
      <c r="AJ277" s="162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83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</row>
    <row r="278" spans="1:72" ht="12.75" customHeight="1">
      <c r="A278" s="162"/>
      <c r="B278" s="162"/>
      <c r="C278" s="317"/>
      <c r="D278" s="317"/>
      <c r="E278" s="317"/>
      <c r="F278" s="317"/>
      <c r="G278" s="327"/>
      <c r="H278" s="327"/>
      <c r="I278" s="327"/>
      <c r="J278" s="327"/>
      <c r="K278" s="327"/>
      <c r="L278" s="162"/>
      <c r="M278" s="162"/>
      <c r="N278" s="163"/>
      <c r="O278" s="163"/>
      <c r="P278" s="327"/>
      <c r="Q278" s="160"/>
      <c r="R278" s="160"/>
      <c r="S278" s="160"/>
      <c r="T278" s="160"/>
      <c r="U278" s="160"/>
      <c r="V278" s="160"/>
      <c r="W278" s="160"/>
      <c r="X278" s="160"/>
      <c r="Y278" s="285"/>
      <c r="Z278" s="284"/>
      <c r="AA278" s="162"/>
      <c r="AB278" s="162"/>
      <c r="AC278" s="162"/>
      <c r="AD278" s="284"/>
      <c r="AE278" s="162"/>
      <c r="AF278" s="162"/>
      <c r="AG278" s="284"/>
      <c r="AH278" s="284"/>
      <c r="AI278" s="284"/>
      <c r="AJ278" s="162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83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</row>
    <row r="279" spans="1:72" ht="12.75" customHeight="1">
      <c r="A279" s="162"/>
      <c r="B279" s="162"/>
      <c r="C279" s="317"/>
      <c r="D279" s="317"/>
      <c r="E279" s="317"/>
      <c r="F279" s="317"/>
      <c r="G279" s="327"/>
      <c r="H279" s="327"/>
      <c r="I279" s="327"/>
      <c r="J279" s="327"/>
      <c r="K279" s="327"/>
      <c r="L279" s="162"/>
      <c r="M279" s="162"/>
      <c r="N279" s="163"/>
      <c r="O279" s="163"/>
      <c r="P279" s="327"/>
      <c r="Q279" s="160"/>
      <c r="R279" s="160"/>
      <c r="S279" s="160"/>
      <c r="T279" s="160"/>
      <c r="U279" s="160"/>
      <c r="V279" s="160"/>
      <c r="W279" s="160"/>
      <c r="X279" s="160"/>
      <c r="Y279" s="285"/>
      <c r="Z279" s="284"/>
      <c r="AA279" s="162"/>
      <c r="AB279" s="162"/>
      <c r="AC279" s="162"/>
      <c r="AD279" s="284"/>
      <c r="AE279" s="162"/>
      <c r="AF279" s="162"/>
      <c r="AG279" s="284"/>
      <c r="AH279" s="284"/>
      <c r="AI279" s="284"/>
      <c r="AJ279" s="162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83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</row>
    <row r="280" spans="1:72" ht="12.75" customHeight="1">
      <c r="A280" s="162"/>
      <c r="B280" s="162"/>
      <c r="C280" s="317"/>
      <c r="D280" s="317"/>
      <c r="E280" s="317"/>
      <c r="F280" s="317"/>
      <c r="G280" s="327"/>
      <c r="H280" s="327"/>
      <c r="I280" s="327"/>
      <c r="J280" s="327"/>
      <c r="K280" s="327"/>
      <c r="L280" s="162"/>
      <c r="M280" s="162"/>
      <c r="N280" s="163"/>
      <c r="O280" s="163"/>
      <c r="P280" s="327"/>
      <c r="Q280" s="160"/>
      <c r="R280" s="160"/>
      <c r="S280" s="160"/>
      <c r="T280" s="160"/>
      <c r="U280" s="160"/>
      <c r="V280" s="160"/>
      <c r="W280" s="160"/>
      <c r="X280" s="160"/>
      <c r="Y280" s="285"/>
      <c r="Z280" s="284"/>
      <c r="AA280" s="162"/>
      <c r="AB280" s="162"/>
      <c r="AC280" s="162"/>
      <c r="AD280" s="284"/>
      <c r="AE280" s="162"/>
      <c r="AF280" s="162"/>
      <c r="AG280" s="284"/>
      <c r="AH280" s="284"/>
      <c r="AI280" s="284"/>
      <c r="AJ280" s="162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83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</row>
    <row r="281" spans="1:72" ht="12.75" customHeight="1">
      <c r="A281" s="162"/>
      <c r="B281" s="162"/>
      <c r="C281" s="317"/>
      <c r="D281" s="317"/>
      <c r="E281" s="317"/>
      <c r="F281" s="317"/>
      <c r="G281" s="327"/>
      <c r="H281" s="327"/>
      <c r="I281" s="327"/>
      <c r="J281" s="327"/>
      <c r="K281" s="327"/>
      <c r="L281" s="162"/>
      <c r="M281" s="162"/>
      <c r="N281" s="163"/>
      <c r="O281" s="163"/>
      <c r="P281" s="327"/>
      <c r="Q281" s="160"/>
      <c r="R281" s="160"/>
      <c r="S281" s="160"/>
      <c r="T281" s="160"/>
      <c r="U281" s="160"/>
      <c r="V281" s="160"/>
      <c r="W281" s="160"/>
      <c r="X281" s="160"/>
      <c r="Y281" s="285"/>
      <c r="Z281" s="284"/>
      <c r="AA281" s="162"/>
      <c r="AB281" s="162"/>
      <c r="AC281" s="162"/>
      <c r="AD281" s="284"/>
      <c r="AE281" s="162"/>
      <c r="AF281" s="162"/>
      <c r="AG281" s="284"/>
      <c r="AH281" s="284"/>
      <c r="AI281" s="284"/>
      <c r="AJ281" s="162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83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</row>
    <row r="282" spans="1:72" ht="12.75" customHeight="1">
      <c r="A282" s="162"/>
      <c r="B282" s="162"/>
      <c r="C282" s="317"/>
      <c r="D282" s="317"/>
      <c r="E282" s="317"/>
      <c r="F282" s="317"/>
      <c r="G282" s="327"/>
      <c r="H282" s="327"/>
      <c r="I282" s="327"/>
      <c r="J282" s="327"/>
      <c r="K282" s="327"/>
      <c r="L282" s="162"/>
      <c r="M282" s="162"/>
      <c r="N282" s="163"/>
      <c r="O282" s="163"/>
      <c r="P282" s="327"/>
      <c r="Q282" s="160"/>
      <c r="R282" s="160"/>
      <c r="S282" s="160"/>
      <c r="T282" s="160"/>
      <c r="U282" s="160"/>
      <c r="V282" s="160"/>
      <c r="W282" s="160"/>
      <c r="X282" s="160"/>
      <c r="Y282" s="285"/>
      <c r="Z282" s="284"/>
      <c r="AA282" s="162"/>
      <c r="AB282" s="162"/>
      <c r="AC282" s="162"/>
      <c r="AD282" s="284"/>
      <c r="AE282" s="162"/>
      <c r="AF282" s="162"/>
      <c r="AG282" s="284"/>
      <c r="AH282" s="284"/>
      <c r="AI282" s="284"/>
      <c r="AJ282" s="162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83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</row>
    <row r="283" spans="1:72" ht="12.75" customHeight="1">
      <c r="A283" s="162"/>
      <c r="B283" s="162"/>
      <c r="C283" s="317"/>
      <c r="D283" s="317"/>
      <c r="E283" s="317"/>
      <c r="F283" s="317"/>
      <c r="G283" s="327"/>
      <c r="H283" s="327"/>
      <c r="I283" s="327"/>
      <c r="J283" s="327"/>
      <c r="K283" s="327"/>
      <c r="L283" s="162"/>
      <c r="M283" s="162"/>
      <c r="N283" s="163"/>
      <c r="O283" s="163"/>
      <c r="P283" s="327"/>
      <c r="Q283" s="160"/>
      <c r="R283" s="160"/>
      <c r="S283" s="160"/>
      <c r="T283" s="160"/>
      <c r="U283" s="160"/>
      <c r="V283" s="160"/>
      <c r="W283" s="160"/>
      <c r="X283" s="160"/>
      <c r="Y283" s="285"/>
      <c r="Z283" s="284"/>
      <c r="AA283" s="162"/>
      <c r="AB283" s="162"/>
      <c r="AC283" s="162"/>
      <c r="AD283" s="284"/>
      <c r="AE283" s="162"/>
      <c r="AF283" s="162"/>
      <c r="AG283" s="284"/>
      <c r="AH283" s="284"/>
      <c r="AI283" s="284"/>
      <c r="AJ283" s="162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83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</row>
    <row r="284" spans="1:72" ht="12.75" customHeight="1">
      <c r="A284" s="162"/>
      <c r="B284" s="162"/>
      <c r="C284" s="317"/>
      <c r="D284" s="317"/>
      <c r="E284" s="317"/>
      <c r="F284" s="317"/>
      <c r="G284" s="327"/>
      <c r="H284" s="327"/>
      <c r="I284" s="327"/>
      <c r="J284" s="327"/>
      <c r="K284" s="327"/>
      <c r="L284" s="162"/>
      <c r="M284" s="162"/>
      <c r="N284" s="163"/>
      <c r="O284" s="163"/>
      <c r="P284" s="327"/>
      <c r="Q284" s="160"/>
      <c r="R284" s="160"/>
      <c r="S284" s="160"/>
      <c r="T284" s="160"/>
      <c r="U284" s="160"/>
      <c r="V284" s="160"/>
      <c r="W284" s="160"/>
      <c r="X284" s="160"/>
      <c r="Y284" s="285"/>
      <c r="Z284" s="284"/>
      <c r="AA284" s="162"/>
      <c r="AB284" s="162"/>
      <c r="AC284" s="162"/>
      <c r="AD284" s="284"/>
      <c r="AE284" s="162"/>
      <c r="AF284" s="162"/>
      <c r="AG284" s="284"/>
      <c r="AH284" s="284"/>
      <c r="AI284" s="284"/>
      <c r="AJ284" s="162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83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</row>
    <row r="285" spans="1:72" ht="12.75" customHeight="1">
      <c r="A285" s="162"/>
      <c r="B285" s="162"/>
      <c r="C285" s="317"/>
      <c r="D285" s="317"/>
      <c r="E285" s="317"/>
      <c r="F285" s="317"/>
      <c r="G285" s="327"/>
      <c r="H285" s="327"/>
      <c r="I285" s="327"/>
      <c r="J285" s="327"/>
      <c r="K285" s="327"/>
      <c r="L285" s="162"/>
      <c r="M285" s="162"/>
      <c r="N285" s="163"/>
      <c r="O285" s="163"/>
      <c r="P285" s="327"/>
      <c r="Q285" s="160"/>
      <c r="R285" s="160"/>
      <c r="S285" s="160"/>
      <c r="T285" s="160"/>
      <c r="U285" s="160"/>
      <c r="V285" s="160"/>
      <c r="W285" s="160"/>
      <c r="X285" s="160"/>
      <c r="Y285" s="285"/>
      <c r="Z285" s="284"/>
      <c r="AA285" s="162"/>
      <c r="AB285" s="162"/>
      <c r="AC285" s="162"/>
      <c r="AD285" s="284"/>
      <c r="AE285" s="162"/>
      <c r="AF285" s="162"/>
      <c r="AG285" s="284"/>
      <c r="AH285" s="284"/>
      <c r="AI285" s="284"/>
      <c r="AJ285" s="162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83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</row>
    <row r="286" spans="1:72" ht="12.75" customHeight="1">
      <c r="A286" s="162"/>
      <c r="B286" s="162"/>
      <c r="C286" s="317"/>
      <c r="D286" s="317"/>
      <c r="E286" s="317"/>
      <c r="F286" s="317"/>
      <c r="G286" s="327"/>
      <c r="H286" s="327"/>
      <c r="I286" s="327"/>
      <c r="J286" s="327"/>
      <c r="K286" s="327"/>
      <c r="L286" s="162"/>
      <c r="M286" s="162"/>
      <c r="N286" s="163"/>
      <c r="O286" s="163"/>
      <c r="P286" s="327"/>
      <c r="Q286" s="160"/>
      <c r="R286" s="160"/>
      <c r="S286" s="160"/>
      <c r="T286" s="160"/>
      <c r="U286" s="160"/>
      <c r="V286" s="160"/>
      <c r="W286" s="160"/>
      <c r="X286" s="160"/>
      <c r="Y286" s="285"/>
      <c r="Z286" s="284"/>
      <c r="AA286" s="162"/>
      <c r="AB286" s="162"/>
      <c r="AC286" s="162"/>
      <c r="AD286" s="284"/>
      <c r="AE286" s="162"/>
      <c r="AF286" s="162"/>
      <c r="AG286" s="284"/>
      <c r="AH286" s="284"/>
      <c r="AI286" s="284"/>
      <c r="AJ286" s="162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83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</row>
    <row r="287" spans="1:72" ht="12.75" customHeight="1">
      <c r="A287" s="162"/>
      <c r="B287" s="162"/>
      <c r="C287" s="317"/>
      <c r="D287" s="317"/>
      <c r="E287" s="317"/>
      <c r="F287" s="317"/>
      <c r="G287" s="327"/>
      <c r="H287" s="327"/>
      <c r="I287" s="327"/>
      <c r="J287" s="327"/>
      <c r="K287" s="327"/>
      <c r="L287" s="162"/>
      <c r="M287" s="162"/>
      <c r="N287" s="163"/>
      <c r="O287" s="163"/>
      <c r="P287" s="327"/>
      <c r="Q287" s="160"/>
      <c r="R287" s="160"/>
      <c r="S287" s="160"/>
      <c r="T287" s="160"/>
      <c r="U287" s="160"/>
      <c r="V287" s="160"/>
      <c r="W287" s="160"/>
      <c r="X287" s="160"/>
      <c r="Y287" s="285"/>
      <c r="Z287" s="284"/>
      <c r="AA287" s="162"/>
      <c r="AB287" s="162"/>
      <c r="AC287" s="162"/>
      <c r="AD287" s="284"/>
      <c r="AE287" s="162"/>
      <c r="AF287" s="162"/>
      <c r="AG287" s="284"/>
      <c r="AH287" s="284"/>
      <c r="AI287" s="284"/>
      <c r="AJ287" s="162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83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</row>
    <row r="288" spans="1:72" ht="12.75" customHeight="1">
      <c r="A288" s="162"/>
      <c r="B288" s="162"/>
      <c r="C288" s="317"/>
      <c r="D288" s="317"/>
      <c r="E288" s="317"/>
      <c r="F288" s="317"/>
      <c r="G288" s="327"/>
      <c r="H288" s="327"/>
      <c r="I288" s="327"/>
      <c r="J288" s="327"/>
      <c r="K288" s="327"/>
      <c r="L288" s="162"/>
      <c r="M288" s="162"/>
      <c r="N288" s="163"/>
      <c r="O288" s="163"/>
      <c r="P288" s="327"/>
      <c r="Q288" s="160"/>
      <c r="R288" s="160"/>
      <c r="S288" s="160"/>
      <c r="T288" s="160"/>
      <c r="U288" s="160"/>
      <c r="V288" s="160"/>
      <c r="W288" s="160"/>
      <c r="X288" s="160"/>
      <c r="Y288" s="285"/>
      <c r="Z288" s="284"/>
      <c r="AA288" s="162"/>
      <c r="AB288" s="162"/>
      <c r="AC288" s="162"/>
      <c r="AD288" s="284"/>
      <c r="AE288" s="162"/>
      <c r="AF288" s="162"/>
      <c r="AG288" s="284"/>
      <c r="AH288" s="284"/>
      <c r="AI288" s="284"/>
      <c r="AJ288" s="162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83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</row>
    <row r="289" spans="1:72" ht="12.75" customHeight="1">
      <c r="A289" s="162"/>
      <c r="B289" s="162"/>
      <c r="C289" s="317"/>
      <c r="D289" s="317"/>
      <c r="E289" s="317"/>
      <c r="F289" s="317"/>
      <c r="G289" s="327"/>
      <c r="H289" s="327"/>
      <c r="I289" s="327"/>
      <c r="J289" s="327"/>
      <c r="K289" s="327"/>
      <c r="L289" s="162"/>
      <c r="M289" s="162"/>
      <c r="N289" s="163"/>
      <c r="O289" s="163"/>
      <c r="P289" s="327"/>
      <c r="Q289" s="160"/>
      <c r="R289" s="160"/>
      <c r="S289" s="160"/>
      <c r="T289" s="160"/>
      <c r="U289" s="160"/>
      <c r="V289" s="160"/>
      <c r="W289" s="160"/>
      <c r="X289" s="160"/>
      <c r="Y289" s="285"/>
      <c r="Z289" s="284"/>
      <c r="AA289" s="162"/>
      <c r="AB289" s="162"/>
      <c r="AC289" s="162"/>
      <c r="AD289" s="284"/>
      <c r="AE289" s="162"/>
      <c r="AF289" s="162"/>
      <c r="AG289" s="284"/>
      <c r="AH289" s="284"/>
      <c r="AI289" s="284"/>
      <c r="AJ289" s="162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83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</row>
    <row r="290" spans="1:72" ht="12.75" customHeight="1">
      <c r="A290" s="162"/>
      <c r="B290" s="162"/>
      <c r="C290" s="317"/>
      <c r="D290" s="317"/>
      <c r="E290" s="317"/>
      <c r="F290" s="317"/>
      <c r="G290" s="327"/>
      <c r="H290" s="327"/>
      <c r="I290" s="327"/>
      <c r="J290" s="327"/>
      <c r="K290" s="327"/>
      <c r="L290" s="162"/>
      <c r="M290" s="162"/>
      <c r="N290" s="163"/>
      <c r="O290" s="163"/>
      <c r="P290" s="327"/>
      <c r="Q290" s="160"/>
      <c r="R290" s="160"/>
      <c r="S290" s="160"/>
      <c r="T290" s="160"/>
      <c r="U290" s="160"/>
      <c r="V290" s="160"/>
      <c r="W290" s="160"/>
      <c r="X290" s="160"/>
      <c r="Y290" s="285"/>
      <c r="Z290" s="284"/>
      <c r="AA290" s="162"/>
      <c r="AB290" s="162"/>
      <c r="AC290" s="162"/>
      <c r="AD290" s="284"/>
      <c r="AE290" s="162"/>
      <c r="AF290" s="162"/>
      <c r="AG290" s="284"/>
      <c r="AH290" s="284"/>
      <c r="AI290" s="284"/>
      <c r="AJ290" s="162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83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</row>
    <row r="291" spans="1:72" ht="12.75" customHeight="1">
      <c r="A291" s="162"/>
      <c r="B291" s="162"/>
      <c r="C291" s="317"/>
      <c r="D291" s="317"/>
      <c r="E291" s="317"/>
      <c r="F291" s="317"/>
      <c r="G291" s="327"/>
      <c r="H291" s="327"/>
      <c r="I291" s="327"/>
      <c r="J291" s="327"/>
      <c r="K291" s="327"/>
      <c r="L291" s="162"/>
      <c r="M291" s="162"/>
      <c r="N291" s="163"/>
      <c r="O291" s="163"/>
      <c r="P291" s="327"/>
      <c r="Q291" s="160"/>
      <c r="R291" s="160"/>
      <c r="S291" s="160"/>
      <c r="T291" s="160"/>
      <c r="U291" s="160"/>
      <c r="V291" s="160"/>
      <c r="W291" s="160"/>
      <c r="X291" s="160"/>
      <c r="Y291" s="285"/>
      <c r="Z291" s="284"/>
      <c r="AA291" s="162"/>
      <c r="AB291" s="162"/>
      <c r="AC291" s="162"/>
      <c r="AD291" s="284"/>
      <c r="AE291" s="162"/>
      <c r="AF291" s="162"/>
      <c r="AG291" s="284"/>
      <c r="AH291" s="284"/>
      <c r="AI291" s="284"/>
      <c r="AJ291" s="162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83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</row>
    <row r="292" spans="1:72" ht="12.75" customHeight="1">
      <c r="A292" s="162"/>
      <c r="B292" s="162"/>
      <c r="C292" s="317"/>
      <c r="D292" s="317"/>
      <c r="E292" s="317"/>
      <c r="F292" s="317"/>
      <c r="G292" s="327"/>
      <c r="H292" s="327"/>
      <c r="I292" s="327"/>
      <c r="J292" s="327"/>
      <c r="K292" s="327"/>
      <c r="L292" s="162"/>
      <c r="M292" s="162"/>
      <c r="N292" s="163"/>
      <c r="O292" s="163"/>
      <c r="P292" s="327"/>
      <c r="Q292" s="160"/>
      <c r="R292" s="160"/>
      <c r="S292" s="160"/>
      <c r="T292" s="160"/>
      <c r="U292" s="160"/>
      <c r="V292" s="160"/>
      <c r="W292" s="160"/>
      <c r="X292" s="160"/>
      <c r="Y292" s="285"/>
      <c r="Z292" s="284"/>
      <c r="AA292" s="162"/>
      <c r="AB292" s="162"/>
      <c r="AC292" s="162"/>
      <c r="AD292" s="284"/>
      <c r="AE292" s="162"/>
      <c r="AF292" s="162"/>
      <c r="AG292" s="284"/>
      <c r="AH292" s="284"/>
      <c r="AI292" s="284"/>
      <c r="AJ292" s="162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83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</row>
    <row r="293" spans="1:72" ht="12.75" customHeight="1">
      <c r="A293" s="162"/>
      <c r="B293" s="162"/>
      <c r="C293" s="317"/>
      <c r="D293" s="317"/>
      <c r="E293" s="317"/>
      <c r="F293" s="317"/>
      <c r="G293" s="327"/>
      <c r="H293" s="327"/>
      <c r="I293" s="327"/>
      <c r="J293" s="327"/>
      <c r="K293" s="327"/>
      <c r="L293" s="162"/>
      <c r="M293" s="162"/>
      <c r="N293" s="163"/>
      <c r="O293" s="163"/>
      <c r="P293" s="327"/>
      <c r="Q293" s="160"/>
      <c r="R293" s="160"/>
      <c r="S293" s="160"/>
      <c r="T293" s="160"/>
      <c r="U293" s="160"/>
      <c r="V293" s="160"/>
      <c r="W293" s="160"/>
      <c r="X293" s="160"/>
      <c r="Y293" s="285"/>
      <c r="Z293" s="284"/>
      <c r="AA293" s="162"/>
      <c r="AB293" s="162"/>
      <c r="AC293" s="162"/>
      <c r="AD293" s="284"/>
      <c r="AE293" s="162"/>
      <c r="AF293" s="162"/>
      <c r="AG293" s="284"/>
      <c r="AH293" s="284"/>
      <c r="AI293" s="284"/>
      <c r="AJ293" s="162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83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</row>
    <row r="294" spans="1:72" ht="12.75" customHeight="1">
      <c r="A294" s="162"/>
      <c r="B294" s="162"/>
      <c r="C294" s="317"/>
      <c r="D294" s="317"/>
      <c r="E294" s="317"/>
      <c r="F294" s="317"/>
      <c r="G294" s="327"/>
      <c r="H294" s="327"/>
      <c r="I294" s="327"/>
      <c r="J294" s="327"/>
      <c r="K294" s="327"/>
      <c r="L294" s="162"/>
      <c r="M294" s="162"/>
      <c r="N294" s="163"/>
      <c r="O294" s="163"/>
      <c r="P294" s="327"/>
      <c r="Q294" s="160"/>
      <c r="R294" s="160"/>
      <c r="S294" s="160"/>
      <c r="T294" s="160"/>
      <c r="U294" s="160"/>
      <c r="V294" s="160"/>
      <c r="W294" s="160"/>
      <c r="X294" s="160"/>
      <c r="Y294" s="285"/>
      <c r="Z294" s="284"/>
      <c r="AA294" s="162"/>
      <c r="AB294" s="162"/>
      <c r="AC294" s="162"/>
      <c r="AD294" s="284"/>
      <c r="AE294" s="162"/>
      <c r="AF294" s="162"/>
      <c r="AG294" s="284"/>
      <c r="AH294" s="284"/>
      <c r="AI294" s="284"/>
      <c r="AJ294" s="162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83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</row>
    <row r="295" spans="1:72" ht="12.75" customHeight="1">
      <c r="A295" s="162"/>
      <c r="B295" s="162"/>
      <c r="C295" s="317"/>
      <c r="D295" s="317"/>
      <c r="E295" s="317"/>
      <c r="F295" s="317"/>
      <c r="G295" s="327"/>
      <c r="H295" s="327"/>
      <c r="I295" s="327"/>
      <c r="J295" s="327"/>
      <c r="K295" s="327"/>
      <c r="L295" s="162"/>
      <c r="M295" s="162"/>
      <c r="N295" s="163"/>
      <c r="O295" s="163"/>
      <c r="P295" s="327"/>
      <c r="Q295" s="160"/>
      <c r="R295" s="160"/>
      <c r="S295" s="160"/>
      <c r="T295" s="160"/>
      <c r="U295" s="160"/>
      <c r="V295" s="160"/>
      <c r="W295" s="160"/>
      <c r="X295" s="160"/>
      <c r="Y295" s="285"/>
      <c r="Z295" s="284"/>
      <c r="AA295" s="162"/>
      <c r="AB295" s="162"/>
      <c r="AC295" s="162"/>
      <c r="AD295" s="284"/>
      <c r="AE295" s="162"/>
      <c r="AF295" s="162"/>
      <c r="AG295" s="284"/>
      <c r="AH295" s="284"/>
      <c r="AI295" s="284"/>
      <c r="AJ295" s="162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83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</row>
    <row r="296" spans="1:72" ht="12.75" customHeight="1">
      <c r="A296" s="162"/>
      <c r="B296" s="162"/>
      <c r="C296" s="317"/>
      <c r="D296" s="317"/>
      <c r="E296" s="317"/>
      <c r="F296" s="317"/>
      <c r="G296" s="327"/>
      <c r="H296" s="327"/>
      <c r="I296" s="327"/>
      <c r="J296" s="327"/>
      <c r="K296" s="327"/>
      <c r="L296" s="162"/>
      <c r="M296" s="162"/>
      <c r="N296" s="163"/>
      <c r="O296" s="163"/>
      <c r="P296" s="327"/>
      <c r="Q296" s="160"/>
      <c r="R296" s="160"/>
      <c r="S296" s="160"/>
      <c r="T296" s="160"/>
      <c r="U296" s="160"/>
      <c r="V296" s="160"/>
      <c r="W296" s="160"/>
      <c r="X296" s="160"/>
      <c r="Y296" s="285"/>
      <c r="Z296" s="284"/>
      <c r="AA296" s="162"/>
      <c r="AB296" s="162"/>
      <c r="AC296" s="162"/>
      <c r="AD296" s="284"/>
      <c r="AE296" s="162"/>
      <c r="AF296" s="162"/>
      <c r="AG296" s="284"/>
      <c r="AH296" s="284"/>
      <c r="AI296" s="284"/>
      <c r="AJ296" s="162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83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</row>
    <row r="297" spans="1:72" ht="12.75" customHeight="1">
      <c r="A297" s="162"/>
      <c r="B297" s="162"/>
      <c r="C297" s="317"/>
      <c r="D297" s="317"/>
      <c r="E297" s="317"/>
      <c r="F297" s="317"/>
      <c r="G297" s="327"/>
      <c r="H297" s="327"/>
      <c r="I297" s="327"/>
      <c r="J297" s="327"/>
      <c r="K297" s="327"/>
      <c r="L297" s="162"/>
      <c r="M297" s="162"/>
      <c r="N297" s="163"/>
      <c r="O297" s="163"/>
      <c r="P297" s="327"/>
      <c r="Q297" s="160"/>
      <c r="R297" s="160"/>
      <c r="S297" s="160"/>
      <c r="T297" s="160"/>
      <c r="U297" s="160"/>
      <c r="V297" s="160"/>
      <c r="W297" s="160"/>
      <c r="X297" s="160"/>
      <c r="Y297" s="285"/>
      <c r="Z297" s="284"/>
      <c r="AA297" s="162"/>
      <c r="AB297" s="162"/>
      <c r="AC297" s="162"/>
      <c r="AD297" s="284"/>
      <c r="AE297" s="162"/>
      <c r="AF297" s="162"/>
      <c r="AG297" s="284"/>
      <c r="AH297" s="284"/>
      <c r="AI297" s="284"/>
      <c r="AJ297" s="162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83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</row>
    <row r="298" spans="1:72" ht="12.75" customHeight="1">
      <c r="A298" s="162"/>
      <c r="B298" s="162"/>
      <c r="C298" s="317"/>
      <c r="D298" s="317"/>
      <c r="E298" s="317"/>
      <c r="F298" s="317"/>
      <c r="G298" s="327"/>
      <c r="H298" s="327"/>
      <c r="I298" s="327"/>
      <c r="J298" s="327"/>
      <c r="K298" s="327"/>
      <c r="L298" s="162"/>
      <c r="M298" s="162"/>
      <c r="N298" s="163"/>
      <c r="O298" s="163"/>
      <c r="P298" s="327"/>
      <c r="Q298" s="160"/>
      <c r="R298" s="160"/>
      <c r="S298" s="160"/>
      <c r="T298" s="160"/>
      <c r="U298" s="160"/>
      <c r="V298" s="160"/>
      <c r="W298" s="160"/>
      <c r="X298" s="160"/>
      <c r="Y298" s="285"/>
      <c r="Z298" s="284"/>
      <c r="AA298" s="162"/>
      <c r="AB298" s="162"/>
      <c r="AC298" s="162"/>
      <c r="AD298" s="284"/>
      <c r="AE298" s="162"/>
      <c r="AF298" s="162"/>
      <c r="AG298" s="284"/>
      <c r="AH298" s="284"/>
      <c r="AI298" s="284"/>
      <c r="AJ298" s="162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83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</row>
    <row r="299" spans="1:72" ht="12.75" customHeight="1">
      <c r="A299" s="162"/>
      <c r="B299" s="162"/>
      <c r="C299" s="317"/>
      <c r="D299" s="317"/>
      <c r="E299" s="317"/>
      <c r="F299" s="317"/>
      <c r="G299" s="327"/>
      <c r="H299" s="327"/>
      <c r="I299" s="327"/>
      <c r="J299" s="327"/>
      <c r="K299" s="327"/>
      <c r="L299" s="162"/>
      <c r="M299" s="162"/>
      <c r="N299" s="163"/>
      <c r="O299" s="163"/>
      <c r="P299" s="327"/>
      <c r="Q299" s="160"/>
      <c r="R299" s="160"/>
      <c r="S299" s="160"/>
      <c r="T299" s="160"/>
      <c r="U299" s="160"/>
      <c r="V299" s="160"/>
      <c r="W299" s="160"/>
      <c r="X299" s="160"/>
      <c r="Y299" s="285"/>
      <c r="Z299" s="284"/>
      <c r="AA299" s="162"/>
      <c r="AB299" s="162"/>
      <c r="AC299" s="162"/>
      <c r="AD299" s="284"/>
      <c r="AE299" s="162"/>
      <c r="AF299" s="162"/>
      <c r="AG299" s="284"/>
      <c r="AH299" s="284"/>
      <c r="AI299" s="284"/>
      <c r="AJ299" s="162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83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</row>
    <row r="300" spans="1:72" ht="12.75" customHeight="1">
      <c r="A300" s="162"/>
      <c r="B300" s="162"/>
      <c r="C300" s="317"/>
      <c r="D300" s="317"/>
      <c r="E300" s="317"/>
      <c r="F300" s="317"/>
      <c r="G300" s="327"/>
      <c r="H300" s="327"/>
      <c r="I300" s="327"/>
      <c r="J300" s="327"/>
      <c r="K300" s="327"/>
      <c r="L300" s="162"/>
      <c r="M300" s="162"/>
      <c r="N300" s="163"/>
      <c r="O300" s="163"/>
      <c r="P300" s="327"/>
      <c r="Q300" s="160"/>
      <c r="R300" s="160"/>
      <c r="S300" s="160"/>
      <c r="T300" s="160"/>
      <c r="U300" s="160"/>
      <c r="V300" s="160"/>
      <c r="W300" s="160"/>
      <c r="X300" s="160"/>
      <c r="Y300" s="285"/>
      <c r="Z300" s="284"/>
      <c r="AA300" s="162"/>
      <c r="AB300" s="162"/>
      <c r="AC300" s="162"/>
      <c r="AD300" s="284"/>
      <c r="AE300" s="162"/>
      <c r="AF300" s="162"/>
      <c r="AG300" s="284"/>
      <c r="AH300" s="284"/>
      <c r="AI300" s="284"/>
      <c r="AJ300" s="162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83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</row>
    <row r="301" spans="1:72" ht="12.75" customHeight="1">
      <c r="A301" s="162"/>
      <c r="B301" s="162"/>
      <c r="C301" s="317"/>
      <c r="D301" s="317"/>
      <c r="E301" s="317"/>
      <c r="F301" s="317"/>
      <c r="G301" s="327"/>
      <c r="H301" s="327"/>
      <c r="I301" s="327"/>
      <c r="J301" s="327"/>
      <c r="K301" s="327"/>
      <c r="L301" s="162"/>
      <c r="M301" s="162"/>
      <c r="N301" s="163"/>
      <c r="O301" s="163"/>
      <c r="P301" s="327"/>
      <c r="Q301" s="160"/>
      <c r="R301" s="160"/>
      <c r="S301" s="160"/>
      <c r="T301" s="160"/>
      <c r="U301" s="160"/>
      <c r="V301" s="160"/>
      <c r="W301" s="160"/>
      <c r="X301" s="160"/>
      <c r="Y301" s="285"/>
      <c r="Z301" s="284"/>
      <c r="AA301" s="162"/>
      <c r="AB301" s="162"/>
      <c r="AC301" s="162"/>
      <c r="AD301" s="284"/>
      <c r="AE301" s="162"/>
      <c r="AF301" s="162"/>
      <c r="AG301" s="284"/>
      <c r="AH301" s="284"/>
      <c r="AI301" s="284"/>
      <c r="AJ301" s="162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83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</row>
    <row r="302" spans="1:72" ht="12.75" customHeight="1">
      <c r="A302" s="162"/>
      <c r="B302" s="162"/>
      <c r="C302" s="317"/>
      <c r="D302" s="317"/>
      <c r="E302" s="317"/>
      <c r="F302" s="317"/>
      <c r="G302" s="327"/>
      <c r="H302" s="327"/>
      <c r="I302" s="327"/>
      <c r="J302" s="327"/>
      <c r="K302" s="327"/>
      <c r="L302" s="162"/>
      <c r="M302" s="162"/>
      <c r="N302" s="163"/>
      <c r="O302" s="163"/>
      <c r="P302" s="327"/>
      <c r="Q302" s="160"/>
      <c r="R302" s="160"/>
      <c r="S302" s="160"/>
      <c r="T302" s="160"/>
      <c r="U302" s="160"/>
      <c r="V302" s="160"/>
      <c r="W302" s="160"/>
      <c r="X302" s="160"/>
      <c r="Y302" s="285"/>
      <c r="Z302" s="284"/>
      <c r="AA302" s="162"/>
      <c r="AB302" s="162"/>
      <c r="AC302" s="162"/>
      <c r="AD302" s="284"/>
      <c r="AE302" s="162"/>
      <c r="AF302" s="162"/>
      <c r="AG302" s="284"/>
      <c r="AH302" s="284"/>
      <c r="AI302" s="284"/>
      <c r="AJ302" s="162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83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</row>
    <row r="303" spans="1:72" ht="12.75" customHeight="1">
      <c r="A303" s="162"/>
      <c r="B303" s="162"/>
      <c r="C303" s="317"/>
      <c r="D303" s="317"/>
      <c r="E303" s="317"/>
      <c r="F303" s="317"/>
      <c r="G303" s="327"/>
      <c r="H303" s="327"/>
      <c r="I303" s="327"/>
      <c r="J303" s="327"/>
      <c r="K303" s="327"/>
      <c r="L303" s="162"/>
      <c r="M303" s="162"/>
      <c r="N303" s="163"/>
      <c r="O303" s="163"/>
      <c r="P303" s="327"/>
      <c r="Q303" s="160"/>
      <c r="R303" s="160"/>
      <c r="S303" s="160"/>
      <c r="T303" s="160"/>
      <c r="U303" s="160"/>
      <c r="V303" s="160"/>
      <c r="W303" s="160"/>
      <c r="X303" s="160"/>
      <c r="Y303" s="285"/>
      <c r="Z303" s="284"/>
      <c r="AA303" s="162"/>
      <c r="AB303" s="162"/>
      <c r="AC303" s="162"/>
      <c r="AD303" s="284"/>
      <c r="AE303" s="162"/>
      <c r="AF303" s="162"/>
      <c r="AG303" s="284"/>
      <c r="AH303" s="284"/>
      <c r="AI303" s="284"/>
      <c r="AJ303" s="162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83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</row>
    <row r="304" spans="1:72" ht="12.75" customHeight="1">
      <c r="A304" s="162"/>
      <c r="B304" s="162"/>
      <c r="C304" s="317"/>
      <c r="D304" s="317"/>
      <c r="E304" s="317"/>
      <c r="F304" s="317"/>
      <c r="G304" s="327"/>
      <c r="H304" s="327"/>
      <c r="I304" s="327"/>
      <c r="J304" s="327"/>
      <c r="K304" s="327"/>
      <c r="L304" s="162"/>
      <c r="M304" s="162"/>
      <c r="N304" s="163"/>
      <c r="O304" s="163"/>
      <c r="P304" s="327"/>
      <c r="Q304" s="160"/>
      <c r="R304" s="160"/>
      <c r="S304" s="160"/>
      <c r="T304" s="160"/>
      <c r="U304" s="160"/>
      <c r="V304" s="160"/>
      <c r="W304" s="160"/>
      <c r="X304" s="160"/>
      <c r="Y304" s="285"/>
      <c r="Z304" s="284"/>
      <c r="AA304" s="162"/>
      <c r="AB304" s="162"/>
      <c r="AC304" s="162"/>
      <c r="AD304" s="284"/>
      <c r="AE304" s="162"/>
      <c r="AF304" s="162"/>
      <c r="AG304" s="284"/>
      <c r="AH304" s="284"/>
      <c r="AI304" s="284"/>
      <c r="AJ304" s="162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83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</row>
    <row r="305" spans="1:72" ht="12.75" customHeight="1">
      <c r="A305" s="162"/>
      <c r="B305" s="162"/>
      <c r="C305" s="317"/>
      <c r="D305" s="317"/>
      <c r="E305" s="317"/>
      <c r="F305" s="317"/>
      <c r="G305" s="327"/>
      <c r="H305" s="327"/>
      <c r="I305" s="327"/>
      <c r="J305" s="327"/>
      <c r="K305" s="327"/>
      <c r="L305" s="162"/>
      <c r="M305" s="162"/>
      <c r="N305" s="163"/>
      <c r="O305" s="163"/>
      <c r="P305" s="327"/>
      <c r="Q305" s="160"/>
      <c r="R305" s="160"/>
      <c r="S305" s="160"/>
      <c r="T305" s="160"/>
      <c r="U305" s="160"/>
      <c r="V305" s="160"/>
      <c r="W305" s="160"/>
      <c r="X305" s="160"/>
      <c r="Y305" s="285"/>
      <c r="Z305" s="284"/>
      <c r="AA305" s="162"/>
      <c r="AB305" s="162"/>
      <c r="AC305" s="162"/>
      <c r="AD305" s="284"/>
      <c r="AE305" s="162"/>
      <c r="AF305" s="162"/>
      <c r="AG305" s="284"/>
      <c r="AH305" s="284"/>
      <c r="AI305" s="284"/>
      <c r="AJ305" s="162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83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</row>
    <row r="306" spans="1:72" ht="12.75" customHeight="1">
      <c r="A306" s="162"/>
      <c r="B306" s="162"/>
      <c r="C306" s="317"/>
      <c r="D306" s="317"/>
      <c r="E306" s="317"/>
      <c r="F306" s="317"/>
      <c r="G306" s="327"/>
      <c r="H306" s="327"/>
      <c r="I306" s="327"/>
      <c r="J306" s="327"/>
      <c r="K306" s="327"/>
      <c r="L306" s="162"/>
      <c r="M306" s="162"/>
      <c r="N306" s="163"/>
      <c r="O306" s="163"/>
      <c r="P306" s="327"/>
      <c r="Q306" s="160"/>
      <c r="R306" s="160"/>
      <c r="S306" s="160"/>
      <c r="T306" s="160"/>
      <c r="U306" s="160"/>
      <c r="V306" s="160"/>
      <c r="W306" s="160"/>
      <c r="X306" s="160"/>
      <c r="Y306" s="285"/>
      <c r="Z306" s="284"/>
      <c r="AA306" s="162"/>
      <c r="AB306" s="162"/>
      <c r="AC306" s="162"/>
      <c r="AD306" s="284"/>
      <c r="AE306" s="162"/>
      <c r="AF306" s="162"/>
      <c r="AG306" s="284"/>
      <c r="AH306" s="284"/>
      <c r="AI306" s="284"/>
      <c r="AJ306" s="162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83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</row>
    <row r="307" spans="1:72" ht="12.75" customHeight="1">
      <c r="A307" s="162"/>
      <c r="B307" s="162"/>
      <c r="C307" s="317"/>
      <c r="D307" s="317"/>
      <c r="E307" s="317"/>
      <c r="F307" s="317"/>
      <c r="G307" s="327"/>
      <c r="H307" s="327"/>
      <c r="I307" s="327"/>
      <c r="J307" s="327"/>
      <c r="K307" s="327"/>
      <c r="L307" s="162"/>
      <c r="M307" s="162"/>
      <c r="N307" s="163"/>
      <c r="O307" s="163"/>
      <c r="P307" s="327"/>
      <c r="Q307" s="160"/>
      <c r="R307" s="160"/>
      <c r="S307" s="160"/>
      <c r="T307" s="160"/>
      <c r="U307" s="160"/>
      <c r="V307" s="160"/>
      <c r="W307" s="160"/>
      <c r="X307" s="160"/>
      <c r="Y307" s="285"/>
      <c r="Z307" s="284"/>
      <c r="AA307" s="162"/>
      <c r="AB307" s="162"/>
      <c r="AC307" s="162"/>
      <c r="AD307" s="284"/>
      <c r="AE307" s="162"/>
      <c r="AF307" s="162"/>
      <c r="AG307" s="284"/>
      <c r="AH307" s="284"/>
      <c r="AI307" s="284"/>
      <c r="AJ307" s="162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83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</row>
    <row r="308" spans="1:72" ht="12.75" customHeight="1">
      <c r="A308" s="162"/>
      <c r="B308" s="162"/>
      <c r="C308" s="317"/>
      <c r="D308" s="317"/>
      <c r="E308" s="317"/>
      <c r="F308" s="317"/>
      <c r="G308" s="327"/>
      <c r="H308" s="327"/>
      <c r="I308" s="327"/>
      <c r="J308" s="327"/>
      <c r="K308" s="327"/>
      <c r="L308" s="162"/>
      <c r="M308" s="162"/>
      <c r="N308" s="163"/>
      <c r="O308" s="163"/>
      <c r="P308" s="327"/>
      <c r="Q308" s="160"/>
      <c r="R308" s="160"/>
      <c r="S308" s="160"/>
      <c r="T308" s="160"/>
      <c r="U308" s="160"/>
      <c r="V308" s="160"/>
      <c r="W308" s="160"/>
      <c r="X308" s="160"/>
      <c r="Y308" s="285"/>
      <c r="Z308" s="284"/>
      <c r="AA308" s="162"/>
      <c r="AB308" s="162"/>
      <c r="AC308" s="162"/>
      <c r="AD308" s="284"/>
      <c r="AE308" s="162"/>
      <c r="AF308" s="162"/>
      <c r="AG308" s="284"/>
      <c r="AH308" s="284"/>
      <c r="AI308" s="284"/>
      <c r="AJ308" s="162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83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</row>
    <row r="309" spans="1:72" ht="12.75" customHeight="1">
      <c r="A309" s="162"/>
      <c r="B309" s="162"/>
      <c r="C309" s="317"/>
      <c r="D309" s="317"/>
      <c r="E309" s="317"/>
      <c r="F309" s="317"/>
      <c r="G309" s="327"/>
      <c r="H309" s="327"/>
      <c r="I309" s="327"/>
      <c r="J309" s="327"/>
      <c r="K309" s="327"/>
      <c r="L309" s="162"/>
      <c r="M309" s="162"/>
      <c r="N309" s="163"/>
      <c r="O309" s="163"/>
      <c r="P309" s="327"/>
      <c r="Q309" s="160"/>
      <c r="R309" s="160"/>
      <c r="S309" s="160"/>
      <c r="T309" s="160"/>
      <c r="U309" s="160"/>
      <c r="V309" s="160"/>
      <c r="W309" s="160"/>
      <c r="X309" s="160"/>
      <c r="Y309" s="285"/>
      <c r="Z309" s="284"/>
      <c r="AA309" s="162"/>
      <c r="AB309" s="162"/>
      <c r="AC309" s="162"/>
      <c r="AD309" s="284"/>
      <c r="AE309" s="162"/>
      <c r="AF309" s="162"/>
      <c r="AG309" s="284"/>
      <c r="AH309" s="284"/>
      <c r="AI309" s="284"/>
      <c r="AJ309" s="162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83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</row>
    <row r="310" spans="1:72" ht="12.75" customHeight="1">
      <c r="A310" s="162"/>
      <c r="B310" s="162"/>
      <c r="C310" s="317"/>
      <c r="D310" s="317"/>
      <c r="E310" s="317"/>
      <c r="F310" s="317"/>
      <c r="G310" s="327"/>
      <c r="H310" s="327"/>
      <c r="I310" s="327"/>
      <c r="J310" s="327"/>
      <c r="K310" s="327"/>
      <c r="L310" s="162"/>
      <c r="M310" s="162"/>
      <c r="N310" s="163"/>
      <c r="O310" s="163"/>
      <c r="P310" s="327"/>
      <c r="Q310" s="160"/>
      <c r="R310" s="160"/>
      <c r="S310" s="160"/>
      <c r="T310" s="160"/>
      <c r="U310" s="160"/>
      <c r="V310" s="160"/>
      <c r="W310" s="160"/>
      <c r="X310" s="160"/>
      <c r="Y310" s="285"/>
      <c r="Z310" s="284"/>
      <c r="AA310" s="162"/>
      <c r="AB310" s="162"/>
      <c r="AC310" s="162"/>
      <c r="AD310" s="284"/>
      <c r="AE310" s="162"/>
      <c r="AF310" s="162"/>
      <c r="AG310" s="284"/>
      <c r="AH310" s="284"/>
      <c r="AI310" s="284"/>
      <c r="AJ310" s="162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83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</row>
    <row r="311" spans="1:72" ht="12.75" customHeight="1">
      <c r="A311" s="162"/>
      <c r="B311" s="162"/>
      <c r="C311" s="317"/>
      <c r="D311" s="317"/>
      <c r="E311" s="317"/>
      <c r="F311" s="317"/>
      <c r="G311" s="327"/>
      <c r="H311" s="327"/>
      <c r="I311" s="327"/>
      <c r="J311" s="327"/>
      <c r="K311" s="327"/>
      <c r="L311" s="162"/>
      <c r="M311" s="162"/>
      <c r="N311" s="163"/>
      <c r="O311" s="163"/>
      <c r="P311" s="327"/>
      <c r="Q311" s="160"/>
      <c r="R311" s="160"/>
      <c r="S311" s="160"/>
      <c r="T311" s="160"/>
      <c r="U311" s="160"/>
      <c r="V311" s="160"/>
      <c r="W311" s="160"/>
      <c r="X311" s="160"/>
      <c r="Y311" s="285"/>
      <c r="Z311" s="284"/>
      <c r="AA311" s="162"/>
      <c r="AB311" s="162"/>
      <c r="AC311" s="162"/>
      <c r="AD311" s="284"/>
      <c r="AE311" s="162"/>
      <c r="AF311" s="162"/>
      <c r="AG311" s="284"/>
      <c r="AH311" s="284"/>
      <c r="AI311" s="284"/>
      <c r="AJ311" s="162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83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</row>
    <row r="312" spans="1:72" ht="12.75" customHeight="1">
      <c r="A312" s="162"/>
      <c r="B312" s="162"/>
      <c r="C312" s="317"/>
      <c r="D312" s="317"/>
      <c r="E312" s="317"/>
      <c r="F312" s="317"/>
      <c r="G312" s="327"/>
      <c r="H312" s="327"/>
      <c r="I312" s="327"/>
      <c r="J312" s="327"/>
      <c r="K312" s="327"/>
      <c r="L312" s="162"/>
      <c r="M312" s="162"/>
      <c r="N312" s="163"/>
      <c r="O312" s="163"/>
      <c r="P312" s="327"/>
      <c r="Q312" s="160"/>
      <c r="R312" s="160"/>
      <c r="S312" s="160"/>
      <c r="T312" s="160"/>
      <c r="U312" s="160"/>
      <c r="V312" s="160"/>
      <c r="W312" s="160"/>
      <c r="X312" s="160"/>
      <c r="Y312" s="285"/>
      <c r="Z312" s="284"/>
      <c r="AA312" s="162"/>
      <c r="AB312" s="162"/>
      <c r="AC312" s="162"/>
      <c r="AD312" s="284"/>
      <c r="AE312" s="162"/>
      <c r="AF312" s="162"/>
      <c r="AG312" s="284"/>
      <c r="AH312" s="284"/>
      <c r="AI312" s="284"/>
      <c r="AJ312" s="162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83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</row>
    <row r="313" spans="1:72" ht="12.75" customHeight="1">
      <c r="A313" s="162"/>
      <c r="B313" s="162"/>
      <c r="C313" s="317"/>
      <c r="D313" s="317"/>
      <c r="E313" s="317"/>
      <c r="F313" s="317"/>
      <c r="G313" s="327"/>
      <c r="H313" s="327"/>
      <c r="I313" s="327"/>
      <c r="J313" s="327"/>
      <c r="K313" s="327"/>
      <c r="L313" s="162"/>
      <c r="M313" s="162"/>
      <c r="N313" s="163"/>
      <c r="O313" s="163"/>
      <c r="P313" s="327"/>
      <c r="Q313" s="160"/>
      <c r="R313" s="160"/>
      <c r="S313" s="160"/>
      <c r="T313" s="160"/>
      <c r="U313" s="160"/>
      <c r="V313" s="160"/>
      <c r="W313" s="160"/>
      <c r="X313" s="160"/>
      <c r="Y313" s="285"/>
      <c r="Z313" s="284"/>
      <c r="AA313" s="162"/>
      <c r="AB313" s="162"/>
      <c r="AC313" s="162"/>
      <c r="AD313" s="284"/>
      <c r="AE313" s="162"/>
      <c r="AF313" s="162"/>
      <c r="AG313" s="284"/>
      <c r="AH313" s="284"/>
      <c r="AI313" s="284"/>
      <c r="AJ313" s="162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83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</row>
    <row r="314" spans="1:72" ht="12.75" customHeight="1">
      <c r="A314" s="162"/>
      <c r="B314" s="162"/>
      <c r="C314" s="317"/>
      <c r="D314" s="317"/>
      <c r="E314" s="317"/>
      <c r="F314" s="317"/>
      <c r="G314" s="327"/>
      <c r="H314" s="327"/>
      <c r="I314" s="327"/>
      <c r="J314" s="327"/>
      <c r="K314" s="327"/>
      <c r="L314" s="162"/>
      <c r="M314" s="162"/>
      <c r="N314" s="163"/>
      <c r="O314" s="163"/>
      <c r="P314" s="327"/>
      <c r="Q314" s="160"/>
      <c r="R314" s="160"/>
      <c r="S314" s="160"/>
      <c r="T314" s="160"/>
      <c r="U314" s="160"/>
      <c r="V314" s="160"/>
      <c r="W314" s="160"/>
      <c r="X314" s="160"/>
      <c r="Y314" s="285"/>
      <c r="Z314" s="284"/>
      <c r="AA314" s="162"/>
      <c r="AB314" s="162"/>
      <c r="AC314" s="162"/>
      <c r="AD314" s="284"/>
      <c r="AE314" s="162"/>
      <c r="AF314" s="162"/>
      <c r="AG314" s="284"/>
      <c r="AH314" s="284"/>
      <c r="AI314" s="284"/>
      <c r="AJ314" s="162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83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</row>
    <row r="315" spans="1:72" ht="12.75" customHeight="1">
      <c r="A315" s="162"/>
      <c r="B315" s="162"/>
      <c r="C315" s="317"/>
      <c r="D315" s="317"/>
      <c r="E315" s="317"/>
      <c r="F315" s="317"/>
      <c r="G315" s="327"/>
      <c r="H315" s="327"/>
      <c r="I315" s="327"/>
      <c r="J315" s="327"/>
      <c r="K315" s="327"/>
      <c r="L315" s="162"/>
      <c r="M315" s="162"/>
      <c r="N315" s="163"/>
      <c r="O315" s="163"/>
      <c r="P315" s="327"/>
      <c r="Q315" s="160"/>
      <c r="R315" s="160"/>
      <c r="S315" s="160"/>
      <c r="T315" s="160"/>
      <c r="U315" s="160"/>
      <c r="V315" s="160"/>
      <c r="W315" s="160"/>
      <c r="X315" s="160"/>
      <c r="Y315" s="285"/>
      <c r="Z315" s="284"/>
      <c r="AA315" s="162"/>
      <c r="AB315" s="162"/>
      <c r="AC315" s="162"/>
      <c r="AD315" s="284"/>
      <c r="AE315" s="162"/>
      <c r="AF315" s="162"/>
      <c r="AG315" s="284"/>
      <c r="AH315" s="284"/>
      <c r="AI315" s="284"/>
      <c r="AJ315" s="162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83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</row>
    <row r="316" spans="1:72" ht="12.75" customHeight="1">
      <c r="A316" s="162"/>
      <c r="B316" s="162"/>
      <c r="C316" s="317"/>
      <c r="D316" s="317"/>
      <c r="E316" s="317"/>
      <c r="F316" s="317"/>
      <c r="G316" s="327"/>
      <c r="H316" s="327"/>
      <c r="I316" s="327"/>
      <c r="J316" s="327"/>
      <c r="K316" s="327"/>
      <c r="L316" s="162"/>
      <c r="M316" s="162"/>
      <c r="N316" s="163"/>
      <c r="O316" s="163"/>
      <c r="P316" s="327"/>
      <c r="Q316" s="160"/>
      <c r="R316" s="160"/>
      <c r="S316" s="160"/>
      <c r="T316" s="160"/>
      <c r="U316" s="160"/>
      <c r="V316" s="160"/>
      <c r="W316" s="160"/>
      <c r="X316" s="160"/>
      <c r="Y316" s="285"/>
      <c r="Z316" s="284"/>
      <c r="AA316" s="162"/>
      <c r="AB316" s="162"/>
      <c r="AC316" s="162"/>
      <c r="AD316" s="284"/>
      <c r="AE316" s="162"/>
      <c r="AF316" s="162"/>
      <c r="AG316" s="284"/>
      <c r="AH316" s="284"/>
      <c r="AI316" s="284"/>
      <c r="AJ316" s="162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83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</row>
    <row r="317" spans="1:72" ht="12.75" customHeight="1">
      <c r="A317" s="162"/>
      <c r="B317" s="162"/>
      <c r="C317" s="317"/>
      <c r="D317" s="317"/>
      <c r="E317" s="317"/>
      <c r="F317" s="317"/>
      <c r="G317" s="327"/>
      <c r="H317" s="327"/>
      <c r="I317" s="327"/>
      <c r="J317" s="327"/>
      <c r="K317" s="327"/>
      <c r="L317" s="162"/>
      <c r="M317" s="162"/>
      <c r="N317" s="163"/>
      <c r="O317" s="163"/>
      <c r="P317" s="327"/>
      <c r="Q317" s="160"/>
      <c r="R317" s="160"/>
      <c r="S317" s="160"/>
      <c r="T317" s="160"/>
      <c r="U317" s="160"/>
      <c r="V317" s="160"/>
      <c r="W317" s="160"/>
      <c r="X317" s="160"/>
      <c r="Y317" s="285"/>
      <c r="Z317" s="284"/>
      <c r="AA317" s="162"/>
      <c r="AB317" s="162"/>
      <c r="AC317" s="162"/>
      <c r="AD317" s="284"/>
      <c r="AE317" s="162"/>
      <c r="AF317" s="162"/>
      <c r="AG317" s="284"/>
      <c r="AH317" s="284"/>
      <c r="AI317" s="284"/>
      <c r="AJ317" s="162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83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</row>
    <row r="318" spans="1:72" ht="12.75" customHeight="1">
      <c r="A318" s="162"/>
      <c r="B318" s="162"/>
      <c r="C318" s="317"/>
      <c r="D318" s="317"/>
      <c r="E318" s="317"/>
      <c r="F318" s="317"/>
      <c r="G318" s="327"/>
      <c r="H318" s="327"/>
      <c r="I318" s="327"/>
      <c r="J318" s="327"/>
      <c r="K318" s="327"/>
      <c r="L318" s="162"/>
      <c r="M318" s="162"/>
      <c r="N318" s="163"/>
      <c r="O318" s="163"/>
      <c r="P318" s="327"/>
      <c r="Q318" s="160"/>
      <c r="R318" s="160"/>
      <c r="S318" s="160"/>
      <c r="T318" s="160"/>
      <c r="U318" s="160"/>
      <c r="V318" s="160"/>
      <c r="W318" s="160"/>
      <c r="X318" s="160"/>
      <c r="Y318" s="285"/>
      <c r="Z318" s="284"/>
      <c r="AA318" s="162"/>
      <c r="AB318" s="162"/>
      <c r="AC318" s="162"/>
      <c r="AD318" s="284"/>
      <c r="AE318" s="162"/>
      <c r="AF318" s="162"/>
      <c r="AG318" s="284"/>
      <c r="AH318" s="284"/>
      <c r="AI318" s="284"/>
      <c r="AJ318" s="162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83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</row>
    <row r="319" spans="1:72" ht="12.75" customHeight="1">
      <c r="A319" s="162"/>
      <c r="B319" s="162"/>
      <c r="C319" s="317"/>
      <c r="D319" s="317"/>
      <c r="E319" s="317"/>
      <c r="F319" s="317"/>
      <c r="G319" s="327"/>
      <c r="H319" s="327"/>
      <c r="I319" s="327"/>
      <c r="J319" s="327"/>
      <c r="K319" s="327"/>
      <c r="L319" s="162"/>
      <c r="M319" s="162"/>
      <c r="N319" s="163"/>
      <c r="O319" s="163"/>
      <c r="P319" s="327"/>
      <c r="Q319" s="160"/>
      <c r="R319" s="160"/>
      <c r="S319" s="160"/>
      <c r="T319" s="160"/>
      <c r="U319" s="160"/>
      <c r="V319" s="160"/>
      <c r="W319" s="160"/>
      <c r="X319" s="160"/>
      <c r="Y319" s="285"/>
      <c r="Z319" s="284"/>
      <c r="AA319" s="162"/>
      <c r="AB319" s="162"/>
      <c r="AC319" s="162"/>
      <c r="AD319" s="284"/>
      <c r="AE319" s="162"/>
      <c r="AF319" s="162"/>
      <c r="AG319" s="284"/>
      <c r="AH319" s="284"/>
      <c r="AI319" s="284"/>
      <c r="AJ319" s="162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83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</row>
    <row r="320" spans="1:72" ht="12.75" customHeight="1">
      <c r="A320" s="162"/>
      <c r="B320" s="162"/>
      <c r="C320" s="317"/>
      <c r="D320" s="317"/>
      <c r="E320" s="317"/>
      <c r="F320" s="317"/>
      <c r="G320" s="327"/>
      <c r="H320" s="327"/>
      <c r="I320" s="327"/>
      <c r="J320" s="327"/>
      <c r="K320" s="327"/>
      <c r="L320" s="162"/>
      <c r="M320" s="162"/>
      <c r="N320" s="163"/>
      <c r="O320" s="163"/>
      <c r="P320" s="327"/>
      <c r="Q320" s="160"/>
      <c r="R320" s="160"/>
      <c r="S320" s="160"/>
      <c r="T320" s="160"/>
      <c r="U320" s="160"/>
      <c r="V320" s="160"/>
      <c r="W320" s="160"/>
      <c r="X320" s="160"/>
      <c r="Y320" s="285"/>
      <c r="Z320" s="284"/>
      <c r="AA320" s="162"/>
      <c r="AB320" s="162"/>
      <c r="AC320" s="162"/>
      <c r="AD320" s="284"/>
      <c r="AE320" s="162"/>
      <c r="AF320" s="162"/>
      <c r="AG320" s="284"/>
      <c r="AH320" s="284"/>
      <c r="AI320" s="284"/>
      <c r="AJ320" s="162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83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</row>
    <row r="321" spans="1:72" ht="12.75" customHeight="1">
      <c r="A321" s="162"/>
      <c r="B321" s="162"/>
      <c r="C321" s="317"/>
      <c r="D321" s="317"/>
      <c r="E321" s="317"/>
      <c r="F321" s="317"/>
      <c r="G321" s="327"/>
      <c r="H321" s="327"/>
      <c r="I321" s="327"/>
      <c r="J321" s="327"/>
      <c r="K321" s="327"/>
      <c r="L321" s="162"/>
      <c r="M321" s="162"/>
      <c r="N321" s="163"/>
      <c r="O321" s="163"/>
      <c r="P321" s="327"/>
      <c r="Q321" s="160"/>
      <c r="R321" s="160"/>
      <c r="S321" s="160"/>
      <c r="T321" s="160"/>
      <c r="U321" s="160"/>
      <c r="V321" s="160"/>
      <c r="W321" s="160"/>
      <c r="X321" s="160"/>
      <c r="Y321" s="285"/>
      <c r="Z321" s="284"/>
      <c r="AA321" s="162"/>
      <c r="AB321" s="162"/>
      <c r="AC321" s="162"/>
      <c r="AD321" s="284"/>
      <c r="AE321" s="162"/>
      <c r="AF321" s="162"/>
      <c r="AG321" s="284"/>
      <c r="AH321" s="284"/>
      <c r="AI321" s="284"/>
      <c r="AJ321" s="162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83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</row>
    <row r="322" spans="1:72" ht="12.75" customHeight="1">
      <c r="A322" s="162"/>
      <c r="B322" s="162"/>
      <c r="C322" s="317"/>
      <c r="D322" s="317"/>
      <c r="E322" s="317"/>
      <c r="F322" s="317"/>
      <c r="G322" s="327"/>
      <c r="H322" s="327"/>
      <c r="I322" s="327"/>
      <c r="J322" s="327"/>
      <c r="K322" s="327"/>
      <c r="L322" s="162"/>
      <c r="M322" s="162"/>
      <c r="N322" s="163"/>
      <c r="O322" s="163"/>
      <c r="P322" s="327"/>
      <c r="Q322" s="160"/>
      <c r="R322" s="160"/>
      <c r="S322" s="160"/>
      <c r="T322" s="160"/>
      <c r="U322" s="160"/>
      <c r="V322" s="160"/>
      <c r="W322" s="160"/>
      <c r="X322" s="160"/>
      <c r="Y322" s="285"/>
      <c r="Z322" s="284"/>
      <c r="AA322" s="162"/>
      <c r="AB322" s="162"/>
      <c r="AC322" s="162"/>
      <c r="AD322" s="284"/>
      <c r="AE322" s="162"/>
      <c r="AF322" s="162"/>
      <c r="AG322" s="284"/>
      <c r="AH322" s="284"/>
      <c r="AI322" s="284"/>
      <c r="AJ322" s="162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83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</row>
    <row r="323" spans="1:72" ht="12.75" customHeight="1">
      <c r="A323" s="162"/>
      <c r="B323" s="162"/>
      <c r="C323" s="317"/>
      <c r="D323" s="317"/>
      <c r="E323" s="317"/>
      <c r="F323" s="317"/>
      <c r="G323" s="327"/>
      <c r="H323" s="327"/>
      <c r="I323" s="327"/>
      <c r="J323" s="327"/>
      <c r="K323" s="327"/>
      <c r="L323" s="162"/>
      <c r="M323" s="162"/>
      <c r="N323" s="163"/>
      <c r="O323" s="163"/>
      <c r="P323" s="327"/>
      <c r="Q323" s="160"/>
      <c r="R323" s="160"/>
      <c r="S323" s="160"/>
      <c r="T323" s="160"/>
      <c r="U323" s="160"/>
      <c r="V323" s="160"/>
      <c r="W323" s="160"/>
      <c r="X323" s="160"/>
      <c r="Y323" s="285"/>
      <c r="Z323" s="284"/>
      <c r="AA323" s="162"/>
      <c r="AB323" s="162"/>
      <c r="AC323" s="162"/>
      <c r="AD323" s="284"/>
      <c r="AE323" s="162"/>
      <c r="AF323" s="162"/>
      <c r="AG323" s="284"/>
      <c r="AH323" s="284"/>
      <c r="AI323" s="284"/>
      <c r="AJ323" s="162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83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</row>
    <row r="324" spans="1:72" ht="12.75" customHeight="1">
      <c r="A324" s="162"/>
      <c r="B324" s="162"/>
      <c r="C324" s="317"/>
      <c r="D324" s="317"/>
      <c r="E324" s="317"/>
      <c r="F324" s="317"/>
      <c r="G324" s="327"/>
      <c r="H324" s="327"/>
      <c r="I324" s="327"/>
      <c r="J324" s="327"/>
      <c r="K324" s="327"/>
      <c r="L324" s="162"/>
      <c r="M324" s="162"/>
      <c r="N324" s="163"/>
      <c r="O324" s="163"/>
      <c r="P324" s="327"/>
      <c r="Q324" s="160"/>
      <c r="R324" s="160"/>
      <c r="S324" s="160"/>
      <c r="T324" s="160"/>
      <c r="U324" s="160"/>
      <c r="V324" s="160"/>
      <c r="W324" s="160"/>
      <c r="X324" s="160"/>
      <c r="Y324" s="285"/>
      <c r="Z324" s="284"/>
      <c r="AA324" s="162"/>
      <c r="AB324" s="162"/>
      <c r="AC324" s="162"/>
      <c r="AD324" s="284"/>
      <c r="AE324" s="162"/>
      <c r="AF324" s="162"/>
      <c r="AG324" s="284"/>
      <c r="AH324" s="284"/>
      <c r="AI324" s="284"/>
      <c r="AJ324" s="162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83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</row>
    <row r="325" spans="1:72" ht="12.75" customHeight="1">
      <c r="A325" s="162"/>
      <c r="B325" s="162"/>
      <c r="C325" s="317"/>
      <c r="D325" s="317"/>
      <c r="E325" s="317"/>
      <c r="F325" s="317"/>
      <c r="G325" s="327"/>
      <c r="H325" s="327"/>
      <c r="I325" s="327"/>
      <c r="J325" s="327"/>
      <c r="K325" s="327"/>
      <c r="L325" s="162"/>
      <c r="M325" s="162"/>
      <c r="N325" s="163"/>
      <c r="O325" s="163"/>
      <c r="P325" s="327"/>
      <c r="Q325" s="160"/>
      <c r="R325" s="160"/>
      <c r="S325" s="160"/>
      <c r="T325" s="160"/>
      <c r="U325" s="160"/>
      <c r="V325" s="160"/>
      <c r="W325" s="160"/>
      <c r="X325" s="160"/>
      <c r="Y325" s="285"/>
      <c r="Z325" s="284"/>
      <c r="AA325" s="162"/>
      <c r="AB325" s="162"/>
      <c r="AC325" s="162"/>
      <c r="AD325" s="284"/>
      <c r="AE325" s="162"/>
      <c r="AF325" s="162"/>
      <c r="AG325" s="284"/>
      <c r="AH325" s="284"/>
      <c r="AI325" s="284"/>
      <c r="AJ325" s="162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83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</row>
    <row r="326" spans="1:72" ht="12.75" customHeight="1">
      <c r="A326" s="162"/>
      <c r="B326" s="162"/>
      <c r="C326" s="317"/>
      <c r="D326" s="317"/>
      <c r="E326" s="317"/>
      <c r="F326" s="317"/>
      <c r="G326" s="327"/>
      <c r="H326" s="327"/>
      <c r="I326" s="327"/>
      <c r="J326" s="327"/>
      <c r="K326" s="327"/>
      <c r="L326" s="162"/>
      <c r="M326" s="162"/>
      <c r="N326" s="163"/>
      <c r="O326" s="163"/>
      <c r="P326" s="327"/>
      <c r="Q326" s="160"/>
      <c r="R326" s="160"/>
      <c r="S326" s="160"/>
      <c r="T326" s="160"/>
      <c r="U326" s="160"/>
      <c r="V326" s="160"/>
      <c r="W326" s="160"/>
      <c r="X326" s="160"/>
      <c r="Y326" s="285"/>
      <c r="Z326" s="284"/>
      <c r="AA326" s="162"/>
      <c r="AB326" s="162"/>
      <c r="AC326" s="162"/>
      <c r="AD326" s="284"/>
      <c r="AE326" s="162"/>
      <c r="AF326" s="162"/>
      <c r="AG326" s="284"/>
      <c r="AH326" s="284"/>
      <c r="AI326" s="284"/>
      <c r="AJ326" s="162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83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</row>
    <row r="327" spans="1:72" ht="12.75" customHeight="1">
      <c r="A327" s="162"/>
      <c r="B327" s="162"/>
      <c r="C327" s="317"/>
      <c r="D327" s="317"/>
      <c r="E327" s="317"/>
      <c r="F327" s="317"/>
      <c r="G327" s="327"/>
      <c r="H327" s="327"/>
      <c r="I327" s="327"/>
      <c r="J327" s="327"/>
      <c r="K327" s="327"/>
      <c r="L327" s="162"/>
      <c r="M327" s="162"/>
      <c r="N327" s="163"/>
      <c r="O327" s="163"/>
      <c r="P327" s="327"/>
      <c r="Q327" s="160"/>
      <c r="R327" s="160"/>
      <c r="S327" s="160"/>
      <c r="T327" s="160"/>
      <c r="U327" s="160"/>
      <c r="V327" s="160"/>
      <c r="W327" s="160"/>
      <c r="X327" s="160"/>
      <c r="Y327" s="285"/>
      <c r="Z327" s="284"/>
      <c r="AA327" s="162"/>
      <c r="AB327" s="162"/>
      <c r="AC327" s="162"/>
      <c r="AD327" s="284"/>
      <c r="AE327" s="162"/>
      <c r="AF327" s="162"/>
      <c r="AG327" s="284"/>
      <c r="AH327" s="284"/>
      <c r="AI327" s="284"/>
      <c r="AJ327" s="162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83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</row>
    <row r="328" spans="1:72" ht="12.75" customHeight="1">
      <c r="A328" s="162"/>
      <c r="B328" s="162"/>
      <c r="C328" s="317"/>
      <c r="D328" s="317"/>
      <c r="E328" s="317"/>
      <c r="F328" s="317"/>
      <c r="G328" s="327"/>
      <c r="H328" s="327"/>
      <c r="I328" s="327"/>
      <c r="J328" s="327"/>
      <c r="K328" s="327"/>
      <c r="L328" s="162"/>
      <c r="M328" s="162"/>
      <c r="N328" s="163"/>
      <c r="O328" s="163"/>
      <c r="P328" s="327"/>
      <c r="Q328" s="160"/>
      <c r="R328" s="160"/>
      <c r="S328" s="160"/>
      <c r="T328" s="160"/>
      <c r="U328" s="160"/>
      <c r="V328" s="160"/>
      <c r="W328" s="160"/>
      <c r="X328" s="160"/>
      <c r="Y328" s="285"/>
      <c r="Z328" s="284"/>
      <c r="AA328" s="162"/>
      <c r="AB328" s="162"/>
      <c r="AC328" s="162"/>
      <c r="AD328" s="284"/>
      <c r="AE328" s="162"/>
      <c r="AF328" s="162"/>
      <c r="AG328" s="284"/>
      <c r="AH328" s="284"/>
      <c r="AI328" s="284"/>
      <c r="AJ328" s="162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83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</row>
    <row r="329" spans="1:72" ht="12.75" customHeight="1">
      <c r="A329" s="162"/>
      <c r="B329" s="162"/>
      <c r="C329" s="317"/>
      <c r="D329" s="317"/>
      <c r="E329" s="317"/>
      <c r="F329" s="317"/>
      <c r="G329" s="327"/>
      <c r="H329" s="327"/>
      <c r="I329" s="327"/>
      <c r="J329" s="327"/>
      <c r="K329" s="327"/>
      <c r="L329" s="162"/>
      <c r="M329" s="162"/>
      <c r="N329" s="163"/>
      <c r="O329" s="163"/>
      <c r="P329" s="327"/>
      <c r="Q329" s="160"/>
      <c r="R329" s="160"/>
      <c r="S329" s="160"/>
      <c r="T329" s="160"/>
      <c r="U329" s="160"/>
      <c r="V329" s="160"/>
      <c r="W329" s="160"/>
      <c r="X329" s="160"/>
      <c r="Y329" s="285"/>
      <c r="Z329" s="284"/>
      <c r="AA329" s="162"/>
      <c r="AB329" s="162"/>
      <c r="AC329" s="162"/>
      <c r="AD329" s="284"/>
      <c r="AE329" s="162"/>
      <c r="AF329" s="162"/>
      <c r="AG329" s="284"/>
      <c r="AH329" s="284"/>
      <c r="AI329" s="284"/>
      <c r="AJ329" s="162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83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</row>
    <row r="330" spans="1:72" ht="12.75" customHeight="1">
      <c r="A330" s="162"/>
      <c r="B330" s="162"/>
      <c r="C330" s="317"/>
      <c r="D330" s="317"/>
      <c r="E330" s="317"/>
      <c r="F330" s="317"/>
      <c r="G330" s="327"/>
      <c r="H330" s="327"/>
      <c r="I330" s="327"/>
      <c r="J330" s="327"/>
      <c r="K330" s="327"/>
      <c r="L330" s="162"/>
      <c r="M330" s="162"/>
      <c r="N330" s="163"/>
      <c r="O330" s="163"/>
      <c r="P330" s="327"/>
      <c r="Q330" s="160"/>
      <c r="R330" s="160"/>
      <c r="S330" s="160"/>
      <c r="T330" s="160"/>
      <c r="U330" s="160"/>
      <c r="V330" s="160"/>
      <c r="W330" s="160"/>
      <c r="X330" s="160"/>
      <c r="Y330" s="285"/>
      <c r="Z330" s="284"/>
      <c r="AA330" s="162"/>
      <c r="AB330" s="162"/>
      <c r="AC330" s="162"/>
      <c r="AD330" s="284"/>
      <c r="AE330" s="162"/>
      <c r="AF330" s="162"/>
      <c r="AG330" s="284"/>
      <c r="AH330" s="284"/>
      <c r="AI330" s="284"/>
      <c r="AJ330" s="162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83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</row>
    <row r="331" spans="1:72" ht="12.75" customHeight="1">
      <c r="A331" s="162"/>
      <c r="B331" s="162"/>
      <c r="C331" s="317"/>
      <c r="D331" s="317"/>
      <c r="E331" s="317"/>
      <c r="F331" s="317"/>
      <c r="G331" s="327"/>
      <c r="H331" s="327"/>
      <c r="I331" s="327"/>
      <c r="J331" s="327"/>
      <c r="K331" s="327"/>
      <c r="L331" s="162"/>
      <c r="M331" s="162"/>
      <c r="N331" s="163"/>
      <c r="O331" s="163"/>
      <c r="P331" s="327"/>
      <c r="Q331" s="160"/>
      <c r="R331" s="160"/>
      <c r="S331" s="160"/>
      <c r="T331" s="160"/>
      <c r="U331" s="160"/>
      <c r="V331" s="160"/>
      <c r="W331" s="160"/>
      <c r="X331" s="160"/>
      <c r="Y331" s="285"/>
      <c r="Z331" s="284"/>
      <c r="AA331" s="162"/>
      <c r="AB331" s="162"/>
      <c r="AC331" s="162"/>
      <c r="AD331" s="284"/>
      <c r="AE331" s="162"/>
      <c r="AF331" s="162"/>
      <c r="AG331" s="284"/>
      <c r="AH331" s="284"/>
      <c r="AI331" s="284"/>
      <c r="AJ331" s="162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83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</row>
    <row r="332" spans="1:72" ht="12.75" customHeight="1">
      <c r="A332" s="162"/>
      <c r="B332" s="162"/>
      <c r="C332" s="317"/>
      <c r="D332" s="317"/>
      <c r="E332" s="317"/>
      <c r="F332" s="317"/>
      <c r="G332" s="327"/>
      <c r="H332" s="327"/>
      <c r="I332" s="327"/>
      <c r="J332" s="327"/>
      <c r="K332" s="327"/>
      <c r="L332" s="162"/>
      <c r="M332" s="162"/>
      <c r="N332" s="163"/>
      <c r="O332" s="163"/>
      <c r="P332" s="327"/>
      <c r="Q332" s="160"/>
      <c r="R332" s="160"/>
      <c r="S332" s="160"/>
      <c r="T332" s="160"/>
      <c r="U332" s="160"/>
      <c r="V332" s="160"/>
      <c r="W332" s="160"/>
      <c r="X332" s="160"/>
      <c r="Y332" s="285"/>
      <c r="Z332" s="284"/>
      <c r="AA332" s="162"/>
      <c r="AB332" s="162"/>
      <c r="AC332" s="162"/>
      <c r="AD332" s="284"/>
      <c r="AE332" s="162"/>
      <c r="AF332" s="162"/>
      <c r="AG332" s="284"/>
      <c r="AH332" s="284"/>
      <c r="AI332" s="284"/>
      <c r="AJ332" s="162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83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</row>
    <row r="333" spans="1:72" ht="12.75" customHeight="1">
      <c r="A333" s="162"/>
      <c r="B333" s="162"/>
      <c r="C333" s="317"/>
      <c r="D333" s="317"/>
      <c r="E333" s="317"/>
      <c r="F333" s="317"/>
      <c r="G333" s="327"/>
      <c r="H333" s="327"/>
      <c r="I333" s="327"/>
      <c r="J333" s="327"/>
      <c r="K333" s="327"/>
      <c r="L333" s="162"/>
      <c r="M333" s="162"/>
      <c r="N333" s="163"/>
      <c r="O333" s="163"/>
      <c r="P333" s="327"/>
      <c r="Q333" s="160"/>
      <c r="R333" s="160"/>
      <c r="S333" s="160"/>
      <c r="T333" s="160"/>
      <c r="U333" s="160"/>
      <c r="V333" s="160"/>
      <c r="W333" s="160"/>
      <c r="X333" s="160"/>
      <c r="Y333" s="285"/>
      <c r="Z333" s="284"/>
      <c r="AA333" s="162"/>
      <c r="AB333" s="162"/>
      <c r="AC333" s="162"/>
      <c r="AD333" s="284"/>
      <c r="AE333" s="162"/>
      <c r="AF333" s="162"/>
      <c r="AG333" s="284"/>
      <c r="AH333" s="284"/>
      <c r="AI333" s="284"/>
      <c r="AJ333" s="162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83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</row>
    <row r="334" spans="1:72" ht="12.75" customHeight="1">
      <c r="A334" s="162"/>
      <c r="B334" s="162"/>
      <c r="C334" s="317"/>
      <c r="D334" s="317"/>
      <c r="E334" s="317"/>
      <c r="F334" s="317"/>
      <c r="G334" s="327"/>
      <c r="H334" s="327"/>
      <c r="I334" s="327"/>
      <c r="J334" s="327"/>
      <c r="K334" s="327"/>
      <c r="L334" s="162"/>
      <c r="M334" s="162"/>
      <c r="N334" s="163"/>
      <c r="O334" s="163"/>
      <c r="P334" s="327"/>
      <c r="Q334" s="160"/>
      <c r="R334" s="160"/>
      <c r="S334" s="160"/>
      <c r="T334" s="160"/>
      <c r="U334" s="160"/>
      <c r="V334" s="160"/>
      <c r="W334" s="160"/>
      <c r="X334" s="160"/>
      <c r="Y334" s="285"/>
      <c r="Z334" s="284"/>
      <c r="AA334" s="162"/>
      <c r="AB334" s="162"/>
      <c r="AC334" s="162"/>
      <c r="AD334" s="284"/>
      <c r="AE334" s="162"/>
      <c r="AF334" s="162"/>
      <c r="AG334" s="284"/>
      <c r="AH334" s="284"/>
      <c r="AI334" s="284"/>
      <c r="AJ334" s="162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83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</row>
    <row r="335" spans="1:72" ht="12.75" customHeight="1">
      <c r="A335" s="162"/>
      <c r="B335" s="162"/>
      <c r="C335" s="317"/>
      <c r="D335" s="317"/>
      <c r="E335" s="317"/>
      <c r="F335" s="317"/>
      <c r="G335" s="327"/>
      <c r="H335" s="327"/>
      <c r="I335" s="327"/>
      <c r="J335" s="327"/>
      <c r="K335" s="327"/>
      <c r="L335" s="162"/>
      <c r="M335" s="162"/>
      <c r="N335" s="163"/>
      <c r="O335" s="163"/>
      <c r="P335" s="327"/>
      <c r="Q335" s="160"/>
      <c r="R335" s="160"/>
      <c r="S335" s="160"/>
      <c r="T335" s="160"/>
      <c r="U335" s="160"/>
      <c r="V335" s="160"/>
      <c r="W335" s="160"/>
      <c r="X335" s="160"/>
      <c r="Y335" s="285"/>
      <c r="Z335" s="284"/>
      <c r="AA335" s="162"/>
      <c r="AB335" s="162"/>
      <c r="AC335" s="162"/>
      <c r="AD335" s="284"/>
      <c r="AE335" s="162"/>
      <c r="AF335" s="162"/>
      <c r="AG335" s="284"/>
      <c r="AH335" s="284"/>
      <c r="AI335" s="284"/>
      <c r="AJ335" s="162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83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</row>
    <row r="336" spans="1:72" ht="12.75" customHeight="1">
      <c r="A336" s="162"/>
      <c r="B336" s="162"/>
      <c r="C336" s="317"/>
      <c r="D336" s="317"/>
      <c r="E336" s="317"/>
      <c r="F336" s="317"/>
      <c r="G336" s="327"/>
      <c r="H336" s="327"/>
      <c r="I336" s="327"/>
      <c r="J336" s="327"/>
      <c r="K336" s="327"/>
      <c r="L336" s="162"/>
      <c r="M336" s="162"/>
      <c r="N336" s="163"/>
      <c r="O336" s="163"/>
      <c r="P336" s="327"/>
      <c r="Q336" s="160"/>
      <c r="R336" s="160"/>
      <c r="S336" s="160"/>
      <c r="T336" s="160"/>
      <c r="U336" s="160"/>
      <c r="V336" s="160"/>
      <c r="W336" s="160"/>
      <c r="X336" s="160"/>
      <c r="Y336" s="285"/>
      <c r="Z336" s="284"/>
      <c r="AA336" s="162"/>
      <c r="AB336" s="162"/>
      <c r="AC336" s="162"/>
      <c r="AD336" s="284"/>
      <c r="AE336" s="162"/>
      <c r="AF336" s="162"/>
      <c r="AG336" s="284"/>
      <c r="AH336" s="284"/>
      <c r="AI336" s="284"/>
      <c r="AJ336" s="162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83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</row>
    <row r="337" spans="1:72" ht="12.75" customHeight="1">
      <c r="A337" s="162"/>
      <c r="B337" s="162"/>
      <c r="C337" s="317"/>
      <c r="D337" s="317"/>
      <c r="E337" s="317"/>
      <c r="F337" s="317"/>
      <c r="G337" s="327"/>
      <c r="H337" s="327"/>
      <c r="I337" s="327"/>
      <c r="J337" s="327"/>
      <c r="K337" s="327"/>
      <c r="L337" s="162"/>
      <c r="M337" s="162"/>
      <c r="N337" s="163"/>
      <c r="O337" s="163"/>
      <c r="P337" s="327"/>
      <c r="Q337" s="160"/>
      <c r="R337" s="160"/>
      <c r="S337" s="160"/>
      <c r="T337" s="160"/>
      <c r="U337" s="160"/>
      <c r="V337" s="160"/>
      <c r="W337" s="160"/>
      <c r="X337" s="160"/>
      <c r="Y337" s="285"/>
      <c r="Z337" s="284"/>
      <c r="AA337" s="162"/>
      <c r="AB337" s="162"/>
      <c r="AC337" s="162"/>
      <c r="AD337" s="284"/>
      <c r="AE337" s="162"/>
      <c r="AF337" s="162"/>
      <c r="AG337" s="284"/>
      <c r="AH337" s="284"/>
      <c r="AI337" s="284"/>
      <c r="AJ337" s="162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83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</row>
    <row r="338" spans="1:72" ht="12.75" customHeight="1">
      <c r="A338" s="162"/>
      <c r="B338" s="162"/>
      <c r="C338" s="317"/>
      <c r="D338" s="317"/>
      <c r="E338" s="317"/>
      <c r="F338" s="317"/>
      <c r="G338" s="327"/>
      <c r="H338" s="327"/>
      <c r="I338" s="327"/>
      <c r="J338" s="327"/>
      <c r="K338" s="327"/>
      <c r="L338" s="162"/>
      <c r="M338" s="162"/>
      <c r="N338" s="163"/>
      <c r="O338" s="163"/>
      <c r="P338" s="327"/>
      <c r="Q338" s="160"/>
      <c r="R338" s="160"/>
      <c r="S338" s="160"/>
      <c r="T338" s="160"/>
      <c r="U338" s="160"/>
      <c r="V338" s="160"/>
      <c r="W338" s="160"/>
      <c r="X338" s="160"/>
      <c r="Y338" s="285"/>
      <c r="Z338" s="284"/>
      <c r="AA338" s="162"/>
      <c r="AB338" s="162"/>
      <c r="AC338" s="162"/>
      <c r="AD338" s="284"/>
      <c r="AE338" s="162"/>
      <c r="AF338" s="162"/>
      <c r="AG338" s="284"/>
      <c r="AH338" s="284"/>
      <c r="AI338" s="284"/>
      <c r="AJ338" s="162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83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</row>
    <row r="339" spans="1:72" ht="12.75" customHeight="1">
      <c r="A339" s="162"/>
      <c r="B339" s="162"/>
      <c r="C339" s="317"/>
      <c r="D339" s="317"/>
      <c r="E339" s="317"/>
      <c r="F339" s="317"/>
      <c r="G339" s="327"/>
      <c r="H339" s="327"/>
      <c r="I339" s="327"/>
      <c r="J339" s="327"/>
      <c r="K339" s="327"/>
      <c r="L339" s="162"/>
      <c r="M339" s="162"/>
      <c r="N339" s="163"/>
      <c r="O339" s="163"/>
      <c r="P339" s="327"/>
      <c r="Q339" s="160"/>
      <c r="R339" s="160"/>
      <c r="S339" s="160"/>
      <c r="T339" s="160"/>
      <c r="U339" s="160"/>
      <c r="V339" s="160"/>
      <c r="W339" s="160"/>
      <c r="X339" s="160"/>
      <c r="Y339" s="285"/>
      <c r="Z339" s="284"/>
      <c r="AA339" s="162"/>
      <c r="AB339" s="162"/>
      <c r="AC339" s="162"/>
      <c r="AD339" s="284"/>
      <c r="AE339" s="162"/>
      <c r="AF339" s="162"/>
      <c r="AG339" s="284"/>
      <c r="AH339" s="284"/>
      <c r="AI339" s="284"/>
      <c r="AJ339" s="162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83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</row>
    <row r="340" spans="1:72" ht="12.75" customHeight="1">
      <c r="A340" s="162"/>
      <c r="B340" s="162"/>
      <c r="C340" s="317"/>
      <c r="D340" s="317"/>
      <c r="E340" s="317"/>
      <c r="F340" s="317"/>
      <c r="G340" s="327"/>
      <c r="H340" s="327"/>
      <c r="I340" s="327"/>
      <c r="J340" s="327"/>
      <c r="K340" s="327"/>
      <c r="L340" s="162"/>
      <c r="M340" s="162"/>
      <c r="N340" s="163"/>
      <c r="O340" s="163"/>
      <c r="P340" s="327"/>
      <c r="Q340" s="160"/>
      <c r="R340" s="160"/>
      <c r="S340" s="160"/>
      <c r="T340" s="160"/>
      <c r="U340" s="160"/>
      <c r="V340" s="160"/>
      <c r="W340" s="160"/>
      <c r="X340" s="160"/>
      <c r="Y340" s="285"/>
      <c r="Z340" s="284"/>
      <c r="AA340" s="162"/>
      <c r="AB340" s="162"/>
      <c r="AC340" s="162"/>
      <c r="AD340" s="284"/>
      <c r="AE340" s="162"/>
      <c r="AF340" s="162"/>
      <c r="AG340" s="284"/>
      <c r="AH340" s="284"/>
      <c r="AI340" s="284"/>
      <c r="AJ340" s="162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83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</row>
    <row r="341" spans="1:72" ht="12.75" customHeight="1">
      <c r="A341" s="162"/>
      <c r="B341" s="162"/>
      <c r="C341" s="317"/>
      <c r="D341" s="317"/>
      <c r="E341" s="317"/>
      <c r="F341" s="317"/>
      <c r="G341" s="327"/>
      <c r="H341" s="327"/>
      <c r="I341" s="327"/>
      <c r="J341" s="327"/>
      <c r="K341" s="327"/>
      <c r="L341" s="162"/>
      <c r="M341" s="162"/>
      <c r="N341" s="163"/>
      <c r="O341" s="163"/>
      <c r="P341" s="327"/>
      <c r="Q341" s="160"/>
      <c r="R341" s="160"/>
      <c r="S341" s="160"/>
      <c r="T341" s="160"/>
      <c r="U341" s="160"/>
      <c r="V341" s="160"/>
      <c r="W341" s="160"/>
      <c r="X341" s="160"/>
      <c r="Y341" s="285"/>
      <c r="Z341" s="284"/>
      <c r="AA341" s="162"/>
      <c r="AB341" s="162"/>
      <c r="AC341" s="162"/>
      <c r="AD341" s="284"/>
      <c r="AE341" s="162"/>
      <c r="AF341" s="162"/>
      <c r="AG341" s="284"/>
      <c r="AH341" s="284"/>
      <c r="AI341" s="284"/>
      <c r="AJ341" s="162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83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</row>
    <row r="342" spans="1:72" ht="12.75" customHeight="1">
      <c r="A342" s="162"/>
      <c r="B342" s="162"/>
      <c r="C342" s="317"/>
      <c r="D342" s="317"/>
      <c r="E342" s="317"/>
      <c r="F342" s="317"/>
      <c r="G342" s="327"/>
      <c r="H342" s="327"/>
      <c r="I342" s="327"/>
      <c r="J342" s="327"/>
      <c r="K342" s="327"/>
      <c r="L342" s="162"/>
      <c r="M342" s="162"/>
      <c r="N342" s="163"/>
      <c r="O342" s="163"/>
      <c r="P342" s="327"/>
      <c r="Q342" s="160"/>
      <c r="R342" s="160"/>
      <c r="S342" s="160"/>
      <c r="T342" s="160"/>
      <c r="U342" s="160"/>
      <c r="V342" s="160"/>
      <c r="W342" s="160"/>
      <c r="X342" s="160"/>
      <c r="Y342" s="285"/>
      <c r="Z342" s="284"/>
      <c r="AA342" s="162"/>
      <c r="AB342" s="162"/>
      <c r="AC342" s="162"/>
      <c r="AD342" s="284"/>
      <c r="AE342" s="162"/>
      <c r="AF342" s="162"/>
      <c r="AG342" s="284"/>
      <c r="AH342" s="284"/>
      <c r="AI342" s="284"/>
      <c r="AJ342" s="162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83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</row>
    <row r="343" spans="1:72" ht="12.75" customHeight="1">
      <c r="A343" s="162"/>
      <c r="B343" s="162"/>
      <c r="C343" s="317"/>
      <c r="D343" s="317"/>
      <c r="E343" s="317"/>
      <c r="F343" s="317"/>
      <c r="G343" s="327"/>
      <c r="H343" s="327"/>
      <c r="I343" s="327"/>
      <c r="J343" s="327"/>
      <c r="K343" s="327"/>
      <c r="L343" s="162"/>
      <c r="M343" s="162"/>
      <c r="N343" s="163"/>
      <c r="O343" s="163"/>
      <c r="P343" s="327"/>
      <c r="Q343" s="160"/>
      <c r="R343" s="160"/>
      <c r="S343" s="160"/>
      <c r="T343" s="160"/>
      <c r="U343" s="160"/>
      <c r="V343" s="160"/>
      <c r="W343" s="160"/>
      <c r="X343" s="160"/>
      <c r="Y343" s="285"/>
      <c r="Z343" s="284"/>
      <c r="AA343" s="162"/>
      <c r="AB343" s="162"/>
      <c r="AC343" s="162"/>
      <c r="AD343" s="284"/>
      <c r="AE343" s="162"/>
      <c r="AF343" s="162"/>
      <c r="AG343" s="284"/>
      <c r="AH343" s="284"/>
      <c r="AI343" s="284"/>
      <c r="AJ343" s="162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83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</row>
    <row r="344" spans="1:72" ht="12.75" customHeight="1">
      <c r="A344" s="162"/>
      <c r="B344" s="162"/>
      <c r="C344" s="317"/>
      <c r="D344" s="317"/>
      <c r="E344" s="317"/>
      <c r="F344" s="317"/>
      <c r="G344" s="327"/>
      <c r="H344" s="327"/>
      <c r="I344" s="327"/>
      <c r="J344" s="327"/>
      <c r="K344" s="327"/>
      <c r="L344" s="162"/>
      <c r="M344" s="162"/>
      <c r="N344" s="163"/>
      <c r="O344" s="163"/>
      <c r="P344" s="327"/>
      <c r="Q344" s="160"/>
      <c r="R344" s="160"/>
      <c r="S344" s="160"/>
      <c r="T344" s="160"/>
      <c r="U344" s="160"/>
      <c r="V344" s="160"/>
      <c r="W344" s="160"/>
      <c r="X344" s="160"/>
      <c r="Y344" s="285"/>
      <c r="Z344" s="284"/>
      <c r="AA344" s="162"/>
      <c r="AB344" s="162"/>
      <c r="AC344" s="162"/>
      <c r="AD344" s="284"/>
      <c r="AE344" s="162"/>
      <c r="AF344" s="162"/>
      <c r="AG344" s="284"/>
      <c r="AH344" s="284"/>
      <c r="AI344" s="284"/>
      <c r="AJ344" s="162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83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</row>
    <row r="345" spans="1:72" ht="12.75" customHeight="1">
      <c r="A345" s="162"/>
      <c r="B345" s="162"/>
      <c r="C345" s="317"/>
      <c r="D345" s="317"/>
      <c r="E345" s="317"/>
      <c r="F345" s="317"/>
      <c r="G345" s="327"/>
      <c r="H345" s="327"/>
      <c r="I345" s="327"/>
      <c r="J345" s="327"/>
      <c r="K345" s="327"/>
      <c r="L345" s="162"/>
      <c r="M345" s="162"/>
      <c r="N345" s="163"/>
      <c r="O345" s="163"/>
      <c r="P345" s="327"/>
      <c r="Q345" s="160"/>
      <c r="R345" s="160"/>
      <c r="S345" s="160"/>
      <c r="T345" s="160"/>
      <c r="U345" s="160"/>
      <c r="V345" s="160"/>
      <c r="W345" s="160"/>
      <c r="X345" s="160"/>
      <c r="Y345" s="285"/>
      <c r="Z345" s="284"/>
      <c r="AA345" s="162"/>
      <c r="AB345" s="162"/>
      <c r="AC345" s="162"/>
      <c r="AD345" s="284"/>
      <c r="AE345" s="162"/>
      <c r="AF345" s="162"/>
      <c r="AG345" s="284"/>
      <c r="AH345" s="284"/>
      <c r="AI345" s="284"/>
      <c r="AJ345" s="162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83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</row>
    <row r="346" spans="1:72" ht="12.75" customHeight="1">
      <c r="A346" s="162"/>
      <c r="B346" s="162"/>
      <c r="C346" s="317"/>
      <c r="D346" s="317"/>
      <c r="E346" s="317"/>
      <c r="F346" s="317"/>
      <c r="G346" s="327"/>
      <c r="H346" s="327"/>
      <c r="I346" s="327"/>
      <c r="J346" s="327"/>
      <c r="K346" s="327"/>
      <c r="L346" s="162"/>
      <c r="M346" s="162"/>
      <c r="N346" s="163"/>
      <c r="O346" s="163"/>
      <c r="P346" s="327"/>
      <c r="Q346" s="160"/>
      <c r="R346" s="160"/>
      <c r="S346" s="160"/>
      <c r="T346" s="160"/>
      <c r="U346" s="160"/>
      <c r="V346" s="160"/>
      <c r="W346" s="160"/>
      <c r="X346" s="160"/>
      <c r="Y346" s="285"/>
      <c r="Z346" s="284"/>
      <c r="AA346" s="162"/>
      <c r="AB346" s="162"/>
      <c r="AC346" s="162"/>
      <c r="AD346" s="284"/>
      <c r="AE346" s="162"/>
      <c r="AF346" s="162"/>
      <c r="AG346" s="284"/>
      <c r="AH346" s="284"/>
      <c r="AI346" s="284"/>
      <c r="AJ346" s="162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83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</row>
    <row r="347" spans="1:72" ht="12.75" customHeight="1">
      <c r="A347" s="162"/>
      <c r="B347" s="162"/>
      <c r="C347" s="317"/>
      <c r="D347" s="317"/>
      <c r="E347" s="317"/>
      <c r="F347" s="317"/>
      <c r="G347" s="327"/>
      <c r="H347" s="327"/>
      <c r="I347" s="327"/>
      <c r="J347" s="327"/>
      <c r="K347" s="327"/>
      <c r="L347" s="162"/>
      <c r="M347" s="162"/>
      <c r="N347" s="163"/>
      <c r="O347" s="163"/>
      <c r="P347" s="327"/>
      <c r="Q347" s="160"/>
      <c r="R347" s="160"/>
      <c r="S347" s="160"/>
      <c r="T347" s="160"/>
      <c r="U347" s="160"/>
      <c r="V347" s="160"/>
      <c r="W347" s="160"/>
      <c r="X347" s="160"/>
      <c r="Y347" s="285"/>
      <c r="Z347" s="284"/>
      <c r="AA347" s="162"/>
      <c r="AB347" s="162"/>
      <c r="AC347" s="162"/>
      <c r="AD347" s="284"/>
      <c r="AE347" s="162"/>
      <c r="AF347" s="162"/>
      <c r="AG347" s="284"/>
      <c r="AH347" s="284"/>
      <c r="AI347" s="284"/>
      <c r="AJ347" s="162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83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</row>
    <row r="348" spans="1:72" ht="12.75" customHeight="1">
      <c r="A348" s="162"/>
      <c r="B348" s="162"/>
      <c r="C348" s="317"/>
      <c r="D348" s="317"/>
      <c r="E348" s="317"/>
      <c r="F348" s="317"/>
      <c r="G348" s="327"/>
      <c r="H348" s="327"/>
      <c r="I348" s="327"/>
      <c r="J348" s="327"/>
      <c r="K348" s="327"/>
      <c r="L348" s="162"/>
      <c r="M348" s="162"/>
      <c r="N348" s="163"/>
      <c r="O348" s="163"/>
      <c r="P348" s="327"/>
      <c r="Q348" s="160"/>
      <c r="R348" s="160"/>
      <c r="S348" s="160"/>
      <c r="T348" s="160"/>
      <c r="U348" s="160"/>
      <c r="V348" s="160"/>
      <c r="W348" s="160"/>
      <c r="X348" s="160"/>
      <c r="Y348" s="285"/>
      <c r="Z348" s="284"/>
      <c r="AA348" s="162"/>
      <c r="AB348" s="162"/>
      <c r="AC348" s="162"/>
      <c r="AD348" s="284"/>
      <c r="AE348" s="162"/>
      <c r="AF348" s="162"/>
      <c r="AG348" s="284"/>
      <c r="AH348" s="284"/>
      <c r="AI348" s="284"/>
      <c r="AJ348" s="162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83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</row>
    <row r="349" spans="1:72" ht="12.75" customHeight="1">
      <c r="A349" s="162"/>
      <c r="B349" s="162"/>
      <c r="C349" s="317"/>
      <c r="D349" s="317"/>
      <c r="E349" s="317"/>
      <c r="F349" s="317"/>
      <c r="G349" s="327"/>
      <c r="H349" s="327"/>
      <c r="I349" s="327"/>
      <c r="J349" s="327"/>
      <c r="K349" s="327"/>
      <c r="L349" s="162"/>
      <c r="M349" s="162"/>
      <c r="N349" s="163"/>
      <c r="O349" s="163"/>
      <c r="P349" s="327"/>
      <c r="Q349" s="160"/>
      <c r="R349" s="160"/>
      <c r="S349" s="160"/>
      <c r="T349" s="160"/>
      <c r="U349" s="160"/>
      <c r="V349" s="160"/>
      <c r="W349" s="160"/>
      <c r="X349" s="160"/>
      <c r="Y349" s="285"/>
      <c r="Z349" s="284"/>
      <c r="AA349" s="162"/>
      <c r="AB349" s="162"/>
      <c r="AC349" s="162"/>
      <c r="AD349" s="284"/>
      <c r="AE349" s="162"/>
      <c r="AF349" s="162"/>
      <c r="AG349" s="284"/>
      <c r="AH349" s="284"/>
      <c r="AI349" s="284"/>
      <c r="AJ349" s="162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83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</row>
    <row r="350" spans="1:72" ht="12.75" customHeight="1">
      <c r="A350" s="162"/>
      <c r="B350" s="162"/>
      <c r="C350" s="317"/>
      <c r="D350" s="317"/>
      <c r="E350" s="317"/>
      <c r="F350" s="317"/>
      <c r="G350" s="327"/>
      <c r="H350" s="327"/>
      <c r="I350" s="327"/>
      <c r="J350" s="327"/>
      <c r="K350" s="327"/>
      <c r="L350" s="162"/>
      <c r="M350" s="162"/>
      <c r="N350" s="163"/>
      <c r="O350" s="163"/>
      <c r="P350" s="327"/>
      <c r="Q350" s="160"/>
      <c r="R350" s="160"/>
      <c r="S350" s="160"/>
      <c r="T350" s="160"/>
      <c r="U350" s="160"/>
      <c r="V350" s="160"/>
      <c r="W350" s="160"/>
      <c r="X350" s="160"/>
      <c r="Y350" s="285"/>
      <c r="Z350" s="284"/>
      <c r="AA350" s="162"/>
      <c r="AB350" s="162"/>
      <c r="AC350" s="162"/>
      <c r="AD350" s="284"/>
      <c r="AE350" s="162"/>
      <c r="AF350" s="162"/>
      <c r="AG350" s="284"/>
      <c r="AH350" s="284"/>
      <c r="AI350" s="284"/>
      <c r="AJ350" s="162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83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</row>
    <row r="351" spans="1:72" ht="12.75" customHeight="1">
      <c r="A351" s="162"/>
      <c r="B351" s="162"/>
      <c r="C351" s="317"/>
      <c r="D351" s="317"/>
      <c r="E351" s="317"/>
      <c r="F351" s="317"/>
      <c r="G351" s="327"/>
      <c r="H351" s="327"/>
      <c r="I351" s="327"/>
      <c r="J351" s="327"/>
      <c r="K351" s="327"/>
      <c r="L351" s="162"/>
      <c r="M351" s="162"/>
      <c r="N351" s="163"/>
      <c r="O351" s="163"/>
      <c r="P351" s="327"/>
      <c r="Q351" s="160"/>
      <c r="R351" s="160"/>
      <c r="S351" s="160"/>
      <c r="T351" s="160"/>
      <c r="U351" s="160"/>
      <c r="V351" s="160"/>
      <c r="W351" s="160"/>
      <c r="X351" s="160"/>
      <c r="Y351" s="285"/>
      <c r="Z351" s="284"/>
      <c r="AA351" s="162"/>
      <c r="AB351" s="162"/>
      <c r="AC351" s="162"/>
      <c r="AD351" s="284"/>
      <c r="AE351" s="162"/>
      <c r="AF351" s="162"/>
      <c r="AG351" s="284"/>
      <c r="AH351" s="284"/>
      <c r="AI351" s="284"/>
      <c r="AJ351" s="162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83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</row>
    <row r="352" spans="1:72" ht="12.75" customHeight="1">
      <c r="A352" s="162"/>
      <c r="B352" s="162"/>
      <c r="C352" s="317"/>
      <c r="D352" s="317"/>
      <c r="E352" s="317"/>
      <c r="F352" s="317"/>
      <c r="G352" s="327"/>
      <c r="H352" s="327"/>
      <c r="I352" s="327"/>
      <c r="J352" s="327"/>
      <c r="K352" s="327"/>
      <c r="L352" s="162"/>
      <c r="M352" s="162"/>
      <c r="N352" s="163"/>
      <c r="O352" s="163"/>
      <c r="P352" s="327"/>
      <c r="Q352" s="160"/>
      <c r="R352" s="160"/>
      <c r="S352" s="160"/>
      <c r="T352" s="160"/>
      <c r="U352" s="160"/>
      <c r="V352" s="160"/>
      <c r="W352" s="160"/>
      <c r="X352" s="160"/>
      <c r="Y352" s="285"/>
      <c r="Z352" s="284"/>
      <c r="AA352" s="162"/>
      <c r="AB352" s="162"/>
      <c r="AC352" s="162"/>
      <c r="AD352" s="284"/>
      <c r="AE352" s="162"/>
      <c r="AF352" s="162"/>
      <c r="AG352" s="284"/>
      <c r="AH352" s="284"/>
      <c r="AI352" s="284"/>
      <c r="AJ352" s="162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83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</row>
    <row r="353" spans="1:72" ht="12.75" customHeight="1">
      <c r="A353" s="162"/>
      <c r="B353" s="162"/>
      <c r="C353" s="317"/>
      <c r="D353" s="317"/>
      <c r="E353" s="317"/>
      <c r="F353" s="317"/>
      <c r="G353" s="327"/>
      <c r="H353" s="327"/>
      <c r="I353" s="327"/>
      <c r="J353" s="327"/>
      <c r="K353" s="327"/>
      <c r="L353" s="162"/>
      <c r="M353" s="162"/>
      <c r="N353" s="163"/>
      <c r="O353" s="163"/>
      <c r="P353" s="327"/>
      <c r="Q353" s="160"/>
      <c r="R353" s="160"/>
      <c r="S353" s="160"/>
      <c r="T353" s="160"/>
      <c r="U353" s="160"/>
      <c r="V353" s="160"/>
      <c r="W353" s="160"/>
      <c r="X353" s="160"/>
      <c r="Y353" s="285"/>
      <c r="Z353" s="284"/>
      <c r="AA353" s="162"/>
      <c r="AB353" s="162"/>
      <c r="AC353" s="162"/>
      <c r="AD353" s="284"/>
      <c r="AE353" s="162"/>
      <c r="AF353" s="162"/>
      <c r="AG353" s="284"/>
      <c r="AH353" s="284"/>
      <c r="AI353" s="284"/>
      <c r="AJ353" s="162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83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</row>
    <row r="354" spans="1:72" ht="12.75" customHeight="1">
      <c r="A354" s="162"/>
      <c r="B354" s="162"/>
      <c r="C354" s="317"/>
      <c r="D354" s="317"/>
      <c r="E354" s="317"/>
      <c r="F354" s="317"/>
      <c r="G354" s="327"/>
      <c r="H354" s="327"/>
      <c r="I354" s="327"/>
      <c r="J354" s="327"/>
      <c r="K354" s="327"/>
      <c r="L354" s="162"/>
      <c r="M354" s="162"/>
      <c r="N354" s="163"/>
      <c r="O354" s="163"/>
      <c r="P354" s="327"/>
      <c r="Q354" s="160"/>
      <c r="R354" s="160"/>
      <c r="S354" s="160"/>
      <c r="T354" s="160"/>
      <c r="U354" s="160"/>
      <c r="V354" s="160"/>
      <c r="W354" s="160"/>
      <c r="X354" s="160"/>
      <c r="Y354" s="285"/>
      <c r="Z354" s="284"/>
      <c r="AA354" s="162"/>
      <c r="AB354" s="162"/>
      <c r="AC354" s="162"/>
      <c r="AD354" s="284"/>
      <c r="AE354" s="162"/>
      <c r="AF354" s="162"/>
      <c r="AG354" s="284"/>
      <c r="AH354" s="284"/>
      <c r="AI354" s="284"/>
      <c r="AJ354" s="162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83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</row>
    <row r="355" spans="1:72" ht="12.75" customHeight="1">
      <c r="A355" s="162"/>
      <c r="B355" s="162"/>
      <c r="C355" s="317"/>
      <c r="D355" s="317"/>
      <c r="E355" s="317"/>
      <c r="F355" s="317"/>
      <c r="G355" s="327"/>
      <c r="H355" s="327"/>
      <c r="I355" s="327"/>
      <c r="J355" s="327"/>
      <c r="K355" s="327"/>
      <c r="L355" s="162"/>
      <c r="M355" s="162"/>
      <c r="N355" s="163"/>
      <c r="O355" s="163"/>
      <c r="P355" s="327"/>
      <c r="Q355" s="160"/>
      <c r="R355" s="160"/>
      <c r="S355" s="160"/>
      <c r="T355" s="160"/>
      <c r="U355" s="160"/>
      <c r="V355" s="160"/>
      <c r="W355" s="160"/>
      <c r="X355" s="160"/>
      <c r="Y355" s="285"/>
      <c r="Z355" s="284"/>
      <c r="AA355" s="162"/>
      <c r="AB355" s="162"/>
      <c r="AC355" s="162"/>
      <c r="AD355" s="284"/>
      <c r="AE355" s="162"/>
      <c r="AF355" s="162"/>
      <c r="AG355" s="284"/>
      <c r="AH355" s="284"/>
      <c r="AI355" s="284"/>
      <c r="AJ355" s="162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83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</row>
    <row r="356" spans="1:72" ht="12.75" customHeight="1">
      <c r="A356" s="162"/>
      <c r="B356" s="162"/>
      <c r="C356" s="317"/>
      <c r="D356" s="317"/>
      <c r="E356" s="317"/>
      <c r="F356" s="317"/>
      <c r="G356" s="327"/>
      <c r="H356" s="327"/>
      <c r="I356" s="327"/>
      <c r="J356" s="327"/>
      <c r="K356" s="327"/>
      <c r="L356" s="162"/>
      <c r="M356" s="162"/>
      <c r="N356" s="163"/>
      <c r="O356" s="163"/>
      <c r="P356" s="327"/>
      <c r="Q356" s="160"/>
      <c r="R356" s="160"/>
      <c r="S356" s="160"/>
      <c r="T356" s="160"/>
      <c r="U356" s="160"/>
      <c r="V356" s="160"/>
      <c r="W356" s="160"/>
      <c r="X356" s="160"/>
      <c r="Y356" s="285"/>
      <c r="Z356" s="284"/>
      <c r="AA356" s="162"/>
      <c r="AB356" s="162"/>
      <c r="AC356" s="162"/>
      <c r="AD356" s="284"/>
      <c r="AE356" s="162"/>
      <c r="AF356" s="162"/>
      <c r="AG356" s="284"/>
      <c r="AH356" s="284"/>
      <c r="AI356" s="284"/>
      <c r="AJ356" s="162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83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</row>
    <row r="357" spans="1:72" ht="12.75" customHeight="1">
      <c r="A357" s="162"/>
      <c r="B357" s="162"/>
      <c r="C357" s="317"/>
      <c r="D357" s="317"/>
      <c r="E357" s="317"/>
      <c r="F357" s="317"/>
      <c r="G357" s="327"/>
      <c r="H357" s="327"/>
      <c r="I357" s="327"/>
      <c r="J357" s="327"/>
      <c r="K357" s="327"/>
      <c r="L357" s="162"/>
      <c r="M357" s="162"/>
      <c r="N357" s="163"/>
      <c r="O357" s="163"/>
      <c r="P357" s="327"/>
      <c r="Q357" s="160"/>
      <c r="R357" s="160"/>
      <c r="S357" s="160"/>
      <c r="T357" s="160"/>
      <c r="U357" s="160"/>
      <c r="V357" s="160"/>
      <c r="W357" s="160"/>
      <c r="X357" s="160"/>
      <c r="Y357" s="285"/>
      <c r="Z357" s="284"/>
      <c r="AA357" s="162"/>
      <c r="AB357" s="162"/>
      <c r="AC357" s="162"/>
      <c r="AD357" s="284"/>
      <c r="AE357" s="162"/>
      <c r="AF357" s="162"/>
      <c r="AG357" s="284"/>
      <c r="AH357" s="284"/>
      <c r="AI357" s="284"/>
      <c r="AJ357" s="162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83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</row>
    <row r="358" spans="1:72" ht="12.75" customHeight="1">
      <c r="A358" s="162"/>
      <c r="B358" s="162"/>
      <c r="C358" s="317"/>
      <c r="D358" s="317"/>
      <c r="E358" s="317"/>
      <c r="F358" s="317"/>
      <c r="G358" s="327"/>
      <c r="H358" s="327"/>
      <c r="I358" s="327"/>
      <c r="J358" s="327"/>
      <c r="K358" s="327"/>
      <c r="L358" s="162"/>
      <c r="M358" s="162"/>
      <c r="N358" s="163"/>
      <c r="O358" s="163"/>
      <c r="P358" s="327"/>
      <c r="Q358" s="160"/>
      <c r="R358" s="160"/>
      <c r="S358" s="160"/>
      <c r="T358" s="160"/>
      <c r="U358" s="160"/>
      <c r="V358" s="160"/>
      <c r="W358" s="160"/>
      <c r="X358" s="160"/>
      <c r="Y358" s="285"/>
      <c r="Z358" s="284"/>
      <c r="AA358" s="162"/>
      <c r="AB358" s="162"/>
      <c r="AC358" s="162"/>
      <c r="AD358" s="284"/>
      <c r="AE358" s="162"/>
      <c r="AF358" s="162"/>
      <c r="AG358" s="284"/>
      <c r="AH358" s="284"/>
      <c r="AI358" s="284"/>
      <c r="AJ358" s="162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83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</row>
    <row r="359" spans="1:72" ht="12.75" customHeight="1">
      <c r="A359" s="162"/>
      <c r="B359" s="162"/>
      <c r="C359" s="317"/>
      <c r="D359" s="317"/>
      <c r="E359" s="317"/>
      <c r="F359" s="317"/>
      <c r="G359" s="327"/>
      <c r="H359" s="327"/>
      <c r="I359" s="327"/>
      <c r="J359" s="327"/>
      <c r="K359" s="327"/>
      <c r="L359" s="162"/>
      <c r="M359" s="162"/>
      <c r="N359" s="163"/>
      <c r="O359" s="163"/>
      <c r="P359" s="327"/>
      <c r="Q359" s="160"/>
      <c r="R359" s="160"/>
      <c r="S359" s="160"/>
      <c r="T359" s="160"/>
      <c r="U359" s="160"/>
      <c r="V359" s="160"/>
      <c r="W359" s="160"/>
      <c r="X359" s="160"/>
      <c r="Y359" s="285"/>
      <c r="Z359" s="284"/>
      <c r="AA359" s="162"/>
      <c r="AB359" s="162"/>
      <c r="AC359" s="162"/>
      <c r="AD359" s="284"/>
      <c r="AE359" s="162"/>
      <c r="AF359" s="162"/>
      <c r="AG359" s="284"/>
      <c r="AH359" s="284"/>
      <c r="AI359" s="284"/>
      <c r="AJ359" s="162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83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</row>
    <row r="360" spans="1:72" ht="12.75" customHeight="1">
      <c r="A360" s="162"/>
      <c r="B360" s="162"/>
      <c r="C360" s="317"/>
      <c r="D360" s="317"/>
      <c r="E360" s="317"/>
      <c r="F360" s="317"/>
      <c r="G360" s="327"/>
      <c r="H360" s="327"/>
      <c r="I360" s="327"/>
      <c r="J360" s="327"/>
      <c r="K360" s="327"/>
      <c r="L360" s="162"/>
      <c r="M360" s="162"/>
      <c r="N360" s="163"/>
      <c r="O360" s="163"/>
      <c r="P360" s="327"/>
      <c r="Q360" s="160"/>
      <c r="R360" s="160"/>
      <c r="S360" s="160"/>
      <c r="T360" s="160"/>
      <c r="U360" s="160"/>
      <c r="V360" s="160"/>
      <c r="W360" s="160"/>
      <c r="X360" s="160"/>
      <c r="Y360" s="285"/>
      <c r="Z360" s="284"/>
      <c r="AA360" s="162"/>
      <c r="AB360" s="162"/>
      <c r="AC360" s="162"/>
      <c r="AD360" s="284"/>
      <c r="AE360" s="162"/>
      <c r="AF360" s="162"/>
      <c r="AG360" s="284"/>
      <c r="AH360" s="284"/>
      <c r="AI360" s="284"/>
      <c r="AJ360" s="162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83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</row>
    <row r="361" spans="1:72" ht="12.75" customHeight="1">
      <c r="A361" s="162"/>
      <c r="B361" s="162"/>
      <c r="C361" s="317"/>
      <c r="D361" s="317"/>
      <c r="E361" s="317"/>
      <c r="F361" s="317"/>
      <c r="G361" s="327"/>
      <c r="H361" s="327"/>
      <c r="I361" s="327"/>
      <c r="J361" s="327"/>
      <c r="K361" s="327"/>
      <c r="L361" s="162"/>
      <c r="M361" s="162"/>
      <c r="N361" s="163"/>
      <c r="O361" s="163"/>
      <c r="P361" s="327"/>
      <c r="Q361" s="160"/>
      <c r="R361" s="160"/>
      <c r="S361" s="160"/>
      <c r="T361" s="160"/>
      <c r="U361" s="160"/>
      <c r="V361" s="160"/>
      <c r="W361" s="160"/>
      <c r="X361" s="160"/>
      <c r="Y361" s="285"/>
      <c r="Z361" s="284"/>
      <c r="AA361" s="162"/>
      <c r="AB361" s="162"/>
      <c r="AC361" s="162"/>
      <c r="AD361" s="284"/>
      <c r="AE361" s="162"/>
      <c r="AF361" s="162"/>
      <c r="AG361" s="284"/>
      <c r="AH361" s="284"/>
      <c r="AI361" s="284"/>
      <c r="AJ361" s="162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83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</row>
    <row r="362" spans="1:72" ht="12.75" customHeight="1">
      <c r="A362" s="162"/>
      <c r="B362" s="162"/>
      <c r="C362" s="317"/>
      <c r="D362" s="317"/>
      <c r="E362" s="317"/>
      <c r="F362" s="317"/>
      <c r="G362" s="327"/>
      <c r="H362" s="327"/>
      <c r="I362" s="327"/>
      <c r="J362" s="327"/>
      <c r="K362" s="327"/>
      <c r="L362" s="162"/>
      <c r="M362" s="162"/>
      <c r="N362" s="163"/>
      <c r="O362" s="163"/>
      <c r="P362" s="327"/>
      <c r="Q362" s="160"/>
      <c r="R362" s="160"/>
      <c r="S362" s="160"/>
      <c r="T362" s="160"/>
      <c r="U362" s="160"/>
      <c r="V362" s="160"/>
      <c r="W362" s="160"/>
      <c r="X362" s="160"/>
      <c r="Y362" s="285"/>
      <c r="Z362" s="284"/>
      <c r="AA362" s="162"/>
      <c r="AB362" s="162"/>
      <c r="AC362" s="162"/>
      <c r="AD362" s="284"/>
      <c r="AE362" s="162"/>
      <c r="AF362" s="162"/>
      <c r="AG362" s="284"/>
      <c r="AH362" s="284"/>
      <c r="AI362" s="284"/>
      <c r="AJ362" s="162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83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</row>
    <row r="363" spans="1:72" ht="12.75" customHeight="1">
      <c r="A363" s="162"/>
      <c r="B363" s="162"/>
      <c r="C363" s="317"/>
      <c r="D363" s="317"/>
      <c r="E363" s="317"/>
      <c r="F363" s="317"/>
      <c r="G363" s="327"/>
      <c r="H363" s="327"/>
      <c r="I363" s="327"/>
      <c r="J363" s="327"/>
      <c r="K363" s="327"/>
      <c r="L363" s="162"/>
      <c r="M363" s="162"/>
      <c r="N363" s="163"/>
      <c r="O363" s="163"/>
      <c r="P363" s="327"/>
      <c r="Q363" s="160"/>
      <c r="R363" s="160"/>
      <c r="S363" s="160"/>
      <c r="T363" s="160"/>
      <c r="U363" s="160"/>
      <c r="V363" s="160"/>
      <c r="W363" s="160"/>
      <c r="X363" s="160"/>
      <c r="Y363" s="285"/>
      <c r="Z363" s="284"/>
      <c r="AA363" s="162"/>
      <c r="AB363" s="162"/>
      <c r="AC363" s="162"/>
      <c r="AD363" s="284"/>
      <c r="AE363" s="162"/>
      <c r="AF363" s="162"/>
      <c r="AG363" s="284"/>
      <c r="AH363" s="284"/>
      <c r="AI363" s="284"/>
      <c r="AJ363" s="162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83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</row>
    <row r="364" spans="1:72" ht="12.75" customHeight="1">
      <c r="A364" s="162"/>
      <c r="B364" s="162"/>
      <c r="C364" s="317"/>
      <c r="D364" s="317"/>
      <c r="E364" s="317"/>
      <c r="F364" s="317"/>
      <c r="G364" s="327"/>
      <c r="H364" s="327"/>
      <c r="I364" s="327"/>
      <c r="J364" s="327"/>
      <c r="K364" s="327"/>
      <c r="L364" s="162"/>
      <c r="M364" s="162"/>
      <c r="N364" s="163"/>
      <c r="O364" s="163"/>
      <c r="P364" s="327"/>
      <c r="Q364" s="160"/>
      <c r="R364" s="160"/>
      <c r="S364" s="160"/>
      <c r="T364" s="160"/>
      <c r="U364" s="160"/>
      <c r="V364" s="160"/>
      <c r="W364" s="160"/>
      <c r="X364" s="160"/>
      <c r="Y364" s="285"/>
      <c r="Z364" s="284"/>
      <c r="AA364" s="162"/>
      <c r="AB364" s="162"/>
      <c r="AC364" s="162"/>
      <c r="AD364" s="284"/>
      <c r="AE364" s="162"/>
      <c r="AF364" s="162"/>
      <c r="AG364" s="284"/>
      <c r="AH364" s="284"/>
      <c r="AI364" s="284"/>
      <c r="AJ364" s="162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83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</row>
    <row r="365" spans="1:72" ht="12.75" customHeight="1">
      <c r="A365" s="162"/>
      <c r="B365" s="162"/>
      <c r="C365" s="317"/>
      <c r="D365" s="317"/>
      <c r="E365" s="317"/>
      <c r="F365" s="317"/>
      <c r="G365" s="327"/>
      <c r="H365" s="327"/>
      <c r="I365" s="327"/>
      <c r="J365" s="327"/>
      <c r="K365" s="327"/>
      <c r="L365" s="162"/>
      <c r="M365" s="162"/>
      <c r="N365" s="163"/>
      <c r="O365" s="163"/>
      <c r="P365" s="327"/>
      <c r="Q365" s="160"/>
      <c r="R365" s="160"/>
      <c r="S365" s="160"/>
      <c r="T365" s="160"/>
      <c r="U365" s="160"/>
      <c r="V365" s="160"/>
      <c r="W365" s="160"/>
      <c r="X365" s="160"/>
      <c r="Y365" s="285"/>
      <c r="Z365" s="284"/>
      <c r="AA365" s="162"/>
      <c r="AB365" s="162"/>
      <c r="AC365" s="162"/>
      <c r="AD365" s="284"/>
      <c r="AE365" s="162"/>
      <c r="AF365" s="162"/>
      <c r="AG365" s="284"/>
      <c r="AH365" s="284"/>
      <c r="AI365" s="284"/>
      <c r="AJ365" s="162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83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</row>
    <row r="366" spans="1:72" ht="12.75" customHeight="1">
      <c r="A366" s="162"/>
      <c r="B366" s="162"/>
      <c r="C366" s="317"/>
      <c r="D366" s="317"/>
      <c r="E366" s="317"/>
      <c r="F366" s="317"/>
      <c r="G366" s="327"/>
      <c r="H366" s="327"/>
      <c r="I366" s="327"/>
      <c r="J366" s="327"/>
      <c r="K366" s="327"/>
      <c r="L366" s="162"/>
      <c r="M366" s="162"/>
      <c r="N366" s="163"/>
      <c r="O366" s="163"/>
      <c r="P366" s="327"/>
      <c r="Q366" s="160"/>
      <c r="R366" s="160"/>
      <c r="S366" s="160"/>
      <c r="T366" s="160"/>
      <c r="U366" s="160"/>
      <c r="V366" s="160"/>
      <c r="W366" s="160"/>
      <c r="X366" s="160"/>
      <c r="Y366" s="285"/>
      <c r="Z366" s="284"/>
      <c r="AA366" s="162"/>
      <c r="AB366" s="162"/>
      <c r="AC366" s="162"/>
      <c r="AD366" s="284"/>
      <c r="AE366" s="162"/>
      <c r="AF366" s="162"/>
      <c r="AG366" s="284"/>
      <c r="AH366" s="284"/>
      <c r="AI366" s="284"/>
      <c r="AJ366" s="162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83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</row>
    <row r="367" spans="1:72" ht="12.75" customHeight="1">
      <c r="A367" s="162"/>
      <c r="B367" s="162"/>
      <c r="C367" s="317"/>
      <c r="D367" s="317"/>
      <c r="E367" s="317"/>
      <c r="F367" s="317"/>
      <c r="G367" s="327"/>
      <c r="H367" s="327"/>
      <c r="I367" s="327"/>
      <c r="J367" s="327"/>
      <c r="K367" s="327"/>
      <c r="L367" s="162"/>
      <c r="M367" s="162"/>
      <c r="N367" s="163"/>
      <c r="O367" s="163"/>
      <c r="P367" s="327"/>
      <c r="Q367" s="160"/>
      <c r="R367" s="160"/>
      <c r="S367" s="160"/>
      <c r="T367" s="160"/>
      <c r="U367" s="160"/>
      <c r="V367" s="160"/>
      <c r="W367" s="160"/>
      <c r="X367" s="160"/>
      <c r="Y367" s="285"/>
      <c r="Z367" s="284"/>
      <c r="AA367" s="162"/>
      <c r="AB367" s="162"/>
      <c r="AC367" s="162"/>
      <c r="AD367" s="284"/>
      <c r="AE367" s="162"/>
      <c r="AF367" s="162"/>
      <c r="AG367" s="284"/>
      <c r="AH367" s="284"/>
      <c r="AI367" s="284"/>
      <c r="AJ367" s="162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83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</row>
    <row r="368" spans="1:72" ht="12.75" customHeight="1">
      <c r="A368" s="162"/>
      <c r="B368" s="162"/>
      <c r="C368" s="317"/>
      <c r="D368" s="317"/>
      <c r="E368" s="317"/>
      <c r="F368" s="317"/>
      <c r="G368" s="327"/>
      <c r="H368" s="327"/>
      <c r="I368" s="327"/>
      <c r="J368" s="327"/>
      <c r="K368" s="327"/>
      <c r="L368" s="162"/>
      <c r="M368" s="162"/>
      <c r="N368" s="163"/>
      <c r="O368" s="163"/>
      <c r="P368" s="327"/>
      <c r="Q368" s="160"/>
      <c r="R368" s="160"/>
      <c r="S368" s="160"/>
      <c r="T368" s="160"/>
      <c r="U368" s="160"/>
      <c r="V368" s="160"/>
      <c r="W368" s="160"/>
      <c r="X368" s="160"/>
      <c r="Y368" s="285"/>
      <c r="Z368" s="284"/>
      <c r="AA368" s="162"/>
      <c r="AB368" s="162"/>
      <c r="AC368" s="162"/>
      <c r="AD368" s="284"/>
      <c r="AE368" s="162"/>
      <c r="AF368" s="162"/>
      <c r="AG368" s="284"/>
      <c r="AH368" s="284"/>
      <c r="AI368" s="284"/>
      <c r="AJ368" s="162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83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</row>
    <row r="369" spans="1:72" ht="12.75" customHeight="1">
      <c r="A369" s="162"/>
      <c r="B369" s="162"/>
      <c r="C369" s="317"/>
      <c r="D369" s="317"/>
      <c r="E369" s="317"/>
      <c r="F369" s="317"/>
      <c r="G369" s="327"/>
      <c r="H369" s="327"/>
      <c r="I369" s="327"/>
      <c r="J369" s="327"/>
      <c r="K369" s="327"/>
      <c r="L369" s="162"/>
      <c r="M369" s="162"/>
      <c r="N369" s="163"/>
      <c r="O369" s="163"/>
      <c r="P369" s="327"/>
      <c r="Q369" s="160"/>
      <c r="R369" s="160"/>
      <c r="S369" s="160"/>
      <c r="T369" s="160"/>
      <c r="U369" s="160"/>
      <c r="V369" s="160"/>
      <c r="W369" s="160"/>
      <c r="X369" s="160"/>
      <c r="Y369" s="285"/>
      <c r="Z369" s="284"/>
      <c r="AA369" s="162"/>
      <c r="AB369" s="162"/>
      <c r="AC369" s="162"/>
      <c r="AD369" s="284"/>
      <c r="AE369" s="162"/>
      <c r="AF369" s="162"/>
      <c r="AG369" s="284"/>
      <c r="AH369" s="284"/>
      <c r="AI369" s="284"/>
      <c r="AJ369" s="162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83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</row>
    <row r="370" spans="1:72" ht="12.75" customHeight="1">
      <c r="A370" s="162"/>
      <c r="B370" s="162"/>
      <c r="C370" s="317"/>
      <c r="D370" s="317"/>
      <c r="E370" s="317"/>
      <c r="F370" s="317"/>
      <c r="G370" s="327"/>
      <c r="H370" s="327"/>
      <c r="I370" s="327"/>
      <c r="J370" s="327"/>
      <c r="K370" s="327"/>
      <c r="L370" s="162"/>
      <c r="M370" s="162"/>
      <c r="N370" s="163"/>
      <c r="O370" s="163"/>
      <c r="P370" s="327"/>
      <c r="Q370" s="160"/>
      <c r="R370" s="160"/>
      <c r="S370" s="160"/>
      <c r="T370" s="160"/>
      <c r="U370" s="160"/>
      <c r="V370" s="160"/>
      <c r="W370" s="160"/>
      <c r="X370" s="160"/>
      <c r="Y370" s="285"/>
      <c r="Z370" s="284"/>
      <c r="AA370" s="162"/>
      <c r="AB370" s="162"/>
      <c r="AC370" s="162"/>
      <c r="AD370" s="284"/>
      <c r="AE370" s="162"/>
      <c r="AF370" s="162"/>
      <c r="AG370" s="284"/>
      <c r="AH370" s="284"/>
      <c r="AI370" s="284"/>
      <c r="AJ370" s="162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83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</row>
    <row r="371" spans="1:72" ht="12.75" customHeight="1">
      <c r="A371" s="162"/>
      <c r="B371" s="162"/>
      <c r="C371" s="317"/>
      <c r="D371" s="317"/>
      <c r="E371" s="317"/>
      <c r="F371" s="317"/>
      <c r="G371" s="327"/>
      <c r="H371" s="327"/>
      <c r="I371" s="327"/>
      <c r="J371" s="327"/>
      <c r="K371" s="327"/>
      <c r="L371" s="162"/>
      <c r="M371" s="162"/>
      <c r="N371" s="163"/>
      <c r="O371" s="163"/>
      <c r="P371" s="327"/>
      <c r="Q371" s="160"/>
      <c r="R371" s="160"/>
      <c r="S371" s="160"/>
      <c r="T371" s="160"/>
      <c r="U371" s="160"/>
      <c r="V371" s="160"/>
      <c r="W371" s="160"/>
      <c r="X371" s="160"/>
      <c r="Y371" s="285"/>
      <c r="Z371" s="284"/>
      <c r="AA371" s="162"/>
      <c r="AB371" s="162"/>
      <c r="AC371" s="162"/>
      <c r="AD371" s="284"/>
      <c r="AE371" s="162"/>
      <c r="AF371" s="162"/>
      <c r="AG371" s="284"/>
      <c r="AH371" s="284"/>
      <c r="AI371" s="284"/>
      <c r="AJ371" s="162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83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</row>
    <row r="372" spans="1:72" ht="12.75" customHeight="1">
      <c r="A372" s="162"/>
      <c r="B372" s="162"/>
      <c r="C372" s="317"/>
      <c r="D372" s="317"/>
      <c r="E372" s="317"/>
      <c r="F372" s="317"/>
      <c r="G372" s="327"/>
      <c r="H372" s="327"/>
      <c r="I372" s="327"/>
      <c r="J372" s="327"/>
      <c r="K372" s="327"/>
      <c r="L372" s="162"/>
      <c r="M372" s="162"/>
      <c r="N372" s="163"/>
      <c r="O372" s="163"/>
      <c r="P372" s="327"/>
      <c r="Q372" s="160"/>
      <c r="R372" s="160"/>
      <c r="S372" s="160"/>
      <c r="T372" s="160"/>
      <c r="U372" s="160"/>
      <c r="V372" s="160"/>
      <c r="W372" s="160"/>
      <c r="X372" s="160"/>
      <c r="Y372" s="285"/>
      <c r="Z372" s="284"/>
      <c r="AA372" s="162"/>
      <c r="AB372" s="162"/>
      <c r="AC372" s="162"/>
      <c r="AD372" s="284"/>
      <c r="AE372" s="162"/>
      <c r="AF372" s="162"/>
      <c r="AG372" s="284"/>
      <c r="AH372" s="284"/>
      <c r="AI372" s="284"/>
      <c r="AJ372" s="162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83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</row>
    <row r="373" spans="1:72" ht="12.75" customHeight="1">
      <c r="A373" s="162"/>
      <c r="B373" s="162"/>
      <c r="C373" s="317"/>
      <c r="D373" s="317"/>
      <c r="E373" s="317"/>
      <c r="F373" s="317"/>
      <c r="G373" s="327"/>
      <c r="H373" s="327"/>
      <c r="I373" s="327"/>
      <c r="J373" s="327"/>
      <c r="K373" s="327"/>
      <c r="L373" s="162"/>
      <c r="M373" s="162"/>
      <c r="N373" s="163"/>
      <c r="O373" s="163"/>
      <c r="P373" s="327"/>
      <c r="Q373" s="160"/>
      <c r="R373" s="160"/>
      <c r="S373" s="160"/>
      <c r="T373" s="160"/>
      <c r="U373" s="160"/>
      <c r="V373" s="160"/>
      <c r="W373" s="160"/>
      <c r="X373" s="160"/>
      <c r="Y373" s="285"/>
      <c r="Z373" s="284"/>
      <c r="AA373" s="162"/>
      <c r="AB373" s="162"/>
      <c r="AC373" s="162"/>
      <c r="AD373" s="284"/>
      <c r="AE373" s="162"/>
      <c r="AF373" s="162"/>
      <c r="AG373" s="284"/>
      <c r="AH373" s="284"/>
      <c r="AI373" s="284"/>
      <c r="AJ373" s="162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83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</row>
    <row r="374" spans="1:72" ht="12.75" customHeight="1">
      <c r="A374" s="162"/>
      <c r="B374" s="162"/>
      <c r="C374" s="317"/>
      <c r="D374" s="317"/>
      <c r="E374" s="317"/>
      <c r="F374" s="317"/>
      <c r="G374" s="327"/>
      <c r="H374" s="327"/>
      <c r="I374" s="327"/>
      <c r="J374" s="327"/>
      <c r="K374" s="327"/>
      <c r="L374" s="162"/>
      <c r="M374" s="162"/>
      <c r="N374" s="163"/>
      <c r="O374" s="163"/>
      <c r="P374" s="327"/>
      <c r="Q374" s="160"/>
      <c r="R374" s="160"/>
      <c r="S374" s="160"/>
      <c r="T374" s="160"/>
      <c r="U374" s="160"/>
      <c r="V374" s="160"/>
      <c r="W374" s="160"/>
      <c r="X374" s="160"/>
      <c r="Y374" s="285"/>
      <c r="Z374" s="284"/>
      <c r="AA374" s="162"/>
      <c r="AB374" s="162"/>
      <c r="AC374" s="162"/>
      <c r="AD374" s="284"/>
      <c r="AE374" s="162"/>
      <c r="AF374" s="162"/>
      <c r="AG374" s="284"/>
      <c r="AH374" s="284"/>
      <c r="AI374" s="284"/>
      <c r="AJ374" s="162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83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</row>
    <row r="375" spans="1:72" ht="12.75" customHeight="1">
      <c r="A375" s="162"/>
      <c r="B375" s="162"/>
      <c r="C375" s="317"/>
      <c r="D375" s="317"/>
      <c r="E375" s="317"/>
      <c r="F375" s="317"/>
      <c r="G375" s="327"/>
      <c r="H375" s="327"/>
      <c r="I375" s="327"/>
      <c r="J375" s="327"/>
      <c r="K375" s="327"/>
      <c r="L375" s="162"/>
      <c r="M375" s="162"/>
      <c r="N375" s="163"/>
      <c r="O375" s="163"/>
      <c r="P375" s="327"/>
      <c r="Q375" s="160"/>
      <c r="R375" s="160"/>
      <c r="S375" s="160"/>
      <c r="T375" s="160"/>
      <c r="U375" s="160"/>
      <c r="V375" s="160"/>
      <c r="W375" s="160"/>
      <c r="X375" s="160"/>
      <c r="Y375" s="285"/>
      <c r="Z375" s="284"/>
      <c r="AA375" s="162"/>
      <c r="AB375" s="162"/>
      <c r="AC375" s="162"/>
      <c r="AD375" s="284"/>
      <c r="AE375" s="162"/>
      <c r="AF375" s="162"/>
      <c r="AG375" s="284"/>
      <c r="AH375" s="284"/>
      <c r="AI375" s="284"/>
      <c r="AJ375" s="162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83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</row>
    <row r="376" spans="1:72" ht="12.75" customHeight="1">
      <c r="A376" s="162"/>
      <c r="B376" s="162"/>
      <c r="C376" s="317"/>
      <c r="D376" s="317"/>
      <c r="E376" s="317"/>
      <c r="F376" s="317"/>
      <c r="G376" s="327"/>
      <c r="H376" s="327"/>
      <c r="I376" s="327"/>
      <c r="J376" s="327"/>
      <c r="K376" s="327"/>
      <c r="L376" s="162"/>
      <c r="M376" s="162"/>
      <c r="N376" s="163"/>
      <c r="O376" s="163"/>
      <c r="P376" s="327"/>
      <c r="Q376" s="160"/>
      <c r="R376" s="160"/>
      <c r="S376" s="160"/>
      <c r="T376" s="160"/>
      <c r="U376" s="160"/>
      <c r="V376" s="160"/>
      <c r="W376" s="160"/>
      <c r="X376" s="160"/>
      <c r="Y376" s="285"/>
      <c r="Z376" s="284"/>
      <c r="AA376" s="162"/>
      <c r="AB376" s="162"/>
      <c r="AC376" s="162"/>
      <c r="AD376" s="284"/>
      <c r="AE376" s="162"/>
      <c r="AF376" s="162"/>
      <c r="AG376" s="284"/>
      <c r="AH376" s="284"/>
      <c r="AI376" s="284"/>
      <c r="AJ376" s="162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83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</row>
    <row r="377" spans="1:72" ht="12.75" customHeight="1">
      <c r="A377" s="162"/>
      <c r="B377" s="162"/>
      <c r="C377" s="317"/>
      <c r="D377" s="317"/>
      <c r="E377" s="317"/>
      <c r="F377" s="317"/>
      <c r="G377" s="327"/>
      <c r="H377" s="327"/>
      <c r="I377" s="327"/>
      <c r="J377" s="327"/>
      <c r="K377" s="327"/>
      <c r="L377" s="162"/>
      <c r="M377" s="162"/>
      <c r="N377" s="163"/>
      <c r="O377" s="163"/>
      <c r="P377" s="327"/>
      <c r="Q377" s="160"/>
      <c r="R377" s="160"/>
      <c r="S377" s="160"/>
      <c r="T377" s="160"/>
      <c r="U377" s="160"/>
      <c r="V377" s="160"/>
      <c r="W377" s="160"/>
      <c r="X377" s="160"/>
      <c r="Y377" s="285"/>
      <c r="Z377" s="284"/>
      <c r="AA377" s="162"/>
      <c r="AB377" s="162"/>
      <c r="AC377" s="162"/>
      <c r="AD377" s="284"/>
      <c r="AE377" s="162"/>
      <c r="AF377" s="162"/>
      <c r="AG377" s="284"/>
      <c r="AH377" s="284"/>
      <c r="AI377" s="284"/>
      <c r="AJ377" s="162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83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</row>
    <row r="378" spans="1:72" ht="12.75" customHeight="1">
      <c r="A378" s="162"/>
      <c r="B378" s="162"/>
      <c r="C378" s="317"/>
      <c r="D378" s="317"/>
      <c r="E378" s="317"/>
      <c r="F378" s="317"/>
      <c r="G378" s="327"/>
      <c r="H378" s="327"/>
      <c r="I378" s="327"/>
      <c r="J378" s="327"/>
      <c r="K378" s="327"/>
      <c r="L378" s="162"/>
      <c r="M378" s="162"/>
      <c r="N378" s="163"/>
      <c r="O378" s="163"/>
      <c r="P378" s="327"/>
      <c r="Q378" s="160"/>
      <c r="R378" s="160"/>
      <c r="S378" s="160"/>
      <c r="T378" s="160"/>
      <c r="U378" s="160"/>
      <c r="V378" s="160"/>
      <c r="W378" s="160"/>
      <c r="X378" s="160"/>
      <c r="Y378" s="285"/>
      <c r="Z378" s="284"/>
      <c r="AA378" s="162"/>
      <c r="AB378" s="162"/>
      <c r="AC378" s="162"/>
      <c r="AD378" s="284"/>
      <c r="AE378" s="162"/>
      <c r="AF378" s="162"/>
      <c r="AG378" s="284"/>
      <c r="AH378" s="284"/>
      <c r="AI378" s="284"/>
      <c r="AJ378" s="162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83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</row>
    <row r="379" spans="1:72" ht="12.75" customHeight="1">
      <c r="A379" s="162"/>
      <c r="B379" s="162"/>
      <c r="C379" s="317"/>
      <c r="D379" s="317"/>
      <c r="E379" s="317"/>
      <c r="F379" s="317"/>
      <c r="G379" s="327"/>
      <c r="H379" s="327"/>
      <c r="I379" s="327"/>
      <c r="J379" s="327"/>
      <c r="K379" s="327"/>
      <c r="L379" s="162"/>
      <c r="M379" s="162"/>
      <c r="N379" s="163"/>
      <c r="O379" s="163"/>
      <c r="P379" s="327"/>
      <c r="Q379" s="160"/>
      <c r="R379" s="160"/>
      <c r="S379" s="160"/>
      <c r="T379" s="160"/>
      <c r="U379" s="160"/>
      <c r="V379" s="160"/>
      <c r="W379" s="160"/>
      <c r="X379" s="160"/>
      <c r="Y379" s="285"/>
      <c r="Z379" s="284"/>
      <c r="AA379" s="162"/>
      <c r="AB379" s="162"/>
      <c r="AC379" s="162"/>
      <c r="AD379" s="284"/>
      <c r="AE379" s="162"/>
      <c r="AF379" s="162"/>
      <c r="AG379" s="284"/>
      <c r="AH379" s="284"/>
      <c r="AI379" s="284"/>
      <c r="AJ379" s="162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83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</row>
    <row r="380" spans="1:72" ht="12.75" customHeight="1">
      <c r="A380" s="162"/>
      <c r="B380" s="162"/>
      <c r="C380" s="317"/>
      <c r="D380" s="317"/>
      <c r="E380" s="317"/>
      <c r="F380" s="317"/>
      <c r="G380" s="327"/>
      <c r="H380" s="327"/>
      <c r="I380" s="327"/>
      <c r="J380" s="327"/>
      <c r="K380" s="327"/>
      <c r="L380" s="162"/>
      <c r="M380" s="162"/>
      <c r="N380" s="163"/>
      <c r="O380" s="163"/>
      <c r="P380" s="327"/>
      <c r="Q380" s="160"/>
      <c r="R380" s="160"/>
      <c r="S380" s="160"/>
      <c r="T380" s="160"/>
      <c r="U380" s="160"/>
      <c r="V380" s="160"/>
      <c r="W380" s="160"/>
      <c r="X380" s="160"/>
      <c r="Y380" s="285"/>
      <c r="Z380" s="284"/>
      <c r="AA380" s="162"/>
      <c r="AB380" s="162"/>
      <c r="AC380" s="162"/>
      <c r="AD380" s="284"/>
      <c r="AE380" s="162"/>
      <c r="AF380" s="162"/>
      <c r="AG380" s="284"/>
      <c r="AH380" s="284"/>
      <c r="AI380" s="284"/>
      <c r="AJ380" s="162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83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</row>
    <row r="381" spans="1:72" ht="12.75" customHeight="1">
      <c r="A381" s="162"/>
      <c r="B381" s="162"/>
      <c r="C381" s="317"/>
      <c r="D381" s="317"/>
      <c r="E381" s="317"/>
      <c r="F381" s="317"/>
      <c r="G381" s="327"/>
      <c r="H381" s="327"/>
      <c r="I381" s="327"/>
      <c r="J381" s="327"/>
      <c r="K381" s="327"/>
      <c r="L381" s="162"/>
      <c r="M381" s="162"/>
      <c r="N381" s="163"/>
      <c r="O381" s="163"/>
      <c r="P381" s="327"/>
      <c r="Q381" s="160"/>
      <c r="R381" s="160"/>
      <c r="S381" s="160"/>
      <c r="T381" s="160"/>
      <c r="U381" s="160"/>
      <c r="V381" s="160"/>
      <c r="W381" s="160"/>
      <c r="X381" s="160"/>
      <c r="Y381" s="285"/>
      <c r="Z381" s="284"/>
      <c r="AA381" s="162"/>
      <c r="AB381" s="162"/>
      <c r="AC381" s="162"/>
      <c r="AD381" s="284"/>
      <c r="AE381" s="162"/>
      <c r="AF381" s="162"/>
      <c r="AG381" s="284"/>
      <c r="AH381" s="284"/>
      <c r="AI381" s="284"/>
      <c r="AJ381" s="162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83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</row>
    <row r="382" spans="1:72" ht="12.75" customHeight="1">
      <c r="A382" s="162"/>
      <c r="B382" s="162"/>
      <c r="C382" s="317"/>
      <c r="D382" s="317"/>
      <c r="E382" s="317"/>
      <c r="F382" s="317"/>
      <c r="G382" s="327"/>
      <c r="H382" s="327"/>
      <c r="I382" s="327"/>
      <c r="J382" s="327"/>
      <c r="K382" s="327"/>
      <c r="L382" s="162"/>
      <c r="M382" s="162"/>
      <c r="N382" s="163"/>
      <c r="O382" s="163"/>
      <c r="P382" s="327"/>
      <c r="Q382" s="160"/>
      <c r="R382" s="160"/>
      <c r="S382" s="160"/>
      <c r="T382" s="160"/>
      <c r="U382" s="160"/>
      <c r="V382" s="160"/>
      <c r="W382" s="160"/>
      <c r="X382" s="160"/>
      <c r="Y382" s="285"/>
      <c r="Z382" s="284"/>
      <c r="AA382" s="162"/>
      <c r="AB382" s="162"/>
      <c r="AC382" s="162"/>
      <c r="AD382" s="284"/>
      <c r="AE382" s="162"/>
      <c r="AF382" s="162"/>
      <c r="AG382" s="284"/>
      <c r="AH382" s="284"/>
      <c r="AI382" s="284"/>
      <c r="AJ382" s="162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83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</row>
    <row r="383" spans="1:72" ht="12.75" customHeight="1">
      <c r="A383" s="162"/>
      <c r="B383" s="162"/>
      <c r="C383" s="317"/>
      <c r="D383" s="317"/>
      <c r="E383" s="317"/>
      <c r="F383" s="317"/>
      <c r="G383" s="327"/>
      <c r="H383" s="327"/>
      <c r="I383" s="327"/>
      <c r="J383" s="327"/>
      <c r="K383" s="327"/>
      <c r="L383" s="162"/>
      <c r="M383" s="162"/>
      <c r="N383" s="163"/>
      <c r="O383" s="163"/>
      <c r="P383" s="327"/>
      <c r="Q383" s="160"/>
      <c r="R383" s="160"/>
      <c r="S383" s="160"/>
      <c r="T383" s="160"/>
      <c r="U383" s="160"/>
      <c r="V383" s="160"/>
      <c r="W383" s="160"/>
      <c r="X383" s="160"/>
      <c r="Y383" s="285"/>
      <c r="Z383" s="284"/>
      <c r="AA383" s="162"/>
      <c r="AB383" s="162"/>
      <c r="AC383" s="162"/>
      <c r="AD383" s="284"/>
      <c r="AE383" s="162"/>
      <c r="AF383" s="162"/>
      <c r="AG383" s="284"/>
      <c r="AH383" s="284"/>
      <c r="AI383" s="284"/>
      <c r="AJ383" s="162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83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</row>
    <row r="384" spans="1:72" ht="12.75" customHeight="1">
      <c r="A384" s="162"/>
      <c r="B384" s="162"/>
      <c r="C384" s="317"/>
      <c r="D384" s="317"/>
      <c r="E384" s="317"/>
      <c r="F384" s="317"/>
      <c r="G384" s="327"/>
      <c r="H384" s="327"/>
      <c r="I384" s="327"/>
      <c r="J384" s="327"/>
      <c r="K384" s="327"/>
      <c r="L384" s="162"/>
      <c r="M384" s="162"/>
      <c r="N384" s="163"/>
      <c r="O384" s="163"/>
      <c r="P384" s="327"/>
      <c r="Q384" s="160"/>
      <c r="R384" s="160"/>
      <c r="S384" s="160"/>
      <c r="T384" s="160"/>
      <c r="U384" s="160"/>
      <c r="V384" s="160"/>
      <c r="W384" s="160"/>
      <c r="X384" s="160"/>
      <c r="Y384" s="285"/>
      <c r="Z384" s="284"/>
      <c r="AA384" s="162"/>
      <c r="AB384" s="162"/>
      <c r="AC384" s="162"/>
      <c r="AD384" s="284"/>
      <c r="AE384" s="162"/>
      <c r="AF384" s="162"/>
      <c r="AG384" s="284"/>
      <c r="AH384" s="284"/>
      <c r="AI384" s="284"/>
      <c r="AJ384" s="162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83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</row>
    <row r="385" spans="1:72" ht="12.75" customHeight="1">
      <c r="A385" s="162"/>
      <c r="B385" s="162"/>
      <c r="C385" s="317"/>
      <c r="D385" s="317"/>
      <c r="E385" s="317"/>
      <c r="F385" s="317"/>
      <c r="G385" s="327"/>
      <c r="H385" s="327"/>
      <c r="I385" s="327"/>
      <c r="J385" s="327"/>
      <c r="K385" s="327"/>
      <c r="L385" s="162"/>
      <c r="M385" s="162"/>
      <c r="N385" s="163"/>
      <c r="O385" s="163"/>
      <c r="P385" s="327"/>
      <c r="Q385" s="160"/>
      <c r="R385" s="160"/>
      <c r="S385" s="160"/>
      <c r="T385" s="160"/>
      <c r="U385" s="160"/>
      <c r="V385" s="160"/>
      <c r="W385" s="160"/>
      <c r="X385" s="160"/>
      <c r="Y385" s="285"/>
      <c r="Z385" s="284"/>
      <c r="AA385" s="162"/>
      <c r="AB385" s="162"/>
      <c r="AC385" s="162"/>
      <c r="AD385" s="284"/>
      <c r="AE385" s="162"/>
      <c r="AF385" s="162"/>
      <c r="AG385" s="284"/>
      <c r="AH385" s="284"/>
      <c r="AI385" s="284"/>
      <c r="AJ385" s="162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83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</row>
    <row r="386" spans="1:72" ht="12.75" customHeight="1">
      <c r="A386" s="162"/>
      <c r="B386" s="162"/>
      <c r="C386" s="317"/>
      <c r="D386" s="317"/>
      <c r="E386" s="317"/>
      <c r="F386" s="317"/>
      <c r="G386" s="327"/>
      <c r="H386" s="327"/>
      <c r="I386" s="327"/>
      <c r="J386" s="327"/>
      <c r="K386" s="327"/>
      <c r="L386" s="162"/>
      <c r="M386" s="162"/>
      <c r="N386" s="163"/>
      <c r="O386" s="163"/>
      <c r="P386" s="327"/>
      <c r="Q386" s="160"/>
      <c r="R386" s="160"/>
      <c r="S386" s="160"/>
      <c r="T386" s="160"/>
      <c r="U386" s="160"/>
      <c r="V386" s="160"/>
      <c r="W386" s="160"/>
      <c r="X386" s="160"/>
      <c r="Y386" s="285"/>
      <c r="Z386" s="284"/>
      <c r="AA386" s="162"/>
      <c r="AB386" s="162"/>
      <c r="AC386" s="162"/>
      <c r="AD386" s="284"/>
      <c r="AE386" s="162"/>
      <c r="AF386" s="162"/>
      <c r="AG386" s="284"/>
      <c r="AH386" s="284"/>
      <c r="AI386" s="284"/>
      <c r="AJ386" s="162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83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</row>
    <row r="387" spans="1:72" ht="12.75" customHeight="1">
      <c r="A387" s="162"/>
      <c r="B387" s="162"/>
      <c r="C387" s="317"/>
      <c r="D387" s="317"/>
      <c r="E387" s="317"/>
      <c r="F387" s="317"/>
      <c r="G387" s="327"/>
      <c r="H387" s="327"/>
      <c r="I387" s="327"/>
      <c r="J387" s="327"/>
      <c r="K387" s="327"/>
      <c r="L387" s="162"/>
      <c r="M387" s="162"/>
      <c r="N387" s="163"/>
      <c r="O387" s="163"/>
      <c r="P387" s="327"/>
      <c r="Q387" s="160"/>
      <c r="R387" s="160"/>
      <c r="S387" s="160"/>
      <c r="T387" s="160"/>
      <c r="U387" s="160"/>
      <c r="V387" s="160"/>
      <c r="W387" s="160"/>
      <c r="X387" s="160"/>
      <c r="Y387" s="285"/>
      <c r="Z387" s="284"/>
      <c r="AA387" s="162"/>
      <c r="AB387" s="162"/>
      <c r="AC387" s="162"/>
      <c r="AD387" s="284"/>
      <c r="AE387" s="162"/>
      <c r="AF387" s="162"/>
      <c r="AG387" s="284"/>
      <c r="AH387" s="284"/>
      <c r="AI387" s="284"/>
      <c r="AJ387" s="162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83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</row>
    <row r="388" spans="1:72" ht="12.75" customHeight="1">
      <c r="A388" s="162"/>
      <c r="B388" s="162"/>
      <c r="C388" s="317"/>
      <c r="D388" s="317"/>
      <c r="E388" s="317"/>
      <c r="F388" s="317"/>
      <c r="G388" s="327"/>
      <c r="H388" s="327"/>
      <c r="I388" s="327"/>
      <c r="J388" s="327"/>
      <c r="K388" s="327"/>
      <c r="L388" s="162"/>
      <c r="M388" s="162"/>
      <c r="N388" s="163"/>
      <c r="O388" s="163"/>
      <c r="P388" s="327"/>
      <c r="Q388" s="160"/>
      <c r="R388" s="160"/>
      <c r="S388" s="160"/>
      <c r="T388" s="160"/>
      <c r="U388" s="160"/>
      <c r="V388" s="160"/>
      <c r="W388" s="160"/>
      <c r="X388" s="160"/>
      <c r="Y388" s="285"/>
      <c r="Z388" s="284"/>
      <c r="AA388" s="162"/>
      <c r="AB388" s="162"/>
      <c r="AC388" s="162"/>
      <c r="AD388" s="284"/>
      <c r="AE388" s="162"/>
      <c r="AF388" s="162"/>
      <c r="AG388" s="284"/>
      <c r="AH388" s="284"/>
      <c r="AI388" s="284"/>
      <c r="AJ388" s="162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83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</row>
    <row r="389" spans="1:72" ht="12.75" customHeight="1">
      <c r="A389" s="162"/>
      <c r="B389" s="162"/>
      <c r="C389" s="317"/>
      <c r="D389" s="317"/>
      <c r="E389" s="317"/>
      <c r="F389" s="317"/>
      <c r="G389" s="327"/>
      <c r="H389" s="327"/>
      <c r="I389" s="327"/>
      <c r="J389" s="327"/>
      <c r="K389" s="327"/>
      <c r="L389" s="162"/>
      <c r="M389" s="162"/>
      <c r="N389" s="163"/>
      <c r="O389" s="163"/>
      <c r="P389" s="327"/>
      <c r="Q389" s="160"/>
      <c r="R389" s="160"/>
      <c r="S389" s="160"/>
      <c r="T389" s="160"/>
      <c r="U389" s="160"/>
      <c r="V389" s="160"/>
      <c r="W389" s="160"/>
      <c r="X389" s="160"/>
      <c r="Y389" s="285"/>
      <c r="Z389" s="284"/>
      <c r="AA389" s="162"/>
      <c r="AB389" s="162"/>
      <c r="AC389" s="162"/>
      <c r="AD389" s="284"/>
      <c r="AE389" s="162"/>
      <c r="AF389" s="162"/>
      <c r="AG389" s="284"/>
      <c r="AH389" s="284"/>
      <c r="AI389" s="284"/>
      <c r="AJ389" s="162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83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</row>
    <row r="390" spans="1:72" ht="12.75" customHeight="1">
      <c r="A390" s="162"/>
      <c r="B390" s="162"/>
      <c r="C390" s="317"/>
      <c r="D390" s="317"/>
      <c r="E390" s="317"/>
      <c r="F390" s="317"/>
      <c r="G390" s="327"/>
      <c r="H390" s="327"/>
      <c r="I390" s="327"/>
      <c r="J390" s="327"/>
      <c r="K390" s="327"/>
      <c r="L390" s="162"/>
      <c r="M390" s="162"/>
      <c r="N390" s="163"/>
      <c r="O390" s="163"/>
      <c r="P390" s="327"/>
      <c r="Q390" s="160"/>
      <c r="R390" s="160"/>
      <c r="S390" s="160"/>
      <c r="T390" s="160"/>
      <c r="U390" s="160"/>
      <c r="V390" s="160"/>
      <c r="W390" s="160"/>
      <c r="X390" s="160"/>
      <c r="Y390" s="285"/>
      <c r="Z390" s="284"/>
      <c r="AA390" s="162"/>
      <c r="AB390" s="162"/>
      <c r="AC390" s="162"/>
      <c r="AD390" s="284"/>
      <c r="AE390" s="162"/>
      <c r="AF390" s="162"/>
      <c r="AG390" s="284"/>
      <c r="AH390" s="284"/>
      <c r="AI390" s="284"/>
      <c r="AJ390" s="162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83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</row>
    <row r="391" spans="1:72" ht="12.75" customHeight="1">
      <c r="A391" s="162"/>
      <c r="B391" s="162"/>
      <c r="C391" s="317"/>
      <c r="D391" s="317"/>
      <c r="E391" s="317"/>
      <c r="F391" s="317"/>
      <c r="G391" s="327"/>
      <c r="H391" s="327"/>
      <c r="I391" s="327"/>
      <c r="J391" s="327"/>
      <c r="K391" s="327"/>
      <c r="L391" s="162"/>
      <c r="M391" s="162"/>
      <c r="N391" s="163"/>
      <c r="O391" s="163"/>
      <c r="P391" s="327"/>
      <c r="Q391" s="160"/>
      <c r="R391" s="160"/>
      <c r="S391" s="160"/>
      <c r="T391" s="160"/>
      <c r="U391" s="160"/>
      <c r="V391" s="160"/>
      <c r="W391" s="160"/>
      <c r="X391" s="160"/>
      <c r="Y391" s="285"/>
      <c r="Z391" s="284"/>
      <c r="AA391" s="162"/>
      <c r="AB391" s="162"/>
      <c r="AC391" s="162"/>
      <c r="AD391" s="284"/>
      <c r="AE391" s="162"/>
      <c r="AF391" s="162"/>
      <c r="AG391" s="284"/>
      <c r="AH391" s="284"/>
      <c r="AI391" s="284"/>
      <c r="AJ391" s="162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83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</row>
    <row r="392" spans="1:72" ht="12.75" customHeight="1">
      <c r="A392" s="162"/>
      <c r="B392" s="162"/>
      <c r="C392" s="317"/>
      <c r="D392" s="317"/>
      <c r="E392" s="317"/>
      <c r="F392" s="317"/>
      <c r="G392" s="327"/>
      <c r="H392" s="327"/>
      <c r="I392" s="327"/>
      <c r="J392" s="327"/>
      <c r="K392" s="327"/>
      <c r="L392" s="162"/>
      <c r="M392" s="162"/>
      <c r="N392" s="163"/>
      <c r="O392" s="163"/>
      <c r="P392" s="327"/>
      <c r="Q392" s="160"/>
      <c r="R392" s="160"/>
      <c r="S392" s="160"/>
      <c r="T392" s="160"/>
      <c r="U392" s="160"/>
      <c r="V392" s="160"/>
      <c r="W392" s="160"/>
      <c r="X392" s="160"/>
      <c r="Y392" s="285"/>
      <c r="Z392" s="284"/>
      <c r="AA392" s="162"/>
      <c r="AB392" s="162"/>
      <c r="AC392" s="162"/>
      <c r="AD392" s="284"/>
      <c r="AE392" s="162"/>
      <c r="AF392" s="162"/>
      <c r="AG392" s="284"/>
      <c r="AH392" s="284"/>
      <c r="AI392" s="284"/>
      <c r="AJ392" s="162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83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</row>
    <row r="393" spans="1:72" ht="12.75" customHeight="1">
      <c r="A393" s="162"/>
      <c r="B393" s="162"/>
      <c r="C393" s="317"/>
      <c r="D393" s="317"/>
      <c r="E393" s="317"/>
      <c r="F393" s="317"/>
      <c r="G393" s="327"/>
      <c r="H393" s="327"/>
      <c r="I393" s="327"/>
      <c r="J393" s="327"/>
      <c r="K393" s="327"/>
      <c r="L393" s="162"/>
      <c r="M393" s="162"/>
      <c r="N393" s="163"/>
      <c r="O393" s="163"/>
      <c r="P393" s="327"/>
      <c r="Q393" s="160"/>
      <c r="R393" s="160"/>
      <c r="S393" s="160"/>
      <c r="T393" s="160"/>
      <c r="U393" s="160"/>
      <c r="V393" s="160"/>
      <c r="W393" s="160"/>
      <c r="X393" s="160"/>
      <c r="Y393" s="285"/>
      <c r="Z393" s="284"/>
      <c r="AA393" s="162"/>
      <c r="AB393" s="162"/>
      <c r="AC393" s="162"/>
      <c r="AD393" s="284"/>
      <c r="AE393" s="162"/>
      <c r="AF393" s="162"/>
      <c r="AG393" s="284"/>
      <c r="AH393" s="284"/>
      <c r="AI393" s="284"/>
      <c r="AJ393" s="162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83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</row>
    <row r="394" spans="1:72" ht="12.75" customHeight="1">
      <c r="A394" s="162"/>
      <c r="B394" s="162"/>
      <c r="C394" s="317"/>
      <c r="D394" s="317"/>
      <c r="E394" s="317"/>
      <c r="F394" s="317"/>
      <c r="G394" s="327"/>
      <c r="H394" s="327"/>
      <c r="I394" s="327"/>
      <c r="J394" s="327"/>
      <c r="K394" s="327"/>
      <c r="L394" s="162"/>
      <c r="M394" s="162"/>
      <c r="N394" s="163"/>
      <c r="O394" s="163"/>
      <c r="P394" s="327"/>
      <c r="Q394" s="160"/>
      <c r="R394" s="160"/>
      <c r="S394" s="160"/>
      <c r="T394" s="160"/>
      <c r="U394" s="160"/>
      <c r="V394" s="160"/>
      <c r="W394" s="160"/>
      <c r="X394" s="160"/>
      <c r="Y394" s="285"/>
      <c r="Z394" s="284"/>
      <c r="AA394" s="162"/>
      <c r="AB394" s="162"/>
      <c r="AC394" s="162"/>
      <c r="AD394" s="284"/>
      <c r="AE394" s="162"/>
      <c r="AF394" s="162"/>
      <c r="AG394" s="284"/>
      <c r="AH394" s="284"/>
      <c r="AI394" s="284"/>
      <c r="AJ394" s="162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83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</row>
    <row r="395" spans="1:72" ht="12.75" customHeight="1">
      <c r="A395" s="162"/>
      <c r="B395" s="162"/>
      <c r="C395" s="317"/>
      <c r="D395" s="317"/>
      <c r="E395" s="317"/>
      <c r="F395" s="317"/>
      <c r="G395" s="327"/>
      <c r="H395" s="327"/>
      <c r="I395" s="327"/>
      <c r="J395" s="327"/>
      <c r="K395" s="327"/>
      <c r="L395" s="162"/>
      <c r="M395" s="162"/>
      <c r="N395" s="163"/>
      <c r="O395" s="163"/>
      <c r="P395" s="327"/>
      <c r="Q395" s="160"/>
      <c r="R395" s="160"/>
      <c r="S395" s="160"/>
      <c r="T395" s="160"/>
      <c r="U395" s="160"/>
      <c r="V395" s="160"/>
      <c r="W395" s="160"/>
      <c r="X395" s="160"/>
      <c r="Y395" s="285"/>
      <c r="Z395" s="284"/>
      <c r="AA395" s="162"/>
      <c r="AB395" s="162"/>
      <c r="AC395" s="162"/>
      <c r="AD395" s="284"/>
      <c r="AE395" s="162"/>
      <c r="AF395" s="162"/>
      <c r="AG395" s="284"/>
      <c r="AH395" s="284"/>
      <c r="AI395" s="284"/>
      <c r="AJ395" s="162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83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</row>
    <row r="396" spans="1:72" ht="12.75" customHeight="1">
      <c r="A396" s="162"/>
      <c r="B396" s="162"/>
      <c r="C396" s="317"/>
      <c r="D396" s="317"/>
      <c r="E396" s="317"/>
      <c r="F396" s="317"/>
      <c r="G396" s="327"/>
      <c r="H396" s="327"/>
      <c r="I396" s="327"/>
      <c r="J396" s="327"/>
      <c r="K396" s="327"/>
      <c r="L396" s="162"/>
      <c r="M396" s="162"/>
      <c r="N396" s="163"/>
      <c r="O396" s="163"/>
      <c r="P396" s="327"/>
      <c r="Q396" s="160"/>
      <c r="R396" s="160"/>
      <c r="S396" s="160"/>
      <c r="T396" s="160"/>
      <c r="U396" s="160"/>
      <c r="V396" s="160"/>
      <c r="W396" s="160"/>
      <c r="X396" s="160"/>
      <c r="Y396" s="285"/>
      <c r="Z396" s="284"/>
      <c r="AA396" s="162"/>
      <c r="AB396" s="162"/>
      <c r="AC396" s="162"/>
      <c r="AD396" s="284"/>
      <c r="AE396" s="162"/>
      <c r="AF396" s="162"/>
      <c r="AG396" s="284"/>
      <c r="AH396" s="284"/>
      <c r="AI396" s="284"/>
      <c r="AJ396" s="162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83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</row>
    <row r="397" spans="1:72" ht="12.75" customHeight="1">
      <c r="A397" s="162"/>
      <c r="B397" s="162"/>
      <c r="C397" s="317"/>
      <c r="D397" s="317"/>
      <c r="E397" s="317"/>
      <c r="F397" s="317"/>
      <c r="G397" s="327"/>
      <c r="H397" s="327"/>
      <c r="I397" s="327"/>
      <c r="J397" s="327"/>
      <c r="K397" s="327"/>
      <c r="L397" s="162"/>
      <c r="M397" s="162"/>
      <c r="N397" s="163"/>
      <c r="O397" s="163"/>
      <c r="P397" s="327"/>
      <c r="Q397" s="160"/>
      <c r="R397" s="160"/>
      <c r="S397" s="160"/>
      <c r="T397" s="160"/>
      <c r="U397" s="160"/>
      <c r="V397" s="160"/>
      <c r="W397" s="160"/>
      <c r="X397" s="160"/>
      <c r="Y397" s="285"/>
      <c r="Z397" s="284"/>
      <c r="AA397" s="162"/>
      <c r="AB397" s="162"/>
      <c r="AC397" s="162"/>
      <c r="AD397" s="284"/>
      <c r="AE397" s="162"/>
      <c r="AF397" s="162"/>
      <c r="AG397" s="284"/>
      <c r="AH397" s="284"/>
      <c r="AI397" s="284"/>
      <c r="AJ397" s="162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83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</row>
    <row r="398" spans="1:72" ht="12.75" customHeight="1">
      <c r="A398" s="162"/>
      <c r="B398" s="162"/>
      <c r="C398" s="317"/>
      <c r="D398" s="317"/>
      <c r="E398" s="317"/>
      <c r="F398" s="317"/>
      <c r="G398" s="327"/>
      <c r="H398" s="327"/>
      <c r="I398" s="327"/>
      <c r="J398" s="327"/>
      <c r="K398" s="327"/>
      <c r="L398" s="162"/>
      <c r="M398" s="162"/>
      <c r="N398" s="163"/>
      <c r="O398" s="163"/>
      <c r="P398" s="327"/>
      <c r="Q398" s="160"/>
      <c r="R398" s="160"/>
      <c r="S398" s="160"/>
      <c r="T398" s="160"/>
      <c r="U398" s="160"/>
      <c r="V398" s="160"/>
      <c r="W398" s="160"/>
      <c r="X398" s="160"/>
      <c r="Y398" s="285"/>
      <c r="Z398" s="284"/>
      <c r="AA398" s="162"/>
      <c r="AB398" s="162"/>
      <c r="AC398" s="162"/>
      <c r="AD398" s="284"/>
      <c r="AE398" s="162"/>
      <c r="AF398" s="162"/>
      <c r="AG398" s="284"/>
      <c r="AH398" s="284"/>
      <c r="AI398" s="284"/>
      <c r="AJ398" s="162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83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</row>
    <row r="399" spans="1:72" ht="12.75" customHeight="1">
      <c r="A399" s="162"/>
      <c r="B399" s="162"/>
      <c r="C399" s="317"/>
      <c r="D399" s="317"/>
      <c r="E399" s="317"/>
      <c r="F399" s="317"/>
      <c r="G399" s="327"/>
      <c r="H399" s="327"/>
      <c r="I399" s="327"/>
      <c r="J399" s="327"/>
      <c r="K399" s="327"/>
      <c r="L399" s="162"/>
      <c r="M399" s="162"/>
      <c r="N399" s="163"/>
      <c r="O399" s="163"/>
      <c r="P399" s="327"/>
      <c r="Q399" s="160"/>
      <c r="R399" s="160"/>
      <c r="S399" s="160"/>
      <c r="T399" s="160"/>
      <c r="U399" s="160"/>
      <c r="V399" s="160"/>
      <c r="W399" s="160"/>
      <c r="X399" s="160"/>
      <c r="Y399" s="285"/>
      <c r="Z399" s="284"/>
      <c r="AA399" s="162"/>
      <c r="AB399" s="162"/>
      <c r="AC399" s="162"/>
      <c r="AD399" s="284"/>
      <c r="AE399" s="162"/>
      <c r="AF399" s="162"/>
      <c r="AG399" s="284"/>
      <c r="AH399" s="284"/>
      <c r="AI399" s="284"/>
      <c r="AJ399" s="162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83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</row>
    <row r="400" spans="1:72" ht="12.75" customHeight="1">
      <c r="A400" s="162"/>
      <c r="B400" s="162"/>
      <c r="C400" s="317"/>
      <c r="D400" s="317"/>
      <c r="E400" s="317"/>
      <c r="F400" s="317"/>
      <c r="G400" s="327"/>
      <c r="H400" s="327"/>
      <c r="I400" s="327"/>
      <c r="J400" s="327"/>
      <c r="K400" s="327"/>
      <c r="L400" s="162"/>
      <c r="M400" s="162"/>
      <c r="N400" s="163"/>
      <c r="O400" s="163"/>
      <c r="P400" s="327"/>
      <c r="Q400" s="160"/>
      <c r="R400" s="160"/>
      <c r="S400" s="160"/>
      <c r="T400" s="160"/>
      <c r="U400" s="160"/>
      <c r="V400" s="160"/>
      <c r="W400" s="160"/>
      <c r="X400" s="160"/>
      <c r="Y400" s="285"/>
      <c r="Z400" s="284"/>
      <c r="AA400" s="162"/>
      <c r="AB400" s="162"/>
      <c r="AC400" s="162"/>
      <c r="AD400" s="284"/>
      <c r="AE400" s="162"/>
      <c r="AF400" s="162"/>
      <c r="AG400" s="284"/>
      <c r="AH400" s="284"/>
      <c r="AI400" s="284"/>
      <c r="AJ400" s="162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83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</row>
    <row r="401" spans="1:72" ht="12.75" customHeight="1">
      <c r="A401" s="162"/>
      <c r="B401" s="162"/>
      <c r="C401" s="317"/>
      <c r="D401" s="317"/>
      <c r="E401" s="317"/>
      <c r="F401" s="317"/>
      <c r="G401" s="327"/>
      <c r="H401" s="327"/>
      <c r="I401" s="327"/>
      <c r="J401" s="327"/>
      <c r="K401" s="327"/>
      <c r="L401" s="162"/>
      <c r="M401" s="162"/>
      <c r="N401" s="163"/>
      <c r="O401" s="163"/>
      <c r="P401" s="327"/>
      <c r="Q401" s="160"/>
      <c r="R401" s="160"/>
      <c r="S401" s="160"/>
      <c r="T401" s="160"/>
      <c r="U401" s="160"/>
      <c r="V401" s="160"/>
      <c r="W401" s="160"/>
      <c r="X401" s="160"/>
      <c r="Y401" s="285"/>
      <c r="Z401" s="284"/>
      <c r="AA401" s="162"/>
      <c r="AB401" s="162"/>
      <c r="AC401" s="162"/>
      <c r="AD401" s="284"/>
      <c r="AE401" s="162"/>
      <c r="AF401" s="162"/>
      <c r="AG401" s="284"/>
      <c r="AH401" s="284"/>
      <c r="AI401" s="284"/>
      <c r="AJ401" s="162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83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</row>
    <row r="402" spans="1:72" ht="12.75" customHeight="1">
      <c r="A402" s="162"/>
      <c r="B402" s="162"/>
      <c r="C402" s="317"/>
      <c r="D402" s="317"/>
      <c r="E402" s="317"/>
      <c r="F402" s="317"/>
      <c r="G402" s="327"/>
      <c r="H402" s="327"/>
      <c r="I402" s="327"/>
      <c r="J402" s="327"/>
      <c r="K402" s="327"/>
      <c r="L402" s="162"/>
      <c r="M402" s="162"/>
      <c r="N402" s="163"/>
      <c r="O402" s="163"/>
      <c r="P402" s="327"/>
      <c r="Q402" s="160"/>
      <c r="R402" s="160"/>
      <c r="S402" s="160"/>
      <c r="T402" s="160"/>
      <c r="U402" s="160"/>
      <c r="V402" s="160"/>
      <c r="W402" s="160"/>
      <c r="X402" s="160"/>
      <c r="Y402" s="285"/>
      <c r="Z402" s="284"/>
      <c r="AA402" s="162"/>
      <c r="AB402" s="162"/>
      <c r="AC402" s="162"/>
      <c r="AD402" s="284"/>
      <c r="AE402" s="162"/>
      <c r="AF402" s="162"/>
      <c r="AG402" s="284"/>
      <c r="AH402" s="284"/>
      <c r="AI402" s="284"/>
      <c r="AJ402" s="162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83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</row>
    <row r="403" spans="1:72" ht="12.75" customHeight="1">
      <c r="A403" s="162"/>
      <c r="B403" s="162"/>
      <c r="C403" s="317"/>
      <c r="D403" s="317"/>
      <c r="E403" s="317"/>
      <c r="F403" s="317"/>
      <c r="G403" s="327"/>
      <c r="H403" s="327"/>
      <c r="I403" s="327"/>
      <c r="J403" s="327"/>
      <c r="K403" s="327"/>
      <c r="L403" s="162"/>
      <c r="M403" s="162"/>
      <c r="N403" s="163"/>
      <c r="O403" s="163"/>
      <c r="P403" s="327"/>
      <c r="Q403" s="160"/>
      <c r="R403" s="160"/>
      <c r="S403" s="160"/>
      <c r="T403" s="160"/>
      <c r="U403" s="160"/>
      <c r="V403" s="160"/>
      <c r="W403" s="160"/>
      <c r="X403" s="160"/>
      <c r="Y403" s="285"/>
      <c r="Z403" s="284"/>
      <c r="AA403" s="162"/>
      <c r="AB403" s="162"/>
      <c r="AC403" s="162"/>
      <c r="AD403" s="284"/>
      <c r="AE403" s="162"/>
      <c r="AF403" s="162"/>
      <c r="AG403" s="284"/>
      <c r="AH403" s="284"/>
      <c r="AI403" s="284"/>
      <c r="AJ403" s="162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83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</row>
    <row r="404" spans="1:72" ht="12.75" customHeight="1">
      <c r="A404" s="162"/>
      <c r="B404" s="162"/>
      <c r="C404" s="317"/>
      <c r="D404" s="317"/>
      <c r="E404" s="317"/>
      <c r="F404" s="317"/>
      <c r="G404" s="327"/>
      <c r="H404" s="327"/>
      <c r="I404" s="327"/>
      <c r="J404" s="327"/>
      <c r="K404" s="327"/>
      <c r="L404" s="162"/>
      <c r="M404" s="162"/>
      <c r="N404" s="163"/>
      <c r="O404" s="163"/>
      <c r="P404" s="327"/>
      <c r="Q404" s="160"/>
      <c r="R404" s="160"/>
      <c r="S404" s="160"/>
      <c r="T404" s="160"/>
      <c r="U404" s="160"/>
      <c r="V404" s="160"/>
      <c r="W404" s="160"/>
      <c r="X404" s="160"/>
      <c r="Y404" s="285"/>
      <c r="Z404" s="284"/>
      <c r="AA404" s="162"/>
      <c r="AB404" s="162"/>
      <c r="AC404" s="162"/>
      <c r="AD404" s="284"/>
      <c r="AE404" s="162"/>
      <c r="AF404" s="162"/>
      <c r="AG404" s="284"/>
      <c r="AH404" s="284"/>
      <c r="AI404" s="284"/>
      <c r="AJ404" s="162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83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</row>
    <row r="405" spans="1:72" ht="12.75" customHeight="1">
      <c r="A405" s="162"/>
      <c r="B405" s="162"/>
      <c r="C405" s="317"/>
      <c r="D405" s="317"/>
      <c r="E405" s="317"/>
      <c r="F405" s="317"/>
      <c r="G405" s="327"/>
      <c r="H405" s="327"/>
      <c r="I405" s="327"/>
      <c r="J405" s="327"/>
      <c r="K405" s="327"/>
      <c r="L405" s="162"/>
      <c r="M405" s="162"/>
      <c r="N405" s="163"/>
      <c r="O405" s="163"/>
      <c r="P405" s="327"/>
      <c r="Q405" s="160"/>
      <c r="R405" s="160"/>
      <c r="S405" s="160"/>
      <c r="T405" s="160"/>
      <c r="U405" s="160"/>
      <c r="V405" s="160"/>
      <c r="W405" s="160"/>
      <c r="X405" s="160"/>
      <c r="Y405" s="285"/>
      <c r="Z405" s="284"/>
      <c r="AA405" s="162"/>
      <c r="AB405" s="162"/>
      <c r="AC405" s="162"/>
      <c r="AD405" s="284"/>
      <c r="AE405" s="162"/>
      <c r="AF405" s="162"/>
      <c r="AG405" s="284"/>
      <c r="AH405" s="284"/>
      <c r="AI405" s="284"/>
      <c r="AJ405" s="162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83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</row>
    <row r="406" spans="1:72" ht="12.75" customHeight="1">
      <c r="A406" s="162"/>
      <c r="B406" s="162"/>
      <c r="C406" s="317"/>
      <c r="D406" s="317"/>
      <c r="E406" s="317"/>
      <c r="F406" s="317"/>
      <c r="G406" s="327"/>
      <c r="H406" s="327"/>
      <c r="I406" s="327"/>
      <c r="J406" s="327"/>
      <c r="K406" s="327"/>
      <c r="L406" s="162"/>
      <c r="M406" s="162"/>
      <c r="N406" s="163"/>
      <c r="O406" s="163"/>
      <c r="P406" s="327"/>
      <c r="Q406" s="160"/>
      <c r="R406" s="160"/>
      <c r="S406" s="160"/>
      <c r="T406" s="160"/>
      <c r="U406" s="160"/>
      <c r="V406" s="160"/>
      <c r="W406" s="160"/>
      <c r="X406" s="160"/>
      <c r="Y406" s="285"/>
      <c r="Z406" s="284"/>
      <c r="AA406" s="162"/>
      <c r="AB406" s="162"/>
      <c r="AC406" s="162"/>
      <c r="AD406" s="284"/>
      <c r="AE406" s="162"/>
      <c r="AF406" s="162"/>
      <c r="AG406" s="284"/>
      <c r="AH406" s="284"/>
      <c r="AI406" s="284"/>
      <c r="AJ406" s="162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83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</row>
    <row r="407" spans="1:72" ht="12.75" customHeight="1">
      <c r="A407" s="162"/>
      <c r="B407" s="162"/>
      <c r="C407" s="317"/>
      <c r="D407" s="317"/>
      <c r="E407" s="317"/>
      <c r="F407" s="317"/>
      <c r="G407" s="327"/>
      <c r="H407" s="327"/>
      <c r="I407" s="327"/>
      <c r="J407" s="327"/>
      <c r="K407" s="327"/>
      <c r="L407" s="162"/>
      <c r="M407" s="162"/>
      <c r="N407" s="163"/>
      <c r="O407" s="163"/>
      <c r="P407" s="327"/>
      <c r="Q407" s="160"/>
      <c r="R407" s="160"/>
      <c r="S407" s="160"/>
      <c r="T407" s="160"/>
      <c r="U407" s="160"/>
      <c r="V407" s="160"/>
      <c r="W407" s="160"/>
      <c r="X407" s="160"/>
      <c r="Y407" s="285"/>
      <c r="Z407" s="284"/>
      <c r="AA407" s="162"/>
      <c r="AB407" s="162"/>
      <c r="AC407" s="162"/>
      <c r="AD407" s="284"/>
      <c r="AE407" s="162"/>
      <c r="AF407" s="162"/>
      <c r="AG407" s="284"/>
      <c r="AH407" s="284"/>
      <c r="AI407" s="284"/>
      <c r="AJ407" s="162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83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</row>
    <row r="408" spans="1:72" ht="12.75" customHeight="1">
      <c r="A408" s="162"/>
      <c r="B408" s="162"/>
      <c r="C408" s="317"/>
      <c r="D408" s="317"/>
      <c r="E408" s="317"/>
      <c r="F408" s="317"/>
      <c r="G408" s="327"/>
      <c r="H408" s="327"/>
      <c r="I408" s="327"/>
      <c r="J408" s="327"/>
      <c r="K408" s="327"/>
      <c r="L408" s="162"/>
      <c r="M408" s="162"/>
      <c r="N408" s="163"/>
      <c r="O408" s="163"/>
      <c r="P408" s="327"/>
      <c r="Q408" s="160"/>
      <c r="R408" s="160"/>
      <c r="S408" s="160"/>
      <c r="T408" s="160"/>
      <c r="U408" s="160"/>
      <c r="V408" s="160"/>
      <c r="W408" s="160"/>
      <c r="X408" s="160"/>
      <c r="Y408" s="285"/>
      <c r="Z408" s="284"/>
      <c r="AA408" s="162"/>
      <c r="AB408" s="162"/>
      <c r="AC408" s="162"/>
      <c r="AD408" s="284"/>
      <c r="AE408" s="162"/>
      <c r="AF408" s="162"/>
      <c r="AG408" s="284"/>
      <c r="AH408" s="284"/>
      <c r="AI408" s="284"/>
      <c r="AJ408" s="162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83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</row>
    <row r="409" spans="1:72" ht="12.75" customHeight="1">
      <c r="A409" s="162"/>
      <c r="B409" s="162"/>
      <c r="C409" s="317"/>
      <c r="D409" s="317"/>
      <c r="E409" s="317"/>
      <c r="F409" s="317"/>
      <c r="G409" s="327"/>
      <c r="H409" s="327"/>
      <c r="I409" s="327"/>
      <c r="J409" s="327"/>
      <c r="K409" s="327"/>
      <c r="L409" s="162"/>
      <c r="M409" s="162"/>
      <c r="N409" s="163"/>
      <c r="O409" s="163"/>
      <c r="P409" s="327"/>
      <c r="Q409" s="160"/>
      <c r="R409" s="160"/>
      <c r="S409" s="160"/>
      <c r="T409" s="160"/>
      <c r="U409" s="160"/>
      <c r="V409" s="160"/>
      <c r="W409" s="160"/>
      <c r="X409" s="160"/>
      <c r="Y409" s="285"/>
      <c r="Z409" s="284"/>
      <c r="AA409" s="162"/>
      <c r="AB409" s="162"/>
      <c r="AC409" s="162"/>
      <c r="AD409" s="284"/>
      <c r="AE409" s="162"/>
      <c r="AF409" s="162"/>
      <c r="AG409" s="284"/>
      <c r="AH409" s="284"/>
      <c r="AI409" s="284"/>
      <c r="AJ409" s="162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83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</row>
    <row r="410" spans="1:72" ht="12.75" customHeight="1">
      <c r="A410" s="162"/>
      <c r="B410" s="162"/>
      <c r="C410" s="317"/>
      <c r="D410" s="317"/>
      <c r="E410" s="317"/>
      <c r="F410" s="317"/>
      <c r="G410" s="327"/>
      <c r="H410" s="327"/>
      <c r="I410" s="327"/>
      <c r="J410" s="327"/>
      <c r="K410" s="327"/>
      <c r="L410" s="162"/>
      <c r="M410" s="162"/>
      <c r="N410" s="163"/>
      <c r="O410" s="163"/>
      <c r="P410" s="327"/>
      <c r="Q410" s="160"/>
      <c r="R410" s="160"/>
      <c r="S410" s="160"/>
      <c r="T410" s="160"/>
      <c r="U410" s="160"/>
      <c r="V410" s="160"/>
      <c r="W410" s="160"/>
      <c r="X410" s="160"/>
      <c r="Y410" s="285"/>
      <c r="Z410" s="284"/>
      <c r="AA410" s="162"/>
      <c r="AB410" s="162"/>
      <c r="AC410" s="162"/>
      <c r="AD410" s="284"/>
      <c r="AE410" s="162"/>
      <c r="AF410" s="162"/>
      <c r="AG410" s="284"/>
      <c r="AH410" s="284"/>
      <c r="AI410" s="284"/>
      <c r="AJ410" s="162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83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</row>
    <row r="411" spans="1:72" ht="12.75" customHeight="1">
      <c r="A411" s="162"/>
      <c r="B411" s="162"/>
      <c r="C411" s="317"/>
      <c r="D411" s="317"/>
      <c r="E411" s="317"/>
      <c r="F411" s="317"/>
      <c r="G411" s="327"/>
      <c r="H411" s="327"/>
      <c r="I411" s="327"/>
      <c r="J411" s="327"/>
      <c r="K411" s="327"/>
      <c r="L411" s="162"/>
      <c r="M411" s="162"/>
      <c r="N411" s="163"/>
      <c r="O411" s="163"/>
      <c r="P411" s="327"/>
      <c r="Q411" s="160"/>
      <c r="R411" s="160"/>
      <c r="S411" s="160"/>
      <c r="T411" s="160"/>
      <c r="U411" s="160"/>
      <c r="V411" s="160"/>
      <c r="W411" s="160"/>
      <c r="X411" s="160"/>
      <c r="Y411" s="285"/>
      <c r="Z411" s="284"/>
      <c r="AA411" s="162"/>
      <c r="AB411" s="162"/>
      <c r="AC411" s="162"/>
      <c r="AD411" s="284"/>
      <c r="AE411" s="162"/>
      <c r="AF411" s="162"/>
      <c r="AG411" s="284"/>
      <c r="AH411" s="284"/>
      <c r="AI411" s="284"/>
      <c r="AJ411" s="162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83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</row>
    <row r="412" spans="1:72" ht="12.75" customHeight="1">
      <c r="A412" s="162"/>
      <c r="B412" s="162"/>
      <c r="C412" s="317"/>
      <c r="D412" s="317"/>
      <c r="E412" s="317"/>
      <c r="F412" s="317"/>
      <c r="G412" s="327"/>
      <c r="H412" s="327"/>
      <c r="I412" s="327"/>
      <c r="J412" s="327"/>
      <c r="K412" s="327"/>
      <c r="L412" s="162"/>
      <c r="M412" s="162"/>
      <c r="N412" s="163"/>
      <c r="O412" s="163"/>
      <c r="P412" s="327"/>
      <c r="Q412" s="160"/>
      <c r="R412" s="160"/>
      <c r="S412" s="160"/>
      <c r="T412" s="160"/>
      <c r="U412" s="160"/>
      <c r="V412" s="160"/>
      <c r="W412" s="160"/>
      <c r="X412" s="160"/>
      <c r="Y412" s="285"/>
      <c r="Z412" s="284"/>
      <c r="AA412" s="162"/>
      <c r="AB412" s="162"/>
      <c r="AC412" s="162"/>
      <c r="AD412" s="284"/>
      <c r="AE412" s="162"/>
      <c r="AF412" s="162"/>
      <c r="AG412" s="284"/>
      <c r="AH412" s="284"/>
      <c r="AI412" s="284"/>
      <c r="AJ412" s="162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83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</row>
    <row r="413" spans="1:72" ht="12.75" customHeight="1">
      <c r="A413" s="162"/>
      <c r="B413" s="162"/>
      <c r="C413" s="317"/>
      <c r="D413" s="317"/>
      <c r="E413" s="317"/>
      <c r="F413" s="317"/>
      <c r="G413" s="327"/>
      <c r="H413" s="327"/>
      <c r="I413" s="327"/>
      <c r="J413" s="327"/>
      <c r="K413" s="327"/>
      <c r="L413" s="162"/>
      <c r="M413" s="162"/>
      <c r="N413" s="163"/>
      <c r="O413" s="163"/>
      <c r="P413" s="327"/>
      <c r="Q413" s="160"/>
      <c r="R413" s="160"/>
      <c r="S413" s="160"/>
      <c r="T413" s="160"/>
      <c r="U413" s="160"/>
      <c r="V413" s="160"/>
      <c r="W413" s="160"/>
      <c r="X413" s="160"/>
      <c r="Y413" s="285"/>
      <c r="Z413" s="284"/>
      <c r="AA413" s="162"/>
      <c r="AB413" s="162"/>
      <c r="AC413" s="162"/>
      <c r="AD413" s="284"/>
      <c r="AE413" s="162"/>
      <c r="AF413" s="162"/>
      <c r="AG413" s="284"/>
      <c r="AH413" s="284"/>
      <c r="AI413" s="284"/>
      <c r="AJ413" s="162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83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</row>
    <row r="414" spans="1:72" ht="12.75" customHeight="1">
      <c r="A414" s="162"/>
      <c r="B414" s="162"/>
      <c r="C414" s="317"/>
      <c r="D414" s="317"/>
      <c r="E414" s="317"/>
      <c r="F414" s="317"/>
      <c r="G414" s="327"/>
      <c r="H414" s="327"/>
      <c r="I414" s="327"/>
      <c r="J414" s="327"/>
      <c r="K414" s="327"/>
      <c r="L414" s="162"/>
      <c r="M414" s="162"/>
      <c r="N414" s="163"/>
      <c r="O414" s="163"/>
      <c r="P414" s="327"/>
      <c r="Q414" s="160"/>
      <c r="R414" s="160"/>
      <c r="S414" s="160"/>
      <c r="T414" s="160"/>
      <c r="U414" s="160"/>
      <c r="V414" s="160"/>
      <c r="W414" s="160"/>
      <c r="X414" s="160"/>
      <c r="Y414" s="285"/>
      <c r="Z414" s="284"/>
      <c r="AA414" s="162"/>
      <c r="AB414" s="162"/>
      <c r="AC414" s="162"/>
      <c r="AD414" s="284"/>
      <c r="AE414" s="162"/>
      <c r="AF414" s="162"/>
      <c r="AG414" s="284"/>
      <c r="AH414" s="284"/>
      <c r="AI414" s="284"/>
      <c r="AJ414" s="162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83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</row>
    <row r="415" spans="1:72" ht="12.75" customHeight="1">
      <c r="A415" s="162"/>
      <c r="B415" s="162"/>
      <c r="C415" s="317"/>
      <c r="D415" s="317"/>
      <c r="E415" s="317"/>
      <c r="F415" s="317"/>
      <c r="G415" s="327"/>
      <c r="H415" s="327"/>
      <c r="I415" s="327"/>
      <c r="J415" s="327"/>
      <c r="K415" s="327"/>
      <c r="L415" s="162"/>
      <c r="M415" s="162"/>
      <c r="N415" s="163"/>
      <c r="O415" s="163"/>
      <c r="P415" s="327"/>
      <c r="Q415" s="160"/>
      <c r="R415" s="160"/>
      <c r="S415" s="160"/>
      <c r="T415" s="160"/>
      <c r="U415" s="160"/>
      <c r="V415" s="160"/>
      <c r="W415" s="160"/>
      <c r="X415" s="160"/>
      <c r="Y415" s="285"/>
      <c r="Z415" s="284"/>
      <c r="AA415" s="162"/>
      <c r="AB415" s="162"/>
      <c r="AC415" s="162"/>
      <c r="AD415" s="284"/>
      <c r="AE415" s="162"/>
      <c r="AF415" s="162"/>
      <c r="AG415" s="284"/>
      <c r="AH415" s="284"/>
      <c r="AI415" s="284"/>
      <c r="AJ415" s="162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83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</row>
    <row r="416" spans="1:72" ht="12.75" customHeight="1">
      <c r="A416" s="162"/>
      <c r="B416" s="162"/>
      <c r="C416" s="317"/>
      <c r="D416" s="317"/>
      <c r="E416" s="317"/>
      <c r="F416" s="317"/>
      <c r="G416" s="327"/>
      <c r="H416" s="327"/>
      <c r="I416" s="327"/>
      <c r="J416" s="327"/>
      <c r="K416" s="327"/>
      <c r="L416" s="162"/>
      <c r="M416" s="162"/>
      <c r="N416" s="163"/>
      <c r="O416" s="163"/>
      <c r="P416" s="327"/>
      <c r="Q416" s="160"/>
      <c r="R416" s="160"/>
      <c r="S416" s="160"/>
      <c r="T416" s="160"/>
      <c r="U416" s="160"/>
      <c r="V416" s="160"/>
      <c r="W416" s="160"/>
      <c r="X416" s="160"/>
      <c r="Y416" s="285"/>
      <c r="Z416" s="284"/>
      <c r="AA416" s="162"/>
      <c r="AB416" s="162"/>
      <c r="AC416" s="162"/>
      <c r="AD416" s="284"/>
      <c r="AE416" s="162"/>
      <c r="AF416" s="162"/>
      <c r="AG416" s="284"/>
      <c r="AH416" s="284"/>
      <c r="AI416" s="284"/>
      <c r="AJ416" s="162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83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</row>
    <row r="417" spans="1:72" ht="12.75" customHeight="1">
      <c r="A417" s="162"/>
      <c r="B417" s="162"/>
      <c r="C417" s="317"/>
      <c r="D417" s="317"/>
      <c r="E417" s="317"/>
      <c r="F417" s="317"/>
      <c r="G417" s="327"/>
      <c r="H417" s="327"/>
      <c r="I417" s="327"/>
      <c r="J417" s="327"/>
      <c r="K417" s="327"/>
      <c r="L417" s="162"/>
      <c r="M417" s="162"/>
      <c r="N417" s="163"/>
      <c r="O417" s="163"/>
      <c r="P417" s="327"/>
      <c r="Q417" s="160"/>
      <c r="R417" s="160"/>
      <c r="S417" s="160"/>
      <c r="T417" s="160"/>
      <c r="U417" s="160"/>
      <c r="V417" s="160"/>
      <c r="W417" s="160"/>
      <c r="X417" s="160"/>
      <c r="Y417" s="285"/>
      <c r="Z417" s="284"/>
      <c r="AA417" s="162"/>
      <c r="AB417" s="162"/>
      <c r="AC417" s="162"/>
      <c r="AD417" s="284"/>
      <c r="AE417" s="162"/>
      <c r="AF417" s="162"/>
      <c r="AG417" s="284"/>
      <c r="AH417" s="284"/>
      <c r="AI417" s="284"/>
      <c r="AJ417" s="162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83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</row>
    <row r="418" spans="1:72" ht="12.75" customHeight="1">
      <c r="A418" s="162"/>
      <c r="B418" s="162"/>
      <c r="C418" s="317"/>
      <c r="D418" s="317"/>
      <c r="E418" s="317"/>
      <c r="F418" s="317"/>
      <c r="G418" s="327"/>
      <c r="H418" s="327"/>
      <c r="I418" s="327"/>
      <c r="J418" s="327"/>
      <c r="K418" s="327"/>
      <c r="L418" s="162"/>
      <c r="M418" s="162"/>
      <c r="N418" s="163"/>
      <c r="O418" s="163"/>
      <c r="P418" s="327"/>
      <c r="Q418" s="160"/>
      <c r="R418" s="160"/>
      <c r="S418" s="160"/>
      <c r="T418" s="160"/>
      <c r="U418" s="160"/>
      <c r="V418" s="160"/>
      <c r="W418" s="160"/>
      <c r="X418" s="160"/>
      <c r="Y418" s="285"/>
      <c r="Z418" s="284"/>
      <c r="AA418" s="162"/>
      <c r="AB418" s="162"/>
      <c r="AC418" s="162"/>
      <c r="AD418" s="284"/>
      <c r="AE418" s="162"/>
      <c r="AF418" s="162"/>
      <c r="AG418" s="284"/>
      <c r="AH418" s="284"/>
      <c r="AI418" s="284"/>
      <c r="AJ418" s="162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83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</row>
    <row r="419" spans="1:72" ht="12.75" customHeight="1">
      <c r="A419" s="162"/>
      <c r="B419" s="162"/>
      <c r="C419" s="317"/>
      <c r="D419" s="317"/>
      <c r="E419" s="317"/>
      <c r="F419" s="317"/>
      <c r="G419" s="327"/>
      <c r="H419" s="327"/>
      <c r="I419" s="327"/>
      <c r="J419" s="327"/>
      <c r="K419" s="327"/>
      <c r="L419" s="162"/>
      <c r="M419" s="162"/>
      <c r="N419" s="163"/>
      <c r="O419" s="163"/>
      <c r="P419" s="327"/>
      <c r="Q419" s="160"/>
      <c r="R419" s="160"/>
      <c r="S419" s="160"/>
      <c r="T419" s="160"/>
      <c r="U419" s="160"/>
      <c r="V419" s="160"/>
      <c r="W419" s="160"/>
      <c r="X419" s="160"/>
      <c r="Y419" s="285"/>
      <c r="Z419" s="284"/>
      <c r="AA419" s="162"/>
      <c r="AB419" s="162"/>
      <c r="AC419" s="162"/>
      <c r="AD419" s="284"/>
      <c r="AE419" s="162"/>
      <c r="AF419" s="162"/>
      <c r="AG419" s="284"/>
      <c r="AH419" s="284"/>
      <c r="AI419" s="284"/>
      <c r="AJ419" s="162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83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</row>
    <row r="420" spans="1:72" ht="12.75" customHeight="1">
      <c r="A420" s="162"/>
      <c r="B420" s="162"/>
      <c r="C420" s="317"/>
      <c r="D420" s="317"/>
      <c r="E420" s="317"/>
      <c r="F420" s="317"/>
      <c r="G420" s="327"/>
      <c r="H420" s="327"/>
      <c r="I420" s="327"/>
      <c r="J420" s="327"/>
      <c r="K420" s="327"/>
      <c r="L420" s="162"/>
      <c r="M420" s="162"/>
      <c r="N420" s="163"/>
      <c r="O420" s="163"/>
      <c r="P420" s="327"/>
      <c r="Q420" s="160"/>
      <c r="R420" s="160"/>
      <c r="S420" s="160"/>
      <c r="T420" s="160"/>
      <c r="U420" s="160"/>
      <c r="V420" s="160"/>
      <c r="W420" s="160"/>
      <c r="X420" s="160"/>
      <c r="Y420" s="285"/>
      <c r="Z420" s="284"/>
      <c r="AA420" s="162"/>
      <c r="AB420" s="162"/>
      <c r="AC420" s="162"/>
      <c r="AD420" s="284"/>
      <c r="AE420" s="162"/>
      <c r="AF420" s="162"/>
      <c r="AG420" s="284"/>
      <c r="AH420" s="284"/>
      <c r="AI420" s="284"/>
      <c r="AJ420" s="162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83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</row>
    <row r="421" spans="1:72" ht="12.75" customHeight="1">
      <c r="A421" s="162"/>
      <c r="B421" s="162"/>
      <c r="C421" s="317"/>
      <c r="D421" s="317"/>
      <c r="E421" s="317"/>
      <c r="F421" s="317"/>
      <c r="G421" s="327"/>
      <c r="H421" s="327"/>
      <c r="I421" s="327"/>
      <c r="J421" s="327"/>
      <c r="K421" s="327"/>
      <c r="L421" s="162"/>
      <c r="M421" s="162"/>
      <c r="N421" s="163"/>
      <c r="O421" s="163"/>
      <c r="P421" s="327"/>
      <c r="Q421" s="160"/>
      <c r="R421" s="160"/>
      <c r="S421" s="160"/>
      <c r="T421" s="160"/>
      <c r="U421" s="160"/>
      <c r="V421" s="160"/>
      <c r="W421" s="160"/>
      <c r="X421" s="160"/>
      <c r="Y421" s="285"/>
      <c r="Z421" s="284"/>
      <c r="AA421" s="162"/>
      <c r="AB421" s="162"/>
      <c r="AC421" s="162"/>
      <c r="AD421" s="284"/>
      <c r="AE421" s="162"/>
      <c r="AF421" s="162"/>
      <c r="AG421" s="284"/>
      <c r="AH421" s="284"/>
      <c r="AI421" s="284"/>
      <c r="AJ421" s="162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83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</row>
    <row r="422" spans="1:72" ht="12.75" customHeight="1">
      <c r="A422" s="162"/>
      <c r="B422" s="162"/>
      <c r="C422" s="317"/>
      <c r="D422" s="317"/>
      <c r="E422" s="317"/>
      <c r="F422" s="317"/>
      <c r="G422" s="327"/>
      <c r="H422" s="327"/>
      <c r="I422" s="327"/>
      <c r="J422" s="327"/>
      <c r="K422" s="327"/>
      <c r="L422" s="162"/>
      <c r="M422" s="162"/>
      <c r="N422" s="163"/>
      <c r="O422" s="163"/>
      <c r="P422" s="327"/>
      <c r="Q422" s="160"/>
      <c r="R422" s="160"/>
      <c r="S422" s="160"/>
      <c r="T422" s="160"/>
      <c r="U422" s="160"/>
      <c r="V422" s="160"/>
      <c r="W422" s="160"/>
      <c r="X422" s="160"/>
      <c r="Y422" s="285"/>
      <c r="Z422" s="284"/>
      <c r="AA422" s="162"/>
      <c r="AB422" s="162"/>
      <c r="AC422" s="162"/>
      <c r="AD422" s="284"/>
      <c r="AE422" s="162"/>
      <c r="AF422" s="162"/>
      <c r="AG422" s="284"/>
      <c r="AH422" s="284"/>
      <c r="AI422" s="284"/>
      <c r="AJ422" s="162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83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</row>
    <row r="423" spans="1:72" ht="12.75" customHeight="1">
      <c r="A423" s="162"/>
      <c r="B423" s="162"/>
      <c r="C423" s="317"/>
      <c r="D423" s="317"/>
      <c r="E423" s="317"/>
      <c r="F423" s="317"/>
      <c r="G423" s="327"/>
      <c r="H423" s="327"/>
      <c r="I423" s="327"/>
      <c r="J423" s="327"/>
      <c r="K423" s="327"/>
      <c r="L423" s="162"/>
      <c r="M423" s="162"/>
      <c r="N423" s="163"/>
      <c r="O423" s="163"/>
      <c r="P423" s="327"/>
      <c r="Q423" s="160"/>
      <c r="R423" s="160"/>
      <c r="S423" s="160"/>
      <c r="T423" s="160"/>
      <c r="U423" s="160"/>
      <c r="V423" s="160"/>
      <c r="W423" s="160"/>
      <c r="X423" s="160"/>
      <c r="Y423" s="285"/>
      <c r="Z423" s="284"/>
      <c r="AA423" s="162"/>
      <c r="AB423" s="162"/>
      <c r="AC423" s="162"/>
      <c r="AD423" s="284"/>
      <c r="AE423" s="162"/>
      <c r="AF423" s="162"/>
      <c r="AG423" s="284"/>
      <c r="AH423" s="284"/>
      <c r="AI423" s="284"/>
      <c r="AJ423" s="162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83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</row>
    <row r="424" spans="1:72" ht="12.75" customHeight="1">
      <c r="A424" s="162"/>
      <c r="B424" s="162"/>
      <c r="C424" s="317"/>
      <c r="D424" s="317"/>
      <c r="E424" s="317"/>
      <c r="F424" s="317"/>
      <c r="G424" s="327"/>
      <c r="H424" s="327"/>
      <c r="I424" s="327"/>
      <c r="J424" s="327"/>
      <c r="K424" s="327"/>
      <c r="L424" s="162"/>
      <c r="M424" s="162"/>
      <c r="N424" s="163"/>
      <c r="O424" s="163"/>
      <c r="P424" s="327"/>
      <c r="Q424" s="160"/>
      <c r="R424" s="160"/>
      <c r="S424" s="160"/>
      <c r="T424" s="160"/>
      <c r="U424" s="160"/>
      <c r="V424" s="160"/>
      <c r="W424" s="160"/>
      <c r="X424" s="160"/>
      <c r="Y424" s="285"/>
      <c r="Z424" s="284"/>
      <c r="AA424" s="162"/>
      <c r="AB424" s="162"/>
      <c r="AC424" s="162"/>
      <c r="AD424" s="284"/>
      <c r="AE424" s="162"/>
      <c r="AF424" s="162"/>
      <c r="AG424" s="284"/>
      <c r="AH424" s="284"/>
      <c r="AI424" s="284"/>
      <c r="AJ424" s="162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83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</row>
    <row r="425" spans="1:72" ht="12.75" customHeight="1">
      <c r="A425" s="162"/>
      <c r="B425" s="162"/>
      <c r="C425" s="317"/>
      <c r="D425" s="317"/>
      <c r="E425" s="317"/>
      <c r="F425" s="317"/>
      <c r="G425" s="327"/>
      <c r="H425" s="327"/>
      <c r="I425" s="327"/>
      <c r="J425" s="327"/>
      <c r="K425" s="327"/>
      <c r="L425" s="162"/>
      <c r="M425" s="162"/>
      <c r="N425" s="163"/>
      <c r="O425" s="163"/>
      <c r="P425" s="327"/>
      <c r="Q425" s="160"/>
      <c r="R425" s="160"/>
      <c r="S425" s="160"/>
      <c r="T425" s="160"/>
      <c r="U425" s="160"/>
      <c r="V425" s="160"/>
      <c r="W425" s="160"/>
      <c r="X425" s="160"/>
      <c r="Y425" s="285"/>
      <c r="Z425" s="284"/>
      <c r="AA425" s="162"/>
      <c r="AB425" s="162"/>
      <c r="AC425" s="162"/>
      <c r="AD425" s="284"/>
      <c r="AE425" s="162"/>
      <c r="AF425" s="162"/>
      <c r="AG425" s="284"/>
      <c r="AH425" s="284"/>
      <c r="AI425" s="284"/>
      <c r="AJ425" s="162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83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</row>
    <row r="426" spans="1:72" ht="12.75" customHeight="1">
      <c r="A426" s="162"/>
      <c r="B426" s="162"/>
      <c r="C426" s="317"/>
      <c r="D426" s="317"/>
      <c r="E426" s="317"/>
      <c r="F426" s="317"/>
      <c r="G426" s="327"/>
      <c r="H426" s="327"/>
      <c r="I426" s="327"/>
      <c r="J426" s="327"/>
      <c r="K426" s="327"/>
      <c r="L426" s="162"/>
      <c r="M426" s="162"/>
      <c r="N426" s="163"/>
      <c r="O426" s="163"/>
      <c r="P426" s="327"/>
      <c r="Q426" s="160"/>
      <c r="R426" s="160"/>
      <c r="S426" s="160"/>
      <c r="T426" s="160"/>
      <c r="U426" s="160"/>
      <c r="V426" s="160"/>
      <c r="W426" s="160"/>
      <c r="X426" s="160"/>
      <c r="Y426" s="285"/>
      <c r="Z426" s="284"/>
      <c r="AA426" s="162"/>
      <c r="AB426" s="162"/>
      <c r="AC426" s="162"/>
      <c r="AD426" s="284"/>
      <c r="AE426" s="162"/>
      <c r="AF426" s="162"/>
      <c r="AG426" s="284"/>
      <c r="AH426" s="284"/>
      <c r="AI426" s="284"/>
      <c r="AJ426" s="162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83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</row>
    <row r="427" spans="1:72" ht="12.75" customHeight="1">
      <c r="A427" s="162"/>
      <c r="B427" s="162"/>
      <c r="C427" s="317"/>
      <c r="D427" s="317"/>
      <c r="E427" s="317"/>
      <c r="F427" s="317"/>
      <c r="G427" s="327"/>
      <c r="H427" s="327"/>
      <c r="I427" s="327"/>
      <c r="J427" s="327"/>
      <c r="K427" s="327"/>
      <c r="L427" s="162"/>
      <c r="M427" s="162"/>
      <c r="N427" s="163"/>
      <c r="O427" s="163"/>
      <c r="P427" s="327"/>
      <c r="Q427" s="160"/>
      <c r="R427" s="160"/>
      <c r="S427" s="160"/>
      <c r="T427" s="160"/>
      <c r="U427" s="160"/>
      <c r="V427" s="160"/>
      <c r="W427" s="160"/>
      <c r="X427" s="160"/>
      <c r="Y427" s="285"/>
      <c r="Z427" s="284"/>
      <c r="AA427" s="162"/>
      <c r="AB427" s="162"/>
      <c r="AC427" s="162"/>
      <c r="AD427" s="284"/>
      <c r="AE427" s="162"/>
      <c r="AF427" s="162"/>
      <c r="AG427" s="284"/>
      <c r="AH427" s="284"/>
      <c r="AI427" s="284"/>
      <c r="AJ427" s="162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83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</row>
    <row r="428" spans="1:72" ht="12.75" customHeight="1">
      <c r="A428" s="162"/>
      <c r="B428" s="162"/>
      <c r="C428" s="317"/>
      <c r="D428" s="317"/>
      <c r="E428" s="317"/>
      <c r="F428" s="317"/>
      <c r="G428" s="327"/>
      <c r="H428" s="327"/>
      <c r="I428" s="327"/>
      <c r="J428" s="327"/>
      <c r="K428" s="327"/>
      <c r="L428" s="162"/>
      <c r="M428" s="162"/>
      <c r="N428" s="163"/>
      <c r="O428" s="163"/>
      <c r="P428" s="327"/>
      <c r="Q428" s="160"/>
      <c r="R428" s="160"/>
      <c r="S428" s="160"/>
      <c r="T428" s="160"/>
      <c r="U428" s="160"/>
      <c r="V428" s="160"/>
      <c r="W428" s="160"/>
      <c r="X428" s="160"/>
      <c r="Y428" s="285"/>
      <c r="Z428" s="284"/>
      <c r="AA428" s="162"/>
      <c r="AB428" s="162"/>
      <c r="AC428" s="162"/>
      <c r="AD428" s="284"/>
      <c r="AE428" s="162"/>
      <c r="AF428" s="162"/>
      <c r="AG428" s="284"/>
      <c r="AH428" s="284"/>
      <c r="AI428" s="284"/>
      <c r="AJ428" s="162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83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</row>
    <row r="429" spans="1:72" ht="12.75" customHeight="1">
      <c r="A429" s="162"/>
      <c r="B429" s="162"/>
      <c r="C429" s="317"/>
      <c r="D429" s="317"/>
      <c r="E429" s="317"/>
      <c r="F429" s="317"/>
      <c r="G429" s="327"/>
      <c r="H429" s="327"/>
      <c r="I429" s="327"/>
      <c r="J429" s="327"/>
      <c r="K429" s="327"/>
      <c r="L429" s="162"/>
      <c r="M429" s="162"/>
      <c r="N429" s="163"/>
      <c r="O429" s="163"/>
      <c r="P429" s="327"/>
      <c r="Q429" s="160"/>
      <c r="R429" s="160"/>
      <c r="S429" s="160"/>
      <c r="T429" s="160"/>
      <c r="U429" s="160"/>
      <c r="V429" s="160"/>
      <c r="W429" s="160"/>
      <c r="X429" s="160"/>
      <c r="Y429" s="285"/>
      <c r="Z429" s="284"/>
      <c r="AA429" s="162"/>
      <c r="AB429" s="162"/>
      <c r="AC429" s="162"/>
      <c r="AD429" s="284"/>
      <c r="AE429" s="162"/>
      <c r="AF429" s="162"/>
      <c r="AG429" s="284"/>
      <c r="AH429" s="284"/>
      <c r="AI429" s="284"/>
      <c r="AJ429" s="162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83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</row>
    <row r="430" spans="1:72" ht="12.75" customHeight="1">
      <c r="A430" s="162"/>
      <c r="B430" s="162"/>
      <c r="C430" s="317"/>
      <c r="D430" s="317"/>
      <c r="E430" s="317"/>
      <c r="F430" s="317"/>
      <c r="G430" s="327"/>
      <c r="H430" s="327"/>
      <c r="I430" s="327"/>
      <c r="J430" s="327"/>
      <c r="K430" s="327"/>
      <c r="L430" s="162"/>
      <c r="M430" s="162"/>
      <c r="N430" s="163"/>
      <c r="O430" s="163"/>
      <c r="P430" s="327"/>
      <c r="Q430" s="160"/>
      <c r="R430" s="160"/>
      <c r="S430" s="160"/>
      <c r="T430" s="160"/>
      <c r="U430" s="160"/>
      <c r="V430" s="160"/>
      <c r="W430" s="160"/>
      <c r="X430" s="160"/>
      <c r="Y430" s="285"/>
      <c r="Z430" s="284"/>
      <c r="AA430" s="162"/>
      <c r="AB430" s="162"/>
      <c r="AC430" s="162"/>
      <c r="AD430" s="284"/>
      <c r="AE430" s="162"/>
      <c r="AF430" s="162"/>
      <c r="AG430" s="284"/>
      <c r="AH430" s="284"/>
      <c r="AI430" s="284"/>
      <c r="AJ430" s="162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83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</row>
    <row r="431" spans="1:72" ht="12.75" customHeight="1">
      <c r="A431" s="162"/>
      <c r="B431" s="162"/>
      <c r="C431" s="317"/>
      <c r="D431" s="317"/>
      <c r="E431" s="317"/>
      <c r="F431" s="317"/>
      <c r="G431" s="327"/>
      <c r="H431" s="327"/>
      <c r="I431" s="327"/>
      <c r="J431" s="327"/>
      <c r="K431" s="327"/>
      <c r="L431" s="162"/>
      <c r="M431" s="162"/>
      <c r="N431" s="163"/>
      <c r="O431" s="163"/>
      <c r="P431" s="327"/>
      <c r="Q431" s="160"/>
      <c r="R431" s="160"/>
      <c r="S431" s="160"/>
      <c r="T431" s="160"/>
      <c r="U431" s="160"/>
      <c r="V431" s="160"/>
      <c r="W431" s="160"/>
      <c r="X431" s="160"/>
      <c r="Y431" s="285"/>
      <c r="Z431" s="284"/>
      <c r="AA431" s="162"/>
      <c r="AB431" s="162"/>
      <c r="AC431" s="162"/>
      <c r="AD431" s="284"/>
      <c r="AE431" s="162"/>
      <c r="AF431" s="162"/>
      <c r="AG431" s="284"/>
      <c r="AH431" s="284"/>
      <c r="AI431" s="284"/>
      <c r="AJ431" s="162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83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</row>
    <row r="432" spans="1:72" ht="12.75" customHeight="1">
      <c r="A432" s="162"/>
      <c r="B432" s="162"/>
      <c r="C432" s="317"/>
      <c r="D432" s="317"/>
      <c r="E432" s="317"/>
      <c r="F432" s="317"/>
      <c r="G432" s="327"/>
      <c r="H432" s="327"/>
      <c r="I432" s="327"/>
      <c r="J432" s="327"/>
      <c r="K432" s="327"/>
      <c r="L432" s="162"/>
      <c r="M432" s="162"/>
      <c r="N432" s="163"/>
      <c r="O432" s="163"/>
      <c r="P432" s="327"/>
      <c r="Q432" s="160"/>
      <c r="R432" s="160"/>
      <c r="S432" s="160"/>
      <c r="T432" s="160"/>
      <c r="U432" s="160"/>
      <c r="V432" s="160"/>
      <c r="W432" s="160"/>
      <c r="X432" s="160"/>
      <c r="Y432" s="285"/>
      <c r="Z432" s="284"/>
      <c r="AA432" s="162"/>
      <c r="AB432" s="162"/>
      <c r="AC432" s="162"/>
      <c r="AD432" s="284"/>
      <c r="AE432" s="162"/>
      <c r="AF432" s="162"/>
      <c r="AG432" s="284"/>
      <c r="AH432" s="284"/>
      <c r="AI432" s="284"/>
      <c r="AJ432" s="162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83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</row>
    <row r="433" spans="1:72" ht="12.75" customHeight="1">
      <c r="A433" s="162"/>
      <c r="B433" s="162"/>
      <c r="C433" s="317"/>
      <c r="D433" s="317"/>
      <c r="E433" s="317"/>
      <c r="F433" s="317"/>
      <c r="G433" s="327"/>
      <c r="H433" s="327"/>
      <c r="I433" s="327"/>
      <c r="J433" s="327"/>
      <c r="K433" s="327"/>
      <c r="L433" s="162"/>
      <c r="M433" s="162"/>
      <c r="N433" s="163"/>
      <c r="O433" s="163"/>
      <c r="P433" s="327"/>
      <c r="Q433" s="160"/>
      <c r="R433" s="160"/>
      <c r="S433" s="160"/>
      <c r="T433" s="160"/>
      <c r="U433" s="160"/>
      <c r="V433" s="160"/>
      <c r="W433" s="160"/>
      <c r="X433" s="160"/>
      <c r="Y433" s="285"/>
      <c r="Z433" s="284"/>
      <c r="AA433" s="162"/>
      <c r="AB433" s="162"/>
      <c r="AC433" s="162"/>
      <c r="AD433" s="284"/>
      <c r="AE433" s="162"/>
      <c r="AF433" s="162"/>
      <c r="AG433" s="284"/>
      <c r="AH433" s="284"/>
      <c r="AI433" s="284"/>
      <c r="AJ433" s="162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83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</row>
    <row r="434" spans="1:72" ht="12.75" customHeight="1">
      <c r="A434" s="162"/>
      <c r="B434" s="162"/>
      <c r="C434" s="317"/>
      <c r="D434" s="317"/>
      <c r="E434" s="317"/>
      <c r="F434" s="317"/>
      <c r="G434" s="327"/>
      <c r="H434" s="327"/>
      <c r="I434" s="327"/>
      <c r="J434" s="327"/>
      <c r="K434" s="327"/>
      <c r="L434" s="162"/>
      <c r="M434" s="162"/>
      <c r="N434" s="163"/>
      <c r="O434" s="163"/>
      <c r="P434" s="327"/>
      <c r="Q434" s="160"/>
      <c r="R434" s="160"/>
      <c r="S434" s="160"/>
      <c r="T434" s="160"/>
      <c r="U434" s="160"/>
      <c r="V434" s="160"/>
      <c r="W434" s="160"/>
      <c r="X434" s="160"/>
      <c r="Y434" s="285"/>
      <c r="Z434" s="284"/>
      <c r="AA434" s="162"/>
      <c r="AB434" s="162"/>
      <c r="AC434" s="162"/>
      <c r="AD434" s="284"/>
      <c r="AE434" s="162"/>
      <c r="AF434" s="162"/>
      <c r="AG434" s="284"/>
      <c r="AH434" s="284"/>
      <c r="AI434" s="284"/>
      <c r="AJ434" s="162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83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</row>
    <row r="435" spans="1:72" ht="12.75" customHeight="1">
      <c r="A435" s="162"/>
      <c r="B435" s="162"/>
      <c r="C435" s="317"/>
      <c r="D435" s="317"/>
      <c r="E435" s="317"/>
      <c r="F435" s="317"/>
      <c r="G435" s="327"/>
      <c r="H435" s="327"/>
      <c r="I435" s="327"/>
      <c r="J435" s="327"/>
      <c r="K435" s="327"/>
      <c r="L435" s="162"/>
      <c r="M435" s="162"/>
      <c r="N435" s="163"/>
      <c r="O435" s="163"/>
      <c r="P435" s="327"/>
      <c r="Q435" s="160"/>
      <c r="R435" s="160"/>
      <c r="S435" s="160"/>
      <c r="T435" s="160"/>
      <c r="U435" s="160"/>
      <c r="V435" s="160"/>
      <c r="W435" s="160"/>
      <c r="X435" s="160"/>
      <c r="Y435" s="285"/>
      <c r="Z435" s="284"/>
      <c r="AA435" s="162"/>
      <c r="AB435" s="162"/>
      <c r="AC435" s="162"/>
      <c r="AD435" s="284"/>
      <c r="AE435" s="162"/>
      <c r="AF435" s="162"/>
      <c r="AG435" s="284"/>
      <c r="AH435" s="284"/>
      <c r="AI435" s="284"/>
      <c r="AJ435" s="162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83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</row>
    <row r="436" spans="1:72" ht="12.75" customHeight="1">
      <c r="A436" s="162"/>
      <c r="B436" s="162"/>
      <c r="C436" s="317"/>
      <c r="D436" s="317"/>
      <c r="E436" s="317"/>
      <c r="F436" s="317"/>
      <c r="G436" s="327"/>
      <c r="H436" s="327"/>
      <c r="I436" s="327"/>
      <c r="J436" s="327"/>
      <c r="K436" s="327"/>
      <c r="L436" s="162"/>
      <c r="M436" s="162"/>
      <c r="N436" s="163"/>
      <c r="O436" s="163"/>
      <c r="P436" s="327"/>
      <c r="Q436" s="160"/>
      <c r="R436" s="160"/>
      <c r="S436" s="160"/>
      <c r="T436" s="160"/>
      <c r="U436" s="160"/>
      <c r="V436" s="160"/>
      <c r="W436" s="160"/>
      <c r="X436" s="160"/>
      <c r="Y436" s="285"/>
      <c r="Z436" s="284"/>
      <c r="AA436" s="162"/>
      <c r="AB436" s="162"/>
      <c r="AC436" s="162"/>
      <c r="AD436" s="284"/>
      <c r="AE436" s="162"/>
      <c r="AF436" s="162"/>
      <c r="AG436" s="284"/>
      <c r="AH436" s="284"/>
      <c r="AI436" s="284"/>
      <c r="AJ436" s="162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83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</row>
    <row r="437" spans="1:72" ht="12.75" customHeight="1">
      <c r="A437" s="162"/>
      <c r="B437" s="162"/>
      <c r="C437" s="317"/>
      <c r="D437" s="317"/>
      <c r="E437" s="317"/>
      <c r="F437" s="317"/>
      <c r="G437" s="327"/>
      <c r="H437" s="327"/>
      <c r="I437" s="327"/>
      <c r="J437" s="327"/>
      <c r="K437" s="327"/>
      <c r="L437" s="162"/>
      <c r="M437" s="162"/>
      <c r="N437" s="163"/>
      <c r="O437" s="163"/>
      <c r="P437" s="327"/>
      <c r="Q437" s="160"/>
      <c r="R437" s="160"/>
      <c r="S437" s="160"/>
      <c r="T437" s="160"/>
      <c r="U437" s="160"/>
      <c r="V437" s="160"/>
      <c r="W437" s="160"/>
      <c r="X437" s="160"/>
      <c r="Y437" s="285"/>
      <c r="Z437" s="284"/>
      <c r="AA437" s="162"/>
      <c r="AB437" s="162"/>
      <c r="AC437" s="162"/>
      <c r="AD437" s="284"/>
      <c r="AE437" s="162"/>
      <c r="AF437" s="162"/>
      <c r="AG437" s="284"/>
      <c r="AH437" s="284"/>
      <c r="AI437" s="284"/>
      <c r="AJ437" s="162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83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</row>
    <row r="438" spans="1:72" ht="12.75" customHeight="1">
      <c r="A438" s="162"/>
      <c r="B438" s="162"/>
      <c r="C438" s="317"/>
      <c r="D438" s="317"/>
      <c r="E438" s="317"/>
      <c r="F438" s="317"/>
      <c r="G438" s="327"/>
      <c r="H438" s="327"/>
      <c r="I438" s="327"/>
      <c r="J438" s="327"/>
      <c r="K438" s="327"/>
      <c r="L438" s="162"/>
      <c r="M438" s="162"/>
      <c r="N438" s="163"/>
      <c r="O438" s="163"/>
      <c r="P438" s="327"/>
      <c r="Q438" s="160"/>
      <c r="R438" s="160"/>
      <c r="S438" s="160"/>
      <c r="T438" s="160"/>
      <c r="U438" s="160"/>
      <c r="V438" s="160"/>
      <c r="W438" s="160"/>
      <c r="X438" s="160"/>
      <c r="Y438" s="285"/>
      <c r="Z438" s="284"/>
      <c r="AA438" s="162"/>
      <c r="AB438" s="162"/>
      <c r="AC438" s="162"/>
      <c r="AD438" s="284"/>
      <c r="AE438" s="162"/>
      <c r="AF438" s="162"/>
      <c r="AG438" s="284"/>
      <c r="AH438" s="284"/>
      <c r="AI438" s="284"/>
      <c r="AJ438" s="162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83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</row>
    <row r="439" spans="1:72" ht="12.75" customHeight="1">
      <c r="A439" s="162"/>
      <c r="B439" s="162"/>
      <c r="C439" s="317"/>
      <c r="D439" s="317"/>
      <c r="E439" s="317"/>
      <c r="F439" s="317"/>
      <c r="G439" s="327"/>
      <c r="H439" s="327"/>
      <c r="I439" s="327"/>
      <c r="J439" s="327"/>
      <c r="K439" s="327"/>
      <c r="L439" s="162"/>
      <c r="M439" s="162"/>
      <c r="N439" s="163"/>
      <c r="O439" s="163"/>
      <c r="P439" s="327"/>
      <c r="Q439" s="160"/>
      <c r="R439" s="160"/>
      <c r="S439" s="160"/>
      <c r="T439" s="160"/>
      <c r="U439" s="160"/>
      <c r="V439" s="160"/>
      <c r="W439" s="160"/>
      <c r="X439" s="160"/>
      <c r="Y439" s="285"/>
      <c r="Z439" s="284"/>
      <c r="AA439" s="162"/>
      <c r="AB439" s="162"/>
      <c r="AC439" s="162"/>
      <c r="AD439" s="284"/>
      <c r="AE439" s="162"/>
      <c r="AF439" s="162"/>
      <c r="AG439" s="284"/>
      <c r="AH439" s="284"/>
      <c r="AI439" s="284"/>
      <c r="AJ439" s="162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83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</row>
    <row r="440" spans="1:72" ht="12.75" customHeight="1">
      <c r="A440" s="162"/>
      <c r="B440" s="162"/>
      <c r="C440" s="317"/>
      <c r="D440" s="317"/>
      <c r="E440" s="317"/>
      <c r="F440" s="317"/>
      <c r="G440" s="327"/>
      <c r="H440" s="327"/>
      <c r="I440" s="327"/>
      <c r="J440" s="327"/>
      <c r="K440" s="327"/>
      <c r="L440" s="162"/>
      <c r="M440" s="162"/>
      <c r="N440" s="163"/>
      <c r="O440" s="163"/>
      <c r="P440" s="327"/>
      <c r="Q440" s="160"/>
      <c r="R440" s="160"/>
      <c r="S440" s="160"/>
      <c r="T440" s="160"/>
      <c r="U440" s="160"/>
      <c r="V440" s="160"/>
      <c r="W440" s="160"/>
      <c r="X440" s="160"/>
      <c r="Y440" s="285"/>
      <c r="Z440" s="284"/>
      <c r="AA440" s="162"/>
      <c r="AB440" s="162"/>
      <c r="AC440" s="162"/>
      <c r="AD440" s="284"/>
      <c r="AE440" s="162"/>
      <c r="AF440" s="162"/>
      <c r="AG440" s="284"/>
      <c r="AH440" s="284"/>
      <c r="AI440" s="284"/>
      <c r="AJ440" s="162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83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</row>
    <row r="441" spans="1:72" ht="12.75" customHeight="1">
      <c r="A441" s="162"/>
      <c r="B441" s="162"/>
      <c r="C441" s="317"/>
      <c r="D441" s="317"/>
      <c r="E441" s="317"/>
      <c r="F441" s="317"/>
      <c r="G441" s="327"/>
      <c r="H441" s="327"/>
      <c r="I441" s="327"/>
      <c r="J441" s="327"/>
      <c r="K441" s="327"/>
      <c r="L441" s="162"/>
      <c r="M441" s="162"/>
      <c r="N441" s="163"/>
      <c r="O441" s="163"/>
      <c r="P441" s="327"/>
      <c r="Q441" s="160"/>
      <c r="R441" s="160"/>
      <c r="S441" s="160"/>
      <c r="T441" s="160"/>
      <c r="U441" s="160"/>
      <c r="V441" s="160"/>
      <c r="W441" s="160"/>
      <c r="X441" s="160"/>
      <c r="Y441" s="285"/>
      <c r="Z441" s="284"/>
      <c r="AA441" s="162"/>
      <c r="AB441" s="162"/>
      <c r="AC441" s="162"/>
      <c r="AD441" s="284"/>
      <c r="AE441" s="162"/>
      <c r="AF441" s="162"/>
      <c r="AG441" s="284"/>
      <c r="AH441" s="284"/>
      <c r="AI441" s="284"/>
      <c r="AJ441" s="162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83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</row>
    <row r="442" spans="1:72" ht="12.75" customHeight="1">
      <c r="A442" s="162"/>
      <c r="B442" s="162"/>
      <c r="C442" s="317"/>
      <c r="D442" s="317"/>
      <c r="E442" s="317"/>
      <c r="F442" s="317"/>
      <c r="G442" s="327"/>
      <c r="H442" s="327"/>
      <c r="I442" s="327"/>
      <c r="J442" s="327"/>
      <c r="K442" s="327"/>
      <c r="L442" s="162"/>
      <c r="M442" s="162"/>
      <c r="N442" s="163"/>
      <c r="O442" s="163"/>
      <c r="P442" s="327"/>
      <c r="Q442" s="160"/>
      <c r="R442" s="160"/>
      <c r="S442" s="160"/>
      <c r="T442" s="160"/>
      <c r="U442" s="160"/>
      <c r="V442" s="160"/>
      <c r="W442" s="160"/>
      <c r="X442" s="160"/>
      <c r="Y442" s="285"/>
      <c r="Z442" s="284"/>
      <c r="AA442" s="162"/>
      <c r="AB442" s="162"/>
      <c r="AC442" s="162"/>
      <c r="AD442" s="284"/>
      <c r="AE442" s="162"/>
      <c r="AF442" s="162"/>
      <c r="AG442" s="284"/>
      <c r="AH442" s="284"/>
      <c r="AI442" s="284"/>
      <c r="AJ442" s="162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83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</row>
    <row r="443" spans="1:72" ht="12.75" customHeight="1">
      <c r="A443" s="162"/>
      <c r="B443" s="162"/>
      <c r="C443" s="317"/>
      <c r="D443" s="317"/>
      <c r="E443" s="317"/>
      <c r="F443" s="317"/>
      <c r="G443" s="327"/>
      <c r="H443" s="327"/>
      <c r="I443" s="327"/>
      <c r="J443" s="327"/>
      <c r="K443" s="327"/>
      <c r="L443" s="162"/>
      <c r="M443" s="162"/>
      <c r="N443" s="163"/>
      <c r="O443" s="163"/>
      <c r="P443" s="327"/>
      <c r="Q443" s="160"/>
      <c r="R443" s="160"/>
      <c r="S443" s="160"/>
      <c r="T443" s="160"/>
      <c r="U443" s="160"/>
      <c r="V443" s="160"/>
      <c r="W443" s="160"/>
      <c r="X443" s="160"/>
      <c r="Y443" s="285"/>
      <c r="Z443" s="284"/>
      <c r="AA443" s="162"/>
      <c r="AB443" s="162"/>
      <c r="AC443" s="162"/>
      <c r="AD443" s="284"/>
      <c r="AE443" s="162"/>
      <c r="AF443" s="162"/>
      <c r="AG443" s="284"/>
      <c r="AH443" s="284"/>
      <c r="AI443" s="284"/>
      <c r="AJ443" s="162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83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</row>
    <row r="444" spans="1:72" ht="12.75" customHeight="1">
      <c r="A444" s="162"/>
      <c r="B444" s="162"/>
      <c r="C444" s="317"/>
      <c r="D444" s="317"/>
      <c r="E444" s="317"/>
      <c r="F444" s="317"/>
      <c r="G444" s="327"/>
      <c r="H444" s="327"/>
      <c r="I444" s="327"/>
      <c r="J444" s="327"/>
      <c r="K444" s="327"/>
      <c r="L444" s="162"/>
      <c r="M444" s="162"/>
      <c r="N444" s="163"/>
      <c r="O444" s="163"/>
      <c r="P444" s="327"/>
      <c r="Q444" s="160"/>
      <c r="R444" s="160"/>
      <c r="S444" s="160"/>
      <c r="T444" s="160"/>
      <c r="U444" s="160"/>
      <c r="V444" s="160"/>
      <c r="W444" s="160"/>
      <c r="X444" s="160"/>
      <c r="Y444" s="285"/>
      <c r="Z444" s="284"/>
      <c r="AA444" s="162"/>
      <c r="AB444" s="162"/>
      <c r="AC444" s="162"/>
      <c r="AD444" s="284"/>
      <c r="AE444" s="162"/>
      <c r="AF444" s="162"/>
      <c r="AG444" s="284"/>
      <c r="AH444" s="284"/>
      <c r="AI444" s="284"/>
      <c r="AJ444" s="162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83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</row>
    <row r="445" spans="1:72" ht="12.75" customHeight="1">
      <c r="A445" s="162"/>
      <c r="B445" s="162"/>
      <c r="C445" s="317"/>
      <c r="D445" s="317"/>
      <c r="E445" s="317"/>
      <c r="F445" s="317"/>
      <c r="G445" s="327"/>
      <c r="H445" s="327"/>
      <c r="I445" s="327"/>
      <c r="J445" s="327"/>
      <c r="K445" s="327"/>
      <c r="L445" s="162"/>
      <c r="M445" s="162"/>
      <c r="N445" s="163"/>
      <c r="O445" s="163"/>
      <c r="P445" s="327"/>
      <c r="Q445" s="160"/>
      <c r="R445" s="160"/>
      <c r="S445" s="160"/>
      <c r="T445" s="160"/>
      <c r="U445" s="160"/>
      <c r="V445" s="160"/>
      <c r="W445" s="160"/>
      <c r="X445" s="160"/>
      <c r="Y445" s="285"/>
      <c r="Z445" s="284"/>
      <c r="AA445" s="162"/>
      <c r="AB445" s="162"/>
      <c r="AC445" s="162"/>
      <c r="AD445" s="284"/>
      <c r="AE445" s="162"/>
      <c r="AF445" s="162"/>
      <c r="AG445" s="284"/>
      <c r="AH445" s="284"/>
      <c r="AI445" s="284"/>
      <c r="AJ445" s="162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83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</row>
    <row r="446" spans="1:72" ht="12.75" customHeight="1">
      <c r="A446" s="162"/>
      <c r="B446" s="162"/>
      <c r="C446" s="317"/>
      <c r="D446" s="317"/>
      <c r="E446" s="317"/>
      <c r="F446" s="317"/>
      <c r="G446" s="327"/>
      <c r="H446" s="327"/>
      <c r="I446" s="327"/>
      <c r="J446" s="327"/>
      <c r="K446" s="327"/>
      <c r="L446" s="162"/>
      <c r="M446" s="162"/>
      <c r="N446" s="163"/>
      <c r="O446" s="163"/>
      <c r="P446" s="327"/>
      <c r="Q446" s="160"/>
      <c r="R446" s="160"/>
      <c r="S446" s="160"/>
      <c r="T446" s="160"/>
      <c r="U446" s="160"/>
      <c r="V446" s="160"/>
      <c r="W446" s="160"/>
      <c r="X446" s="160"/>
      <c r="Y446" s="285"/>
      <c r="Z446" s="284"/>
      <c r="AA446" s="162"/>
      <c r="AB446" s="162"/>
      <c r="AC446" s="162"/>
      <c r="AD446" s="284"/>
      <c r="AE446" s="162"/>
      <c r="AF446" s="162"/>
      <c r="AG446" s="284"/>
      <c r="AH446" s="284"/>
      <c r="AI446" s="284"/>
      <c r="AJ446" s="162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83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</row>
    <row r="447" spans="1:72" ht="12.75" customHeight="1">
      <c r="A447" s="162"/>
      <c r="B447" s="162"/>
      <c r="C447" s="317"/>
      <c r="D447" s="317"/>
      <c r="E447" s="317"/>
      <c r="F447" s="317"/>
      <c r="G447" s="327"/>
      <c r="H447" s="327"/>
      <c r="I447" s="327"/>
      <c r="J447" s="327"/>
      <c r="K447" s="327"/>
      <c r="L447" s="162"/>
      <c r="M447" s="162"/>
      <c r="N447" s="163"/>
      <c r="O447" s="163"/>
      <c r="P447" s="327"/>
      <c r="Q447" s="160"/>
      <c r="R447" s="160"/>
      <c r="S447" s="160"/>
      <c r="T447" s="160"/>
      <c r="U447" s="160"/>
      <c r="V447" s="160"/>
      <c r="W447" s="160"/>
      <c r="X447" s="160"/>
      <c r="Y447" s="285"/>
      <c r="Z447" s="284"/>
      <c r="AA447" s="162"/>
      <c r="AB447" s="162"/>
      <c r="AC447" s="162"/>
      <c r="AD447" s="284"/>
      <c r="AE447" s="162"/>
      <c r="AF447" s="162"/>
      <c r="AG447" s="284"/>
      <c r="AH447" s="284"/>
      <c r="AI447" s="284"/>
      <c r="AJ447" s="162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83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</row>
    <row r="448" spans="1:72" ht="12.75" customHeight="1">
      <c r="A448" s="162"/>
      <c r="B448" s="162"/>
      <c r="C448" s="317"/>
      <c r="D448" s="317"/>
      <c r="E448" s="317"/>
      <c r="F448" s="317"/>
      <c r="G448" s="327"/>
      <c r="H448" s="327"/>
      <c r="I448" s="327"/>
      <c r="J448" s="327"/>
      <c r="K448" s="327"/>
      <c r="L448" s="162"/>
      <c r="M448" s="162"/>
      <c r="N448" s="163"/>
      <c r="O448" s="163"/>
      <c r="P448" s="327"/>
      <c r="Q448" s="160"/>
      <c r="R448" s="160"/>
      <c r="S448" s="160"/>
      <c r="T448" s="160"/>
      <c r="U448" s="160"/>
      <c r="V448" s="160"/>
      <c r="W448" s="160"/>
      <c r="X448" s="160"/>
      <c r="Y448" s="285"/>
      <c r="Z448" s="284"/>
      <c r="AA448" s="162"/>
      <c r="AB448" s="162"/>
      <c r="AC448" s="162"/>
      <c r="AD448" s="284"/>
      <c r="AE448" s="162"/>
      <c r="AF448" s="162"/>
      <c r="AG448" s="284"/>
      <c r="AH448" s="284"/>
      <c r="AI448" s="284"/>
      <c r="AJ448" s="162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83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</row>
    <row r="449" spans="1:72" ht="12.75" customHeight="1">
      <c r="A449" s="162"/>
      <c r="B449" s="162"/>
      <c r="C449" s="317"/>
      <c r="D449" s="317"/>
      <c r="E449" s="317"/>
      <c r="F449" s="317"/>
      <c r="G449" s="327"/>
      <c r="H449" s="327"/>
      <c r="I449" s="327"/>
      <c r="J449" s="327"/>
      <c r="K449" s="327"/>
      <c r="L449" s="162"/>
      <c r="M449" s="162"/>
      <c r="N449" s="163"/>
      <c r="O449" s="163"/>
      <c r="P449" s="327"/>
      <c r="Q449" s="160"/>
      <c r="R449" s="160"/>
      <c r="S449" s="160"/>
      <c r="T449" s="160"/>
      <c r="U449" s="160"/>
      <c r="V449" s="160"/>
      <c r="W449" s="160"/>
      <c r="X449" s="160"/>
      <c r="Y449" s="285"/>
      <c r="Z449" s="284"/>
      <c r="AA449" s="162"/>
      <c r="AB449" s="162"/>
      <c r="AC449" s="162"/>
      <c r="AD449" s="284"/>
      <c r="AE449" s="162"/>
      <c r="AF449" s="162"/>
      <c r="AG449" s="284"/>
      <c r="AH449" s="284"/>
      <c r="AI449" s="284"/>
      <c r="AJ449" s="162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83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</row>
    <row r="450" spans="1:72" ht="12.75" customHeight="1">
      <c r="A450" s="162"/>
      <c r="B450" s="162"/>
      <c r="C450" s="317"/>
      <c r="D450" s="317"/>
      <c r="E450" s="317"/>
      <c r="F450" s="317"/>
      <c r="G450" s="327"/>
      <c r="H450" s="327"/>
      <c r="I450" s="327"/>
      <c r="J450" s="327"/>
      <c r="K450" s="327"/>
      <c r="L450" s="162"/>
      <c r="M450" s="162"/>
      <c r="N450" s="163"/>
      <c r="O450" s="163"/>
      <c r="P450" s="327"/>
      <c r="Q450" s="160"/>
      <c r="R450" s="160"/>
      <c r="S450" s="160"/>
      <c r="T450" s="160"/>
      <c r="U450" s="160"/>
      <c r="V450" s="160"/>
      <c r="W450" s="160"/>
      <c r="X450" s="160"/>
      <c r="Y450" s="285"/>
      <c r="Z450" s="284"/>
      <c r="AA450" s="162"/>
      <c r="AB450" s="162"/>
      <c r="AC450" s="162"/>
      <c r="AD450" s="284"/>
      <c r="AE450" s="162"/>
      <c r="AF450" s="162"/>
      <c r="AG450" s="284"/>
      <c r="AH450" s="284"/>
      <c r="AI450" s="284"/>
      <c r="AJ450" s="162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83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</row>
    <row r="451" spans="1:72" ht="12.75" customHeight="1">
      <c r="A451" s="162"/>
      <c r="B451" s="162"/>
      <c r="C451" s="317"/>
      <c r="D451" s="317"/>
      <c r="E451" s="317"/>
      <c r="F451" s="317"/>
      <c r="G451" s="327"/>
      <c r="H451" s="327"/>
      <c r="I451" s="327"/>
      <c r="J451" s="327"/>
      <c r="K451" s="327"/>
      <c r="L451" s="162"/>
      <c r="M451" s="162"/>
      <c r="N451" s="163"/>
      <c r="O451" s="163"/>
      <c r="P451" s="327"/>
      <c r="Q451" s="160"/>
      <c r="R451" s="160"/>
      <c r="S451" s="160"/>
      <c r="T451" s="160"/>
      <c r="U451" s="160"/>
      <c r="V451" s="160"/>
      <c r="W451" s="160"/>
      <c r="X451" s="160"/>
      <c r="Y451" s="285"/>
      <c r="Z451" s="284"/>
      <c r="AA451" s="162"/>
      <c r="AB451" s="162"/>
      <c r="AC451" s="162"/>
      <c r="AD451" s="284"/>
      <c r="AE451" s="162"/>
      <c r="AF451" s="162"/>
      <c r="AG451" s="284"/>
      <c r="AH451" s="284"/>
      <c r="AI451" s="284"/>
      <c r="AJ451" s="162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83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</row>
    <row r="452" spans="1:72" ht="12.75" customHeight="1">
      <c r="A452" s="162"/>
      <c r="B452" s="162"/>
      <c r="C452" s="317"/>
      <c r="D452" s="317"/>
      <c r="E452" s="317"/>
      <c r="F452" s="317"/>
      <c r="G452" s="327"/>
      <c r="H452" s="327"/>
      <c r="I452" s="327"/>
      <c r="J452" s="327"/>
      <c r="K452" s="327"/>
      <c r="L452" s="162"/>
      <c r="M452" s="162"/>
      <c r="N452" s="163"/>
      <c r="O452" s="163"/>
      <c r="P452" s="327"/>
      <c r="Q452" s="160"/>
      <c r="R452" s="160"/>
      <c r="S452" s="160"/>
      <c r="T452" s="160"/>
      <c r="U452" s="160"/>
      <c r="V452" s="160"/>
      <c r="W452" s="160"/>
      <c r="X452" s="160"/>
      <c r="Y452" s="285"/>
      <c r="Z452" s="284"/>
      <c r="AA452" s="162"/>
      <c r="AB452" s="162"/>
      <c r="AC452" s="162"/>
      <c r="AD452" s="284"/>
      <c r="AE452" s="162"/>
      <c r="AF452" s="162"/>
      <c r="AG452" s="284"/>
      <c r="AH452" s="284"/>
      <c r="AI452" s="284"/>
      <c r="AJ452" s="162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83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</row>
    <row r="453" spans="1:72" ht="12.75" customHeight="1">
      <c r="A453" s="162"/>
      <c r="B453" s="162"/>
      <c r="C453" s="317"/>
      <c r="D453" s="317"/>
      <c r="E453" s="317"/>
      <c r="F453" s="317"/>
      <c r="G453" s="327"/>
      <c r="H453" s="327"/>
      <c r="I453" s="327"/>
      <c r="J453" s="327"/>
      <c r="K453" s="327"/>
      <c r="L453" s="162"/>
      <c r="M453" s="162"/>
      <c r="N453" s="163"/>
      <c r="O453" s="163"/>
      <c r="P453" s="327"/>
      <c r="Q453" s="160"/>
      <c r="R453" s="160"/>
      <c r="S453" s="160"/>
      <c r="T453" s="160"/>
      <c r="U453" s="160"/>
      <c r="V453" s="160"/>
      <c r="W453" s="160"/>
      <c r="X453" s="160"/>
      <c r="Y453" s="285"/>
      <c r="Z453" s="284"/>
      <c r="AA453" s="162"/>
      <c r="AB453" s="162"/>
      <c r="AC453" s="162"/>
      <c r="AD453" s="284"/>
      <c r="AE453" s="162"/>
      <c r="AF453" s="162"/>
      <c r="AG453" s="284"/>
      <c r="AH453" s="284"/>
      <c r="AI453" s="284"/>
      <c r="AJ453" s="162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83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</row>
    <row r="454" spans="1:72" ht="12.75" customHeight="1">
      <c r="A454" s="162"/>
      <c r="B454" s="162"/>
      <c r="C454" s="317"/>
      <c r="D454" s="317"/>
      <c r="E454" s="317"/>
      <c r="F454" s="317"/>
      <c r="G454" s="327"/>
      <c r="H454" s="327"/>
      <c r="I454" s="327"/>
      <c r="J454" s="327"/>
      <c r="K454" s="327"/>
      <c r="L454" s="162"/>
      <c r="M454" s="162"/>
      <c r="N454" s="163"/>
      <c r="O454" s="163"/>
      <c r="P454" s="327"/>
      <c r="Q454" s="160"/>
      <c r="R454" s="160"/>
      <c r="S454" s="160"/>
      <c r="T454" s="160"/>
      <c r="U454" s="160"/>
      <c r="V454" s="160"/>
      <c r="W454" s="160"/>
      <c r="X454" s="160"/>
      <c r="Y454" s="285"/>
      <c r="Z454" s="284"/>
      <c r="AA454" s="162"/>
      <c r="AB454" s="162"/>
      <c r="AC454" s="162"/>
      <c r="AD454" s="284"/>
      <c r="AE454" s="162"/>
      <c r="AF454" s="162"/>
      <c r="AG454" s="284"/>
      <c r="AH454" s="284"/>
      <c r="AI454" s="284"/>
      <c r="AJ454" s="162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83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</row>
    <row r="455" spans="1:72" ht="12.75" customHeight="1">
      <c r="A455" s="162"/>
      <c r="B455" s="162"/>
      <c r="C455" s="317"/>
      <c r="D455" s="317"/>
      <c r="E455" s="317"/>
      <c r="F455" s="317"/>
      <c r="G455" s="327"/>
      <c r="H455" s="327"/>
      <c r="I455" s="327"/>
      <c r="J455" s="327"/>
      <c r="K455" s="327"/>
      <c r="L455" s="162"/>
      <c r="M455" s="162"/>
      <c r="N455" s="163"/>
      <c r="O455" s="163"/>
      <c r="P455" s="327"/>
      <c r="Q455" s="160"/>
      <c r="R455" s="160"/>
      <c r="S455" s="160"/>
      <c r="T455" s="160"/>
      <c r="U455" s="160"/>
      <c r="V455" s="160"/>
      <c r="W455" s="160"/>
      <c r="X455" s="160"/>
      <c r="Y455" s="285"/>
      <c r="Z455" s="284"/>
      <c r="AA455" s="162"/>
      <c r="AB455" s="162"/>
      <c r="AC455" s="162"/>
      <c r="AD455" s="284"/>
      <c r="AE455" s="162"/>
      <c r="AF455" s="162"/>
      <c r="AG455" s="284"/>
      <c r="AH455" s="284"/>
      <c r="AI455" s="284"/>
      <c r="AJ455" s="162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83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</row>
    <row r="456" spans="1:72" ht="12.75" customHeight="1">
      <c r="A456" s="162"/>
      <c r="B456" s="162"/>
      <c r="C456" s="317"/>
      <c r="D456" s="317"/>
      <c r="E456" s="317"/>
      <c r="F456" s="317"/>
      <c r="G456" s="327"/>
      <c r="H456" s="327"/>
      <c r="I456" s="327"/>
      <c r="J456" s="327"/>
      <c r="K456" s="327"/>
      <c r="L456" s="162"/>
      <c r="M456" s="162"/>
      <c r="N456" s="163"/>
      <c r="O456" s="163"/>
      <c r="P456" s="327"/>
      <c r="Q456" s="160"/>
      <c r="R456" s="160"/>
      <c r="S456" s="160"/>
      <c r="T456" s="160"/>
      <c r="U456" s="160"/>
      <c r="V456" s="160"/>
      <c r="W456" s="160"/>
      <c r="X456" s="160"/>
      <c r="Y456" s="285"/>
      <c r="Z456" s="284"/>
      <c r="AA456" s="162"/>
      <c r="AB456" s="162"/>
      <c r="AC456" s="162"/>
      <c r="AD456" s="284"/>
      <c r="AE456" s="162"/>
      <c r="AF456" s="162"/>
      <c r="AG456" s="284"/>
      <c r="AH456" s="284"/>
      <c r="AI456" s="284"/>
      <c r="AJ456" s="162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83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</row>
    <row r="457" spans="1:72" ht="12.75" customHeight="1">
      <c r="A457" s="162"/>
      <c r="B457" s="162"/>
      <c r="C457" s="317"/>
      <c r="D457" s="317"/>
      <c r="E457" s="317"/>
      <c r="F457" s="317"/>
      <c r="G457" s="327"/>
      <c r="H457" s="327"/>
      <c r="I457" s="327"/>
      <c r="J457" s="327"/>
      <c r="K457" s="327"/>
      <c r="L457" s="162"/>
      <c r="M457" s="162"/>
      <c r="N457" s="163"/>
      <c r="O457" s="163"/>
      <c r="P457" s="327"/>
      <c r="Q457" s="160"/>
      <c r="R457" s="160"/>
      <c r="S457" s="160"/>
      <c r="T457" s="160"/>
      <c r="U457" s="160"/>
      <c r="V457" s="160"/>
      <c r="W457" s="160"/>
      <c r="X457" s="160"/>
      <c r="Y457" s="285"/>
      <c r="Z457" s="284"/>
      <c r="AA457" s="162"/>
      <c r="AB457" s="162"/>
      <c r="AC457" s="162"/>
      <c r="AD457" s="284"/>
      <c r="AE457" s="162"/>
      <c r="AF457" s="162"/>
      <c r="AG457" s="284"/>
      <c r="AH457" s="284"/>
      <c r="AI457" s="284"/>
      <c r="AJ457" s="162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83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</row>
    <row r="458" spans="1:72" ht="12.75" customHeight="1">
      <c r="A458" s="162"/>
      <c r="B458" s="162"/>
      <c r="C458" s="317"/>
      <c r="D458" s="317"/>
      <c r="E458" s="317"/>
      <c r="F458" s="317"/>
      <c r="G458" s="327"/>
      <c r="H458" s="327"/>
      <c r="I458" s="327"/>
      <c r="J458" s="327"/>
      <c r="K458" s="327"/>
      <c r="L458" s="162"/>
      <c r="M458" s="162"/>
      <c r="N458" s="163"/>
      <c r="O458" s="163"/>
      <c r="P458" s="327"/>
      <c r="Q458" s="160"/>
      <c r="R458" s="160"/>
      <c r="S458" s="160"/>
      <c r="T458" s="160"/>
      <c r="U458" s="160"/>
      <c r="V458" s="160"/>
      <c r="W458" s="160"/>
      <c r="X458" s="160"/>
      <c r="Y458" s="285"/>
      <c r="Z458" s="284"/>
      <c r="AA458" s="162"/>
      <c r="AB458" s="162"/>
      <c r="AC458" s="162"/>
      <c r="AD458" s="284"/>
      <c r="AE458" s="162"/>
      <c r="AF458" s="162"/>
      <c r="AG458" s="284"/>
      <c r="AH458" s="284"/>
      <c r="AI458" s="284"/>
      <c r="AJ458" s="162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83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</row>
    <row r="459" spans="1:72" ht="12.75" customHeight="1">
      <c r="A459" s="162"/>
      <c r="B459" s="162"/>
      <c r="C459" s="317"/>
      <c r="D459" s="317"/>
      <c r="E459" s="317"/>
      <c r="F459" s="317"/>
      <c r="G459" s="327"/>
      <c r="H459" s="327"/>
      <c r="I459" s="327"/>
      <c r="J459" s="327"/>
      <c r="K459" s="327"/>
      <c r="L459" s="162"/>
      <c r="M459" s="162"/>
      <c r="N459" s="163"/>
      <c r="O459" s="163"/>
      <c r="P459" s="327"/>
      <c r="Q459" s="160"/>
      <c r="R459" s="160"/>
      <c r="S459" s="160"/>
      <c r="T459" s="160"/>
      <c r="U459" s="160"/>
      <c r="V459" s="160"/>
      <c r="W459" s="160"/>
      <c r="X459" s="160"/>
      <c r="Y459" s="285"/>
      <c r="Z459" s="284"/>
      <c r="AA459" s="162"/>
      <c r="AB459" s="162"/>
      <c r="AC459" s="162"/>
      <c r="AD459" s="284"/>
      <c r="AE459" s="162"/>
      <c r="AF459" s="162"/>
      <c r="AG459" s="284"/>
      <c r="AH459" s="284"/>
      <c r="AI459" s="284"/>
      <c r="AJ459" s="162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83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</row>
    <row r="460" spans="1:72" ht="12.75" customHeight="1">
      <c r="A460" s="162"/>
      <c r="B460" s="162"/>
      <c r="C460" s="317"/>
      <c r="D460" s="317"/>
      <c r="E460" s="317"/>
      <c r="F460" s="317"/>
      <c r="G460" s="327"/>
      <c r="H460" s="327"/>
      <c r="I460" s="327"/>
      <c r="J460" s="327"/>
      <c r="K460" s="327"/>
      <c r="L460" s="162"/>
      <c r="M460" s="162"/>
      <c r="N460" s="163"/>
      <c r="O460" s="163"/>
      <c r="P460" s="327"/>
      <c r="Q460" s="160"/>
      <c r="R460" s="160"/>
      <c r="S460" s="160"/>
      <c r="T460" s="160"/>
      <c r="U460" s="160"/>
      <c r="V460" s="160"/>
      <c r="W460" s="160"/>
      <c r="X460" s="160"/>
      <c r="Y460" s="285"/>
      <c r="Z460" s="284"/>
      <c r="AA460" s="162"/>
      <c r="AB460" s="162"/>
      <c r="AC460" s="162"/>
      <c r="AD460" s="284"/>
      <c r="AE460" s="162"/>
      <c r="AF460" s="162"/>
      <c r="AG460" s="284"/>
      <c r="AH460" s="284"/>
      <c r="AI460" s="284"/>
      <c r="AJ460" s="162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83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</row>
    <row r="461" spans="1:72" ht="12.75" customHeight="1">
      <c r="A461" s="162"/>
      <c r="B461" s="162"/>
      <c r="C461" s="317"/>
      <c r="D461" s="317"/>
      <c r="E461" s="317"/>
      <c r="F461" s="317"/>
      <c r="G461" s="327"/>
      <c r="H461" s="327"/>
      <c r="I461" s="327"/>
      <c r="J461" s="327"/>
      <c r="K461" s="327"/>
      <c r="L461" s="162"/>
      <c r="M461" s="162"/>
      <c r="N461" s="163"/>
      <c r="O461" s="163"/>
      <c r="P461" s="327"/>
      <c r="Q461" s="160"/>
      <c r="R461" s="160"/>
      <c r="S461" s="160"/>
      <c r="T461" s="160"/>
      <c r="U461" s="160"/>
      <c r="V461" s="160"/>
      <c r="W461" s="160"/>
      <c r="X461" s="160"/>
      <c r="Y461" s="285"/>
      <c r="Z461" s="284"/>
      <c r="AA461" s="162"/>
      <c r="AB461" s="162"/>
      <c r="AC461" s="162"/>
      <c r="AD461" s="284"/>
      <c r="AE461" s="162"/>
      <c r="AF461" s="162"/>
      <c r="AG461" s="284"/>
      <c r="AH461" s="284"/>
      <c r="AI461" s="284"/>
      <c r="AJ461" s="162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83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</row>
    <row r="462" spans="1:72" ht="12.75" customHeight="1">
      <c r="A462" s="162"/>
      <c r="B462" s="162"/>
      <c r="C462" s="317"/>
      <c r="D462" s="317"/>
      <c r="E462" s="317"/>
      <c r="F462" s="317"/>
      <c r="G462" s="327"/>
      <c r="H462" s="327"/>
      <c r="I462" s="327"/>
      <c r="J462" s="327"/>
      <c r="K462" s="327"/>
      <c r="L462" s="162"/>
      <c r="M462" s="162"/>
      <c r="N462" s="163"/>
      <c r="O462" s="163"/>
      <c r="P462" s="327"/>
      <c r="Q462" s="160"/>
      <c r="R462" s="160"/>
      <c r="S462" s="160"/>
      <c r="T462" s="160"/>
      <c r="U462" s="160"/>
      <c r="V462" s="160"/>
      <c r="W462" s="160"/>
      <c r="X462" s="160"/>
      <c r="Y462" s="285"/>
      <c r="Z462" s="284"/>
      <c r="AA462" s="162"/>
      <c r="AB462" s="162"/>
      <c r="AC462" s="162"/>
      <c r="AD462" s="284"/>
      <c r="AE462" s="162"/>
      <c r="AF462" s="162"/>
      <c r="AG462" s="284"/>
      <c r="AH462" s="284"/>
      <c r="AI462" s="284"/>
      <c r="AJ462" s="162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83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</row>
    <row r="463" spans="1:72" ht="12.75" customHeight="1">
      <c r="A463" s="162"/>
      <c r="B463" s="162"/>
      <c r="C463" s="317"/>
      <c r="D463" s="317"/>
      <c r="E463" s="317"/>
      <c r="F463" s="317"/>
      <c r="G463" s="327"/>
      <c r="H463" s="327"/>
      <c r="I463" s="327"/>
      <c r="J463" s="327"/>
      <c r="K463" s="327"/>
      <c r="L463" s="162"/>
      <c r="M463" s="162"/>
      <c r="N463" s="163"/>
      <c r="O463" s="163"/>
      <c r="P463" s="327"/>
      <c r="Q463" s="160"/>
      <c r="R463" s="160"/>
      <c r="S463" s="160"/>
      <c r="T463" s="160"/>
      <c r="U463" s="160"/>
      <c r="V463" s="160"/>
      <c r="W463" s="160"/>
      <c r="X463" s="160"/>
      <c r="Y463" s="285"/>
      <c r="Z463" s="284"/>
      <c r="AA463" s="162"/>
      <c r="AB463" s="162"/>
      <c r="AC463" s="162"/>
      <c r="AD463" s="284"/>
      <c r="AE463" s="162"/>
      <c r="AF463" s="162"/>
      <c r="AG463" s="284"/>
      <c r="AH463" s="284"/>
      <c r="AI463" s="284"/>
      <c r="AJ463" s="162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83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</row>
    <row r="464" spans="1:72" ht="12.75" customHeight="1">
      <c r="A464" s="162"/>
      <c r="B464" s="162"/>
      <c r="C464" s="317"/>
      <c r="D464" s="317"/>
      <c r="E464" s="317"/>
      <c r="F464" s="317"/>
      <c r="G464" s="327"/>
      <c r="H464" s="327"/>
      <c r="I464" s="327"/>
      <c r="J464" s="327"/>
      <c r="K464" s="327"/>
      <c r="L464" s="162"/>
      <c r="M464" s="162"/>
      <c r="N464" s="163"/>
      <c r="O464" s="163"/>
      <c r="P464" s="327"/>
      <c r="Q464" s="160"/>
      <c r="R464" s="160"/>
      <c r="S464" s="160"/>
      <c r="T464" s="160"/>
      <c r="U464" s="160"/>
      <c r="V464" s="160"/>
      <c r="W464" s="160"/>
      <c r="X464" s="160"/>
      <c r="Y464" s="285"/>
      <c r="Z464" s="284"/>
      <c r="AA464" s="162"/>
      <c r="AB464" s="162"/>
      <c r="AC464" s="162"/>
      <c r="AD464" s="284"/>
      <c r="AE464" s="162"/>
      <c r="AF464" s="162"/>
      <c r="AG464" s="284"/>
      <c r="AH464" s="284"/>
      <c r="AI464" s="284"/>
      <c r="AJ464" s="162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83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</row>
    <row r="465" spans="1:72" ht="12.75" customHeight="1">
      <c r="A465" s="162"/>
      <c r="B465" s="162"/>
      <c r="C465" s="317"/>
      <c r="D465" s="317"/>
      <c r="E465" s="317"/>
      <c r="F465" s="317"/>
      <c r="G465" s="327"/>
      <c r="H465" s="327"/>
      <c r="I465" s="327"/>
      <c r="J465" s="327"/>
      <c r="K465" s="327"/>
      <c r="L465" s="162"/>
      <c r="M465" s="162"/>
      <c r="N465" s="163"/>
      <c r="O465" s="163"/>
      <c r="P465" s="327"/>
      <c r="Q465" s="160"/>
      <c r="R465" s="160"/>
      <c r="S465" s="160"/>
      <c r="T465" s="160"/>
      <c r="U465" s="160"/>
      <c r="V465" s="160"/>
      <c r="W465" s="160"/>
      <c r="X465" s="160"/>
      <c r="Y465" s="285"/>
      <c r="Z465" s="284"/>
      <c r="AA465" s="162"/>
      <c r="AB465" s="162"/>
      <c r="AC465" s="162"/>
      <c r="AD465" s="284"/>
      <c r="AE465" s="162"/>
      <c r="AF465" s="162"/>
      <c r="AG465" s="284"/>
      <c r="AH465" s="284"/>
      <c r="AI465" s="284"/>
      <c r="AJ465" s="162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83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</row>
    <row r="466" spans="1:72" ht="12.75" customHeight="1">
      <c r="A466" s="162"/>
      <c r="B466" s="162"/>
      <c r="C466" s="317"/>
      <c r="D466" s="317"/>
      <c r="E466" s="317"/>
      <c r="F466" s="317"/>
      <c r="G466" s="327"/>
      <c r="H466" s="327"/>
      <c r="I466" s="327"/>
      <c r="J466" s="327"/>
      <c r="K466" s="327"/>
      <c r="L466" s="162"/>
      <c r="M466" s="162"/>
      <c r="N466" s="163"/>
      <c r="O466" s="163"/>
      <c r="P466" s="327"/>
      <c r="Q466" s="160"/>
      <c r="R466" s="160"/>
      <c r="S466" s="160"/>
      <c r="T466" s="160"/>
      <c r="U466" s="160"/>
      <c r="V466" s="160"/>
      <c r="W466" s="160"/>
      <c r="X466" s="160"/>
      <c r="Y466" s="285"/>
      <c r="Z466" s="284"/>
      <c r="AA466" s="162"/>
      <c r="AB466" s="162"/>
      <c r="AC466" s="162"/>
      <c r="AD466" s="284"/>
      <c r="AE466" s="162"/>
      <c r="AF466" s="162"/>
      <c r="AG466" s="284"/>
      <c r="AH466" s="284"/>
      <c r="AI466" s="284"/>
      <c r="AJ466" s="162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83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</row>
    <row r="467" spans="1:72" ht="12.75" customHeight="1">
      <c r="A467" s="162"/>
      <c r="B467" s="162"/>
      <c r="C467" s="317"/>
      <c r="D467" s="317"/>
      <c r="E467" s="317"/>
      <c r="F467" s="317"/>
      <c r="G467" s="327"/>
      <c r="H467" s="327"/>
      <c r="I467" s="327"/>
      <c r="J467" s="327"/>
      <c r="K467" s="327"/>
      <c r="L467" s="162"/>
      <c r="M467" s="162"/>
      <c r="N467" s="163"/>
      <c r="O467" s="163"/>
      <c r="P467" s="327"/>
      <c r="Q467" s="160"/>
      <c r="R467" s="160"/>
      <c r="S467" s="160"/>
      <c r="T467" s="160"/>
      <c r="U467" s="160"/>
      <c r="V467" s="160"/>
      <c r="W467" s="160"/>
      <c r="X467" s="160"/>
      <c r="Y467" s="285"/>
      <c r="Z467" s="284"/>
      <c r="AA467" s="162"/>
      <c r="AB467" s="162"/>
      <c r="AC467" s="162"/>
      <c r="AD467" s="284"/>
      <c r="AE467" s="162"/>
      <c r="AF467" s="162"/>
      <c r="AG467" s="284"/>
      <c r="AH467" s="284"/>
      <c r="AI467" s="284"/>
      <c r="AJ467" s="162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83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</row>
    <row r="468" spans="1:72" ht="12.75" customHeight="1">
      <c r="A468" s="162"/>
      <c r="B468" s="162"/>
      <c r="C468" s="317"/>
      <c r="D468" s="317"/>
      <c r="E468" s="317"/>
      <c r="F468" s="317"/>
      <c r="G468" s="327"/>
      <c r="H468" s="327"/>
      <c r="I468" s="327"/>
      <c r="J468" s="327"/>
      <c r="K468" s="327"/>
      <c r="L468" s="162"/>
      <c r="M468" s="162"/>
      <c r="N468" s="163"/>
      <c r="O468" s="163"/>
      <c r="P468" s="327"/>
      <c r="Q468" s="160"/>
      <c r="R468" s="160"/>
      <c r="S468" s="160"/>
      <c r="T468" s="160"/>
      <c r="U468" s="160"/>
      <c r="V468" s="160"/>
      <c r="W468" s="160"/>
      <c r="X468" s="160"/>
      <c r="Y468" s="285"/>
      <c r="Z468" s="284"/>
      <c r="AA468" s="162"/>
      <c r="AB468" s="162"/>
      <c r="AC468" s="162"/>
      <c r="AD468" s="284"/>
      <c r="AE468" s="162"/>
      <c r="AF468" s="162"/>
      <c r="AG468" s="284"/>
      <c r="AH468" s="284"/>
      <c r="AI468" s="284"/>
      <c r="AJ468" s="162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83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</row>
    <row r="469" spans="1:72" ht="12.75" customHeight="1">
      <c r="A469" s="162"/>
      <c r="B469" s="162"/>
      <c r="C469" s="317"/>
      <c r="D469" s="317"/>
      <c r="E469" s="317"/>
      <c r="F469" s="317"/>
      <c r="G469" s="327"/>
      <c r="H469" s="327"/>
      <c r="I469" s="327"/>
      <c r="J469" s="327"/>
      <c r="K469" s="327"/>
      <c r="L469" s="162"/>
      <c r="M469" s="162"/>
      <c r="N469" s="163"/>
      <c r="O469" s="163"/>
      <c r="P469" s="327"/>
      <c r="Q469" s="160"/>
      <c r="R469" s="160"/>
      <c r="S469" s="160"/>
      <c r="T469" s="160"/>
      <c r="U469" s="160"/>
      <c r="V469" s="160"/>
      <c r="W469" s="160"/>
      <c r="X469" s="160"/>
      <c r="Y469" s="285"/>
      <c r="Z469" s="284"/>
      <c r="AA469" s="162"/>
      <c r="AB469" s="162"/>
      <c r="AC469" s="162"/>
      <c r="AD469" s="284"/>
      <c r="AE469" s="162"/>
      <c r="AF469" s="162"/>
      <c r="AG469" s="284"/>
      <c r="AH469" s="284"/>
      <c r="AI469" s="284"/>
      <c r="AJ469" s="162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83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</row>
    <row r="470" spans="1:72" ht="12.75" customHeight="1">
      <c r="A470" s="162"/>
      <c r="B470" s="162"/>
      <c r="C470" s="317"/>
      <c r="D470" s="317"/>
      <c r="E470" s="317"/>
      <c r="F470" s="317"/>
      <c r="G470" s="327"/>
      <c r="H470" s="327"/>
      <c r="I470" s="327"/>
      <c r="J470" s="327"/>
      <c r="K470" s="327"/>
      <c r="L470" s="162"/>
      <c r="M470" s="162"/>
      <c r="N470" s="163"/>
      <c r="O470" s="163"/>
      <c r="P470" s="327"/>
      <c r="Q470" s="160"/>
      <c r="R470" s="160"/>
      <c r="S470" s="160"/>
      <c r="T470" s="160"/>
      <c r="U470" s="160"/>
      <c r="V470" s="160"/>
      <c r="W470" s="160"/>
      <c r="X470" s="160"/>
      <c r="Y470" s="285"/>
      <c r="Z470" s="284"/>
      <c r="AA470" s="162"/>
      <c r="AB470" s="162"/>
      <c r="AC470" s="162"/>
      <c r="AD470" s="284"/>
      <c r="AE470" s="162"/>
      <c r="AF470" s="162"/>
      <c r="AG470" s="284"/>
      <c r="AH470" s="284"/>
      <c r="AI470" s="284"/>
      <c r="AJ470" s="162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83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</row>
    <row r="471" spans="1:72" ht="12.75" customHeight="1">
      <c r="A471" s="162"/>
      <c r="B471" s="162"/>
      <c r="C471" s="317"/>
      <c r="D471" s="317"/>
      <c r="E471" s="317"/>
      <c r="F471" s="317"/>
      <c r="G471" s="327"/>
      <c r="H471" s="327"/>
      <c r="I471" s="327"/>
      <c r="J471" s="327"/>
      <c r="K471" s="327"/>
      <c r="L471" s="162"/>
      <c r="M471" s="162"/>
      <c r="N471" s="163"/>
      <c r="O471" s="163"/>
      <c r="P471" s="327"/>
      <c r="Q471" s="160"/>
      <c r="R471" s="160"/>
      <c r="S471" s="160"/>
      <c r="T471" s="160"/>
      <c r="U471" s="160"/>
      <c r="V471" s="160"/>
      <c r="W471" s="160"/>
      <c r="X471" s="160"/>
      <c r="Y471" s="285"/>
      <c r="Z471" s="284"/>
      <c r="AA471" s="162"/>
      <c r="AB471" s="162"/>
      <c r="AC471" s="162"/>
      <c r="AD471" s="284"/>
      <c r="AE471" s="162"/>
      <c r="AF471" s="162"/>
      <c r="AG471" s="284"/>
      <c r="AH471" s="284"/>
      <c r="AI471" s="284"/>
      <c r="AJ471" s="162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83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</row>
    <row r="472" spans="1:72" ht="12.75" customHeight="1">
      <c r="A472" s="162"/>
      <c r="B472" s="162"/>
      <c r="C472" s="317"/>
      <c r="D472" s="317"/>
      <c r="E472" s="317"/>
      <c r="F472" s="317"/>
      <c r="G472" s="327"/>
      <c r="H472" s="327"/>
      <c r="I472" s="327"/>
      <c r="J472" s="327"/>
      <c r="K472" s="327"/>
      <c r="L472" s="162"/>
      <c r="M472" s="162"/>
      <c r="N472" s="163"/>
      <c r="O472" s="163"/>
      <c r="P472" s="327"/>
      <c r="Q472" s="160"/>
      <c r="R472" s="160"/>
      <c r="S472" s="160"/>
      <c r="T472" s="160"/>
      <c r="U472" s="160"/>
      <c r="V472" s="160"/>
      <c r="W472" s="160"/>
      <c r="X472" s="160"/>
      <c r="Y472" s="285"/>
      <c r="Z472" s="284"/>
      <c r="AA472" s="162"/>
      <c r="AB472" s="162"/>
      <c r="AC472" s="162"/>
      <c r="AD472" s="284"/>
      <c r="AE472" s="162"/>
      <c r="AF472" s="162"/>
      <c r="AG472" s="284"/>
      <c r="AH472" s="284"/>
      <c r="AI472" s="284"/>
      <c r="AJ472" s="162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83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</row>
    <row r="473" spans="1:72" ht="12.75" customHeight="1">
      <c r="A473" s="162"/>
      <c r="B473" s="162"/>
      <c r="C473" s="317"/>
      <c r="D473" s="317"/>
      <c r="E473" s="317"/>
      <c r="F473" s="317"/>
      <c r="G473" s="327"/>
      <c r="H473" s="327"/>
      <c r="I473" s="327"/>
      <c r="J473" s="327"/>
      <c r="K473" s="327"/>
      <c r="L473" s="162"/>
      <c r="M473" s="162"/>
      <c r="N473" s="163"/>
      <c r="O473" s="163"/>
      <c r="P473" s="327"/>
      <c r="Q473" s="160"/>
      <c r="R473" s="160"/>
      <c r="S473" s="160"/>
      <c r="T473" s="160"/>
      <c r="U473" s="160"/>
      <c r="V473" s="160"/>
      <c r="W473" s="160"/>
      <c r="X473" s="160"/>
      <c r="Y473" s="285"/>
      <c r="Z473" s="284"/>
      <c r="AA473" s="162"/>
      <c r="AB473" s="162"/>
      <c r="AC473" s="162"/>
      <c r="AD473" s="284"/>
      <c r="AE473" s="162"/>
      <c r="AF473" s="162"/>
      <c r="AG473" s="284"/>
      <c r="AH473" s="284"/>
      <c r="AI473" s="284"/>
      <c r="AJ473" s="162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83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</row>
    <row r="474" spans="1:72" ht="12.75" customHeight="1">
      <c r="A474" s="162"/>
      <c r="B474" s="162"/>
      <c r="C474" s="317"/>
      <c r="D474" s="317"/>
      <c r="E474" s="317"/>
      <c r="F474" s="317"/>
      <c r="G474" s="327"/>
      <c r="H474" s="327"/>
      <c r="I474" s="327"/>
      <c r="J474" s="327"/>
      <c r="K474" s="327"/>
      <c r="L474" s="162"/>
      <c r="M474" s="162"/>
      <c r="N474" s="163"/>
      <c r="O474" s="163"/>
      <c r="P474" s="327"/>
      <c r="Q474" s="160"/>
      <c r="R474" s="160"/>
      <c r="S474" s="160"/>
      <c r="T474" s="160"/>
      <c r="U474" s="160"/>
      <c r="V474" s="160"/>
      <c r="W474" s="160"/>
      <c r="X474" s="160"/>
      <c r="Y474" s="285"/>
      <c r="Z474" s="284"/>
      <c r="AA474" s="162"/>
      <c r="AB474" s="162"/>
      <c r="AC474" s="162"/>
      <c r="AD474" s="284"/>
      <c r="AE474" s="162"/>
      <c r="AF474" s="162"/>
      <c r="AG474" s="284"/>
      <c r="AH474" s="284"/>
      <c r="AI474" s="284"/>
      <c r="AJ474" s="162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83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</row>
    <row r="475" spans="1:72" ht="12.75" customHeight="1">
      <c r="A475" s="162"/>
      <c r="B475" s="162"/>
      <c r="C475" s="317"/>
      <c r="D475" s="317"/>
      <c r="E475" s="317"/>
      <c r="F475" s="317"/>
      <c r="G475" s="327"/>
      <c r="H475" s="327"/>
      <c r="I475" s="327"/>
      <c r="J475" s="327"/>
      <c r="K475" s="327"/>
      <c r="L475" s="162"/>
      <c r="M475" s="162"/>
      <c r="N475" s="163"/>
      <c r="O475" s="163"/>
      <c r="P475" s="327"/>
      <c r="Q475" s="160"/>
      <c r="R475" s="160"/>
      <c r="S475" s="160"/>
      <c r="T475" s="160"/>
      <c r="U475" s="160"/>
      <c r="V475" s="160"/>
      <c r="W475" s="160"/>
      <c r="X475" s="160"/>
      <c r="Y475" s="285"/>
      <c r="Z475" s="284"/>
      <c r="AA475" s="162"/>
      <c r="AB475" s="162"/>
      <c r="AC475" s="162"/>
      <c r="AD475" s="284"/>
      <c r="AE475" s="162"/>
      <c r="AF475" s="162"/>
      <c r="AG475" s="284"/>
      <c r="AH475" s="284"/>
      <c r="AI475" s="284"/>
      <c r="AJ475" s="162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83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</row>
    <row r="476" spans="1:72" ht="12.75" customHeight="1">
      <c r="A476" s="162"/>
      <c r="B476" s="162"/>
      <c r="C476" s="317"/>
      <c r="D476" s="317"/>
      <c r="E476" s="317"/>
      <c r="F476" s="317"/>
      <c r="G476" s="327"/>
      <c r="H476" s="327"/>
      <c r="I476" s="327"/>
      <c r="J476" s="327"/>
      <c r="K476" s="327"/>
      <c r="L476" s="162"/>
      <c r="M476" s="162"/>
      <c r="N476" s="163"/>
      <c r="O476" s="163"/>
      <c r="P476" s="327"/>
      <c r="Q476" s="160"/>
      <c r="R476" s="160"/>
      <c r="S476" s="160"/>
      <c r="T476" s="160"/>
      <c r="U476" s="160"/>
      <c r="V476" s="160"/>
      <c r="W476" s="160"/>
      <c r="X476" s="160"/>
      <c r="Y476" s="285"/>
      <c r="Z476" s="284"/>
      <c r="AA476" s="162"/>
      <c r="AB476" s="162"/>
      <c r="AC476" s="162"/>
      <c r="AD476" s="284"/>
      <c r="AE476" s="162"/>
      <c r="AF476" s="162"/>
      <c r="AG476" s="284"/>
      <c r="AH476" s="284"/>
      <c r="AI476" s="284"/>
      <c r="AJ476" s="162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83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</row>
    <row r="477" spans="1:72" ht="12.75" customHeight="1">
      <c r="A477" s="162"/>
      <c r="B477" s="162"/>
      <c r="C477" s="317"/>
      <c r="D477" s="317"/>
      <c r="E477" s="317"/>
      <c r="F477" s="317"/>
      <c r="G477" s="327"/>
      <c r="H477" s="327"/>
      <c r="I477" s="327"/>
      <c r="J477" s="327"/>
      <c r="K477" s="327"/>
      <c r="L477" s="162"/>
      <c r="M477" s="162"/>
      <c r="N477" s="163"/>
      <c r="O477" s="163"/>
      <c r="P477" s="327"/>
      <c r="Q477" s="160"/>
      <c r="R477" s="160"/>
      <c r="S477" s="160"/>
      <c r="T477" s="160"/>
      <c r="U477" s="160"/>
      <c r="V477" s="160"/>
      <c r="W477" s="160"/>
      <c r="X477" s="160"/>
      <c r="Y477" s="285"/>
      <c r="Z477" s="284"/>
      <c r="AA477" s="162"/>
      <c r="AB477" s="162"/>
      <c r="AC477" s="162"/>
      <c r="AD477" s="284"/>
      <c r="AE477" s="162"/>
      <c r="AF477" s="162"/>
      <c r="AG477" s="284"/>
      <c r="AH477" s="284"/>
      <c r="AI477" s="284"/>
      <c r="AJ477" s="162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83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</row>
    <row r="478" spans="1:72" ht="12.75" customHeight="1">
      <c r="A478" s="162"/>
      <c r="B478" s="162"/>
      <c r="C478" s="317"/>
      <c r="D478" s="317"/>
      <c r="E478" s="317"/>
      <c r="F478" s="317"/>
      <c r="G478" s="327"/>
      <c r="H478" s="327"/>
      <c r="I478" s="327"/>
      <c r="J478" s="327"/>
      <c r="K478" s="327"/>
      <c r="L478" s="162"/>
      <c r="M478" s="162"/>
      <c r="N478" s="163"/>
      <c r="O478" s="163"/>
      <c r="P478" s="327"/>
      <c r="Q478" s="160"/>
      <c r="R478" s="160"/>
      <c r="S478" s="160"/>
      <c r="T478" s="160"/>
      <c r="U478" s="160"/>
      <c r="V478" s="160"/>
      <c r="W478" s="160"/>
      <c r="X478" s="160"/>
      <c r="Y478" s="285"/>
      <c r="Z478" s="284"/>
      <c r="AA478" s="162"/>
      <c r="AB478" s="162"/>
      <c r="AC478" s="162"/>
      <c r="AD478" s="284"/>
      <c r="AE478" s="162"/>
      <c r="AF478" s="162"/>
      <c r="AG478" s="284"/>
      <c r="AH478" s="284"/>
      <c r="AI478" s="284"/>
      <c r="AJ478" s="162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83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</row>
    <row r="479" spans="1:72" ht="12.75" customHeight="1">
      <c r="A479" s="162"/>
      <c r="B479" s="162"/>
      <c r="C479" s="317"/>
      <c r="D479" s="317"/>
      <c r="E479" s="317"/>
      <c r="F479" s="317"/>
      <c r="G479" s="327"/>
      <c r="H479" s="327"/>
      <c r="I479" s="327"/>
      <c r="J479" s="327"/>
      <c r="K479" s="327"/>
      <c r="L479" s="162"/>
      <c r="M479" s="162"/>
      <c r="N479" s="163"/>
      <c r="O479" s="163"/>
      <c r="P479" s="327"/>
      <c r="Q479" s="160"/>
      <c r="R479" s="160"/>
      <c r="S479" s="160"/>
      <c r="T479" s="160"/>
      <c r="U479" s="160"/>
      <c r="V479" s="160"/>
      <c r="W479" s="160"/>
      <c r="X479" s="160"/>
      <c r="Y479" s="285"/>
      <c r="Z479" s="284"/>
      <c r="AA479" s="162"/>
      <c r="AB479" s="162"/>
      <c r="AC479" s="162"/>
      <c r="AD479" s="284"/>
      <c r="AE479" s="162"/>
      <c r="AF479" s="162"/>
      <c r="AG479" s="284"/>
      <c r="AH479" s="284"/>
      <c r="AI479" s="284"/>
      <c r="AJ479" s="162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83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</row>
    <row r="480" spans="1:72" ht="12.75" customHeight="1">
      <c r="A480" s="162"/>
      <c r="B480" s="162"/>
      <c r="C480" s="317"/>
      <c r="D480" s="317"/>
      <c r="E480" s="317"/>
      <c r="F480" s="317"/>
      <c r="G480" s="327"/>
      <c r="H480" s="327"/>
      <c r="I480" s="327"/>
      <c r="J480" s="327"/>
      <c r="K480" s="327"/>
      <c r="L480" s="162"/>
      <c r="M480" s="162"/>
      <c r="N480" s="163"/>
      <c r="O480" s="163"/>
      <c r="P480" s="327"/>
      <c r="Q480" s="160"/>
      <c r="R480" s="160"/>
      <c r="S480" s="160"/>
      <c r="T480" s="160"/>
      <c r="U480" s="160"/>
      <c r="V480" s="160"/>
      <c r="W480" s="160"/>
      <c r="X480" s="160"/>
      <c r="Y480" s="285"/>
      <c r="Z480" s="284"/>
      <c r="AA480" s="162"/>
      <c r="AB480" s="162"/>
      <c r="AC480" s="162"/>
      <c r="AD480" s="284"/>
      <c r="AE480" s="162"/>
      <c r="AF480" s="162"/>
      <c r="AG480" s="284"/>
      <c r="AH480" s="284"/>
      <c r="AI480" s="284"/>
      <c r="AJ480" s="162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83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</row>
    <row r="481" spans="1:72" ht="12.75" customHeight="1">
      <c r="A481" s="162"/>
      <c r="B481" s="162"/>
      <c r="C481" s="317"/>
      <c r="D481" s="317"/>
      <c r="E481" s="317"/>
      <c r="F481" s="317"/>
      <c r="G481" s="327"/>
      <c r="H481" s="327"/>
      <c r="I481" s="327"/>
      <c r="J481" s="327"/>
      <c r="K481" s="327"/>
      <c r="L481" s="162"/>
      <c r="M481" s="162"/>
      <c r="N481" s="163"/>
      <c r="O481" s="163"/>
      <c r="P481" s="327"/>
      <c r="Q481" s="160"/>
      <c r="R481" s="160"/>
      <c r="S481" s="160"/>
      <c r="T481" s="160"/>
      <c r="U481" s="160"/>
      <c r="V481" s="160"/>
      <c r="W481" s="160"/>
      <c r="X481" s="160"/>
      <c r="Y481" s="285"/>
      <c r="Z481" s="284"/>
      <c r="AA481" s="162"/>
      <c r="AB481" s="162"/>
      <c r="AC481" s="162"/>
      <c r="AD481" s="284"/>
      <c r="AE481" s="162"/>
      <c r="AF481" s="162"/>
      <c r="AG481" s="284"/>
      <c r="AH481" s="284"/>
      <c r="AI481" s="284"/>
      <c r="AJ481" s="162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83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</row>
    <row r="482" spans="1:72" ht="12.75" customHeight="1">
      <c r="A482" s="162"/>
      <c r="B482" s="162"/>
      <c r="C482" s="317"/>
      <c r="D482" s="317"/>
      <c r="E482" s="317"/>
      <c r="F482" s="317"/>
      <c r="G482" s="327"/>
      <c r="H482" s="327"/>
      <c r="I482" s="327"/>
      <c r="J482" s="327"/>
      <c r="K482" s="327"/>
      <c r="L482" s="162"/>
      <c r="M482" s="162"/>
      <c r="N482" s="163"/>
      <c r="O482" s="163"/>
      <c r="P482" s="327"/>
      <c r="Q482" s="160"/>
      <c r="R482" s="160"/>
      <c r="S482" s="160"/>
      <c r="T482" s="160"/>
      <c r="U482" s="160"/>
      <c r="V482" s="160"/>
      <c r="W482" s="160"/>
      <c r="X482" s="160"/>
      <c r="Y482" s="285"/>
      <c r="Z482" s="284"/>
      <c r="AA482" s="162"/>
      <c r="AB482" s="162"/>
      <c r="AC482" s="162"/>
      <c r="AD482" s="284"/>
      <c r="AE482" s="162"/>
      <c r="AF482" s="162"/>
      <c r="AG482" s="284"/>
      <c r="AH482" s="284"/>
      <c r="AI482" s="284"/>
      <c r="AJ482" s="162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83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</row>
    <row r="483" spans="1:72" ht="12.75" customHeight="1">
      <c r="A483" s="162"/>
      <c r="B483" s="162"/>
      <c r="C483" s="317"/>
      <c r="D483" s="317"/>
      <c r="E483" s="317"/>
      <c r="F483" s="317"/>
      <c r="G483" s="327"/>
      <c r="H483" s="327"/>
      <c r="I483" s="327"/>
      <c r="J483" s="327"/>
      <c r="K483" s="327"/>
      <c r="L483" s="162"/>
      <c r="M483" s="162"/>
      <c r="N483" s="163"/>
      <c r="O483" s="163"/>
      <c r="P483" s="327"/>
      <c r="Q483" s="160"/>
      <c r="R483" s="160"/>
      <c r="S483" s="160"/>
      <c r="T483" s="160"/>
      <c r="U483" s="160"/>
      <c r="V483" s="160"/>
      <c r="W483" s="160"/>
      <c r="X483" s="160"/>
      <c r="Y483" s="285"/>
      <c r="Z483" s="284"/>
      <c r="AA483" s="162"/>
      <c r="AB483" s="162"/>
      <c r="AC483" s="162"/>
      <c r="AD483" s="284"/>
      <c r="AE483" s="162"/>
      <c r="AF483" s="162"/>
      <c r="AG483" s="284"/>
      <c r="AH483" s="284"/>
      <c r="AI483" s="284"/>
      <c r="AJ483" s="162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83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</row>
    <row r="484" spans="1:72" ht="12.75" customHeight="1">
      <c r="A484" s="162"/>
      <c r="B484" s="162"/>
      <c r="C484" s="317"/>
      <c r="D484" s="317"/>
      <c r="E484" s="317"/>
      <c r="F484" s="317"/>
      <c r="G484" s="327"/>
      <c r="H484" s="327"/>
      <c r="I484" s="327"/>
      <c r="J484" s="327"/>
      <c r="K484" s="327"/>
      <c r="L484" s="162"/>
      <c r="M484" s="162"/>
      <c r="N484" s="163"/>
      <c r="O484" s="163"/>
      <c r="P484" s="327"/>
      <c r="Q484" s="160"/>
      <c r="R484" s="160"/>
      <c r="S484" s="160"/>
      <c r="T484" s="160"/>
      <c r="U484" s="160"/>
      <c r="V484" s="160"/>
      <c r="W484" s="160"/>
      <c r="X484" s="160"/>
      <c r="Y484" s="285"/>
      <c r="Z484" s="284"/>
      <c r="AA484" s="162"/>
      <c r="AB484" s="162"/>
      <c r="AC484" s="162"/>
      <c r="AD484" s="284"/>
      <c r="AE484" s="162"/>
      <c r="AF484" s="162"/>
      <c r="AG484" s="284"/>
      <c r="AH484" s="284"/>
      <c r="AI484" s="284"/>
      <c r="AJ484" s="162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83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</row>
    <row r="485" spans="1:72" ht="12.75" customHeight="1">
      <c r="A485" s="162"/>
      <c r="B485" s="162"/>
      <c r="C485" s="317"/>
      <c r="D485" s="317"/>
      <c r="E485" s="317"/>
      <c r="F485" s="317"/>
      <c r="G485" s="327"/>
      <c r="H485" s="327"/>
      <c r="I485" s="327"/>
      <c r="J485" s="327"/>
      <c r="K485" s="327"/>
      <c r="L485" s="162"/>
      <c r="M485" s="162"/>
      <c r="N485" s="163"/>
      <c r="O485" s="163"/>
      <c r="P485" s="327"/>
      <c r="Q485" s="160"/>
      <c r="R485" s="160"/>
      <c r="S485" s="160"/>
      <c r="T485" s="160"/>
      <c r="U485" s="160"/>
      <c r="V485" s="160"/>
      <c r="W485" s="160"/>
      <c r="X485" s="160"/>
      <c r="Y485" s="285"/>
      <c r="Z485" s="284"/>
      <c r="AA485" s="162"/>
      <c r="AB485" s="162"/>
      <c r="AC485" s="162"/>
      <c r="AD485" s="284"/>
      <c r="AE485" s="162"/>
      <c r="AF485" s="162"/>
      <c r="AG485" s="284"/>
      <c r="AH485" s="284"/>
      <c r="AI485" s="284"/>
      <c r="AJ485" s="162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83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</row>
    <row r="486" spans="1:72" ht="12.75" customHeight="1">
      <c r="A486" s="162"/>
      <c r="B486" s="162"/>
      <c r="C486" s="317"/>
      <c r="D486" s="317"/>
      <c r="E486" s="317"/>
      <c r="F486" s="317"/>
      <c r="G486" s="327"/>
      <c r="H486" s="327"/>
      <c r="I486" s="327"/>
      <c r="J486" s="327"/>
      <c r="K486" s="327"/>
      <c r="L486" s="162"/>
      <c r="M486" s="162"/>
      <c r="N486" s="163"/>
      <c r="O486" s="163"/>
      <c r="P486" s="327"/>
      <c r="Q486" s="160"/>
      <c r="R486" s="160"/>
      <c r="S486" s="160"/>
      <c r="T486" s="160"/>
      <c r="U486" s="160"/>
      <c r="V486" s="160"/>
      <c r="W486" s="160"/>
      <c r="X486" s="160"/>
      <c r="Y486" s="285"/>
      <c r="Z486" s="284"/>
      <c r="AA486" s="162"/>
      <c r="AB486" s="162"/>
      <c r="AC486" s="162"/>
      <c r="AD486" s="284"/>
      <c r="AE486" s="162"/>
      <c r="AF486" s="162"/>
      <c r="AG486" s="284"/>
      <c r="AH486" s="284"/>
      <c r="AI486" s="284"/>
      <c r="AJ486" s="162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83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</row>
    <row r="487" spans="1:72" ht="12.75" customHeight="1">
      <c r="A487" s="162"/>
      <c r="B487" s="162"/>
      <c r="C487" s="317"/>
      <c r="D487" s="317"/>
      <c r="E487" s="317"/>
      <c r="F487" s="317"/>
      <c r="G487" s="327"/>
      <c r="H487" s="327"/>
      <c r="I487" s="327"/>
      <c r="J487" s="327"/>
      <c r="K487" s="327"/>
      <c r="L487" s="162"/>
      <c r="M487" s="162"/>
      <c r="N487" s="163"/>
      <c r="O487" s="163"/>
      <c r="P487" s="327"/>
      <c r="Q487" s="160"/>
      <c r="R487" s="160"/>
      <c r="S487" s="160"/>
      <c r="T487" s="160"/>
      <c r="U487" s="160"/>
      <c r="V487" s="160"/>
      <c r="W487" s="160"/>
      <c r="X487" s="160"/>
      <c r="Y487" s="285"/>
      <c r="Z487" s="284"/>
      <c r="AA487" s="162"/>
      <c r="AB487" s="162"/>
      <c r="AC487" s="162"/>
      <c r="AD487" s="284"/>
      <c r="AE487" s="162"/>
      <c r="AF487" s="162"/>
      <c r="AG487" s="284"/>
      <c r="AH487" s="284"/>
      <c r="AI487" s="284"/>
      <c r="AJ487" s="162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83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</row>
    <row r="488" spans="1:72" ht="12.75" customHeight="1">
      <c r="A488" s="162"/>
      <c r="B488" s="162"/>
      <c r="C488" s="317"/>
      <c r="D488" s="317"/>
      <c r="E488" s="317"/>
      <c r="F488" s="317"/>
      <c r="G488" s="327"/>
      <c r="H488" s="327"/>
      <c r="I488" s="327"/>
      <c r="J488" s="327"/>
      <c r="K488" s="327"/>
      <c r="L488" s="162"/>
      <c r="M488" s="162"/>
      <c r="N488" s="163"/>
      <c r="O488" s="163"/>
      <c r="P488" s="327"/>
      <c r="Q488" s="160"/>
      <c r="R488" s="160"/>
      <c r="S488" s="160"/>
      <c r="T488" s="160"/>
      <c r="U488" s="160"/>
      <c r="V488" s="160"/>
      <c r="W488" s="160"/>
      <c r="X488" s="160"/>
      <c r="Y488" s="285"/>
      <c r="Z488" s="284"/>
      <c r="AA488" s="162"/>
      <c r="AB488" s="162"/>
      <c r="AC488" s="162"/>
      <c r="AD488" s="284"/>
      <c r="AE488" s="162"/>
      <c r="AF488" s="162"/>
      <c r="AG488" s="284"/>
      <c r="AH488" s="284"/>
      <c r="AI488" s="284"/>
      <c r="AJ488" s="162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83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</row>
    <row r="489" spans="1:72" ht="12.75" customHeight="1">
      <c r="A489" s="162"/>
      <c r="B489" s="162"/>
      <c r="C489" s="317"/>
      <c r="D489" s="317"/>
      <c r="E489" s="317"/>
      <c r="F489" s="317"/>
      <c r="G489" s="327"/>
      <c r="H489" s="327"/>
      <c r="I489" s="327"/>
      <c r="J489" s="327"/>
      <c r="K489" s="327"/>
      <c r="L489" s="162"/>
      <c r="M489" s="162"/>
      <c r="N489" s="163"/>
      <c r="O489" s="163"/>
      <c r="P489" s="327"/>
      <c r="Q489" s="160"/>
      <c r="R489" s="160"/>
      <c r="S489" s="160"/>
      <c r="T489" s="160"/>
      <c r="U489" s="160"/>
      <c r="V489" s="160"/>
      <c r="W489" s="160"/>
      <c r="X489" s="160"/>
      <c r="Y489" s="285"/>
      <c r="Z489" s="284"/>
      <c r="AA489" s="162"/>
      <c r="AB489" s="162"/>
      <c r="AC489" s="162"/>
      <c r="AD489" s="284"/>
      <c r="AE489" s="162"/>
      <c r="AF489" s="162"/>
      <c r="AG489" s="284"/>
      <c r="AH489" s="284"/>
      <c r="AI489" s="284"/>
      <c r="AJ489" s="162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83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</row>
    <row r="490" spans="1:72" ht="12.75" customHeight="1">
      <c r="A490" s="162"/>
      <c r="B490" s="162"/>
      <c r="C490" s="317"/>
      <c r="D490" s="317"/>
      <c r="E490" s="317"/>
      <c r="F490" s="317"/>
      <c r="G490" s="327"/>
      <c r="H490" s="327"/>
      <c r="I490" s="327"/>
      <c r="J490" s="327"/>
      <c r="K490" s="327"/>
      <c r="L490" s="162"/>
      <c r="M490" s="162"/>
      <c r="N490" s="163"/>
      <c r="O490" s="163"/>
      <c r="P490" s="327"/>
      <c r="Q490" s="160"/>
      <c r="R490" s="160"/>
      <c r="S490" s="160"/>
      <c r="T490" s="160"/>
      <c r="U490" s="160"/>
      <c r="V490" s="160"/>
      <c r="W490" s="160"/>
      <c r="X490" s="160"/>
      <c r="Y490" s="285"/>
      <c r="Z490" s="284"/>
      <c r="AA490" s="162"/>
      <c r="AB490" s="162"/>
      <c r="AC490" s="162"/>
      <c r="AD490" s="284"/>
      <c r="AE490" s="162"/>
      <c r="AF490" s="162"/>
      <c r="AG490" s="284"/>
      <c r="AH490" s="284"/>
      <c r="AI490" s="284"/>
      <c r="AJ490" s="162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83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</row>
    <row r="491" spans="1:72" ht="12.75" customHeight="1">
      <c r="A491" s="162"/>
      <c r="B491" s="162"/>
      <c r="C491" s="317"/>
      <c r="D491" s="317"/>
      <c r="E491" s="317"/>
      <c r="F491" s="317"/>
      <c r="G491" s="327"/>
      <c r="H491" s="327"/>
      <c r="I491" s="327"/>
      <c r="J491" s="327"/>
      <c r="K491" s="327"/>
      <c r="L491" s="162"/>
      <c r="M491" s="162"/>
      <c r="N491" s="163"/>
      <c r="O491" s="163"/>
      <c r="P491" s="327"/>
      <c r="Q491" s="160"/>
      <c r="R491" s="160"/>
      <c r="S491" s="160"/>
      <c r="T491" s="160"/>
      <c r="U491" s="160"/>
      <c r="V491" s="160"/>
      <c r="W491" s="160"/>
      <c r="X491" s="160"/>
      <c r="Y491" s="285"/>
      <c r="Z491" s="284"/>
      <c r="AA491" s="162"/>
      <c r="AB491" s="162"/>
      <c r="AC491" s="162"/>
      <c r="AD491" s="284"/>
      <c r="AE491" s="162"/>
      <c r="AF491" s="162"/>
      <c r="AG491" s="284"/>
      <c r="AH491" s="284"/>
      <c r="AI491" s="284"/>
      <c r="AJ491" s="162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83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</row>
    <row r="492" spans="1:72" ht="12.75" customHeight="1">
      <c r="A492" s="162"/>
      <c r="B492" s="162"/>
      <c r="C492" s="317"/>
      <c r="D492" s="317"/>
      <c r="E492" s="317"/>
      <c r="F492" s="317"/>
      <c r="G492" s="327"/>
      <c r="H492" s="327"/>
      <c r="I492" s="327"/>
      <c r="J492" s="327"/>
      <c r="K492" s="327"/>
      <c r="L492" s="162"/>
      <c r="M492" s="162"/>
      <c r="N492" s="163"/>
      <c r="O492" s="163"/>
      <c r="P492" s="327"/>
      <c r="Q492" s="160"/>
      <c r="R492" s="160"/>
      <c r="S492" s="160"/>
      <c r="T492" s="160"/>
      <c r="U492" s="160"/>
      <c r="V492" s="160"/>
      <c r="W492" s="160"/>
      <c r="X492" s="160"/>
      <c r="Y492" s="285"/>
      <c r="Z492" s="284"/>
      <c r="AA492" s="162"/>
      <c r="AB492" s="162"/>
      <c r="AC492" s="162"/>
      <c r="AD492" s="284"/>
      <c r="AE492" s="162"/>
      <c r="AF492" s="162"/>
      <c r="AG492" s="284"/>
      <c r="AH492" s="284"/>
      <c r="AI492" s="284"/>
      <c r="AJ492" s="162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83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</row>
    <row r="493" spans="1:72" ht="12.75" customHeight="1">
      <c r="A493" s="162"/>
      <c r="B493" s="162"/>
      <c r="C493" s="317"/>
      <c r="D493" s="317"/>
      <c r="E493" s="317"/>
      <c r="F493" s="317"/>
      <c r="G493" s="327"/>
      <c r="H493" s="327"/>
      <c r="I493" s="327"/>
      <c r="J493" s="327"/>
      <c r="K493" s="327"/>
      <c r="L493" s="162"/>
      <c r="M493" s="162"/>
      <c r="N493" s="163"/>
      <c r="O493" s="163"/>
      <c r="P493" s="327"/>
      <c r="Q493" s="160"/>
      <c r="R493" s="160"/>
      <c r="S493" s="160"/>
      <c r="T493" s="160"/>
      <c r="U493" s="160"/>
      <c r="V493" s="160"/>
      <c r="W493" s="160"/>
      <c r="X493" s="160"/>
      <c r="Y493" s="285"/>
      <c r="Z493" s="284"/>
      <c r="AA493" s="162"/>
      <c r="AB493" s="162"/>
      <c r="AC493" s="162"/>
      <c r="AD493" s="284"/>
      <c r="AE493" s="162"/>
      <c r="AF493" s="162"/>
      <c r="AG493" s="284"/>
      <c r="AH493" s="284"/>
      <c r="AI493" s="284"/>
      <c r="AJ493" s="162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83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</row>
    <row r="494" spans="1:72" ht="12.75" customHeight="1">
      <c r="A494" s="162"/>
      <c r="B494" s="162"/>
      <c r="C494" s="317"/>
      <c r="D494" s="317"/>
      <c r="E494" s="317"/>
      <c r="F494" s="317"/>
      <c r="G494" s="327"/>
      <c r="H494" s="327"/>
      <c r="I494" s="327"/>
      <c r="J494" s="327"/>
      <c r="K494" s="327"/>
      <c r="L494" s="162"/>
      <c r="M494" s="162"/>
      <c r="N494" s="163"/>
      <c r="O494" s="163"/>
      <c r="P494" s="327"/>
      <c r="Q494" s="160"/>
      <c r="R494" s="160"/>
      <c r="S494" s="160"/>
      <c r="T494" s="160"/>
      <c r="U494" s="160"/>
      <c r="V494" s="160"/>
      <c r="W494" s="160"/>
      <c r="X494" s="160"/>
      <c r="Y494" s="285"/>
      <c r="Z494" s="284"/>
      <c r="AA494" s="162"/>
      <c r="AB494" s="162"/>
      <c r="AC494" s="162"/>
      <c r="AD494" s="284"/>
      <c r="AE494" s="162"/>
      <c r="AF494" s="162"/>
      <c r="AG494" s="284"/>
      <c r="AH494" s="284"/>
      <c r="AI494" s="284"/>
      <c r="AJ494" s="162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83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</row>
    <row r="495" spans="1:72" ht="12.75" customHeight="1">
      <c r="A495" s="162"/>
      <c r="B495" s="162"/>
      <c r="C495" s="317"/>
      <c r="D495" s="317"/>
      <c r="E495" s="317"/>
      <c r="F495" s="317"/>
      <c r="G495" s="327"/>
      <c r="H495" s="327"/>
      <c r="I495" s="327"/>
      <c r="J495" s="327"/>
      <c r="K495" s="327"/>
      <c r="L495" s="162"/>
      <c r="M495" s="162"/>
      <c r="N495" s="163"/>
      <c r="O495" s="163"/>
      <c r="P495" s="327"/>
      <c r="Q495" s="160"/>
      <c r="R495" s="160"/>
      <c r="S495" s="160"/>
      <c r="T495" s="160"/>
      <c r="U495" s="160"/>
      <c r="V495" s="160"/>
      <c r="W495" s="160"/>
      <c r="X495" s="160"/>
      <c r="Y495" s="285"/>
      <c r="Z495" s="284"/>
      <c r="AA495" s="162"/>
      <c r="AB495" s="162"/>
      <c r="AC495" s="162"/>
      <c r="AD495" s="284"/>
      <c r="AE495" s="162"/>
      <c r="AF495" s="162"/>
      <c r="AG495" s="284"/>
      <c r="AH495" s="284"/>
      <c r="AI495" s="284"/>
      <c r="AJ495" s="162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83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</row>
    <row r="496" spans="1:72" ht="12.75" customHeight="1">
      <c r="A496" s="162"/>
      <c r="B496" s="162"/>
      <c r="C496" s="317"/>
      <c r="D496" s="317"/>
      <c r="E496" s="317"/>
      <c r="F496" s="317"/>
      <c r="G496" s="327"/>
      <c r="H496" s="327"/>
      <c r="I496" s="327"/>
      <c r="J496" s="327"/>
      <c r="K496" s="327"/>
      <c r="L496" s="162"/>
      <c r="M496" s="162"/>
      <c r="N496" s="163"/>
      <c r="O496" s="163"/>
      <c r="P496" s="327"/>
      <c r="Q496" s="160"/>
      <c r="R496" s="160"/>
      <c r="S496" s="160"/>
      <c r="T496" s="160"/>
      <c r="U496" s="160"/>
      <c r="V496" s="160"/>
      <c r="W496" s="160"/>
      <c r="X496" s="160"/>
      <c r="Y496" s="285"/>
      <c r="Z496" s="284"/>
      <c r="AA496" s="162"/>
      <c r="AB496" s="162"/>
      <c r="AC496" s="162"/>
      <c r="AD496" s="284"/>
      <c r="AE496" s="162"/>
      <c r="AF496" s="162"/>
      <c r="AG496" s="284"/>
      <c r="AH496" s="284"/>
      <c r="AI496" s="284"/>
      <c r="AJ496" s="162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83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</row>
    <row r="497" spans="1:72" ht="12.75" customHeight="1">
      <c r="A497" s="162"/>
      <c r="B497" s="162"/>
      <c r="C497" s="317"/>
      <c r="D497" s="317"/>
      <c r="E497" s="317"/>
      <c r="F497" s="317"/>
      <c r="G497" s="327"/>
      <c r="H497" s="327"/>
      <c r="I497" s="327"/>
      <c r="J497" s="327"/>
      <c r="K497" s="327"/>
      <c r="L497" s="162"/>
      <c r="M497" s="162"/>
      <c r="N497" s="163"/>
      <c r="O497" s="163"/>
      <c r="P497" s="327"/>
      <c r="Q497" s="160"/>
      <c r="R497" s="160"/>
      <c r="S497" s="160"/>
      <c r="T497" s="160"/>
      <c r="U497" s="160"/>
      <c r="V497" s="160"/>
      <c r="W497" s="160"/>
      <c r="X497" s="160"/>
      <c r="Y497" s="285"/>
      <c r="Z497" s="284"/>
      <c r="AA497" s="162"/>
      <c r="AB497" s="162"/>
      <c r="AC497" s="162"/>
      <c r="AD497" s="284"/>
      <c r="AE497" s="162"/>
      <c r="AF497" s="162"/>
      <c r="AG497" s="284"/>
      <c r="AH497" s="284"/>
      <c r="AI497" s="284"/>
      <c r="AJ497" s="162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83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</row>
    <row r="498" spans="1:72" ht="12.75" customHeight="1">
      <c r="A498" s="162"/>
      <c r="B498" s="162"/>
      <c r="C498" s="317"/>
      <c r="D498" s="317"/>
      <c r="E498" s="317"/>
      <c r="F498" s="317"/>
      <c r="G498" s="327"/>
      <c r="H498" s="327"/>
      <c r="I498" s="327"/>
      <c r="J498" s="327"/>
      <c r="K498" s="327"/>
      <c r="L498" s="162"/>
      <c r="M498" s="162"/>
      <c r="N498" s="163"/>
      <c r="O498" s="163"/>
      <c r="P498" s="327"/>
      <c r="Q498" s="160"/>
      <c r="R498" s="160"/>
      <c r="S498" s="160"/>
      <c r="T498" s="160"/>
      <c r="U498" s="160"/>
      <c r="V498" s="160"/>
      <c r="W498" s="160"/>
      <c r="X498" s="160"/>
      <c r="Y498" s="285"/>
      <c r="Z498" s="284"/>
      <c r="AA498" s="162"/>
      <c r="AB498" s="162"/>
      <c r="AC498" s="162"/>
      <c r="AD498" s="284"/>
      <c r="AE498" s="162"/>
      <c r="AF498" s="162"/>
      <c r="AG498" s="284"/>
      <c r="AH498" s="284"/>
      <c r="AI498" s="284"/>
      <c r="AJ498" s="162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83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</row>
    <row r="499" spans="1:72" ht="12.75" customHeight="1">
      <c r="A499" s="162"/>
      <c r="B499" s="162"/>
      <c r="C499" s="317"/>
      <c r="D499" s="317"/>
      <c r="E499" s="317"/>
      <c r="F499" s="317"/>
      <c r="G499" s="327"/>
      <c r="H499" s="327"/>
      <c r="I499" s="327"/>
      <c r="J499" s="327"/>
      <c r="K499" s="327"/>
      <c r="L499" s="162"/>
      <c r="M499" s="162"/>
      <c r="N499" s="163"/>
      <c r="O499" s="163"/>
      <c r="P499" s="327"/>
      <c r="Q499" s="160"/>
      <c r="R499" s="160"/>
      <c r="S499" s="160"/>
      <c r="T499" s="160"/>
      <c r="U499" s="160"/>
      <c r="V499" s="160"/>
      <c r="W499" s="160"/>
      <c r="X499" s="160"/>
      <c r="Y499" s="285"/>
      <c r="Z499" s="284"/>
      <c r="AA499" s="162"/>
      <c r="AB499" s="162"/>
      <c r="AC499" s="162"/>
      <c r="AD499" s="284"/>
      <c r="AE499" s="162"/>
      <c r="AF499" s="162"/>
      <c r="AG499" s="284"/>
      <c r="AH499" s="284"/>
      <c r="AI499" s="284"/>
      <c r="AJ499" s="162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83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</row>
    <row r="500" spans="1:72" ht="12.75" customHeight="1">
      <c r="A500" s="162"/>
      <c r="B500" s="162"/>
      <c r="C500" s="317"/>
      <c r="D500" s="317"/>
      <c r="E500" s="317"/>
      <c r="F500" s="317"/>
      <c r="G500" s="327"/>
      <c r="H500" s="327"/>
      <c r="I500" s="327"/>
      <c r="J500" s="327"/>
      <c r="K500" s="327"/>
      <c r="L500" s="162"/>
      <c r="M500" s="162"/>
      <c r="N500" s="163"/>
      <c r="O500" s="163"/>
      <c r="P500" s="327"/>
      <c r="Q500" s="160"/>
      <c r="R500" s="160"/>
      <c r="S500" s="160"/>
      <c r="T500" s="160"/>
      <c r="U500" s="160"/>
      <c r="V500" s="160"/>
      <c r="W500" s="160"/>
      <c r="X500" s="160"/>
      <c r="Y500" s="285"/>
      <c r="Z500" s="284"/>
      <c r="AA500" s="162"/>
      <c r="AB500" s="162"/>
      <c r="AC500" s="162"/>
      <c r="AD500" s="284"/>
      <c r="AE500" s="162"/>
      <c r="AF500" s="162"/>
      <c r="AG500" s="284"/>
      <c r="AH500" s="284"/>
      <c r="AI500" s="284"/>
      <c r="AJ500" s="162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83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</row>
    <row r="501" spans="1:72" ht="12.75" customHeight="1">
      <c r="A501" s="162"/>
      <c r="B501" s="162"/>
      <c r="C501" s="317"/>
      <c r="D501" s="317"/>
      <c r="E501" s="317"/>
      <c r="F501" s="317"/>
      <c r="G501" s="327"/>
      <c r="H501" s="327"/>
      <c r="I501" s="327"/>
      <c r="J501" s="327"/>
      <c r="K501" s="327"/>
      <c r="L501" s="162"/>
      <c r="M501" s="162"/>
      <c r="N501" s="163"/>
      <c r="O501" s="163"/>
      <c r="P501" s="327"/>
      <c r="Q501" s="160"/>
      <c r="R501" s="160"/>
      <c r="S501" s="160"/>
      <c r="T501" s="160"/>
      <c r="U501" s="160"/>
      <c r="V501" s="160"/>
      <c r="W501" s="160"/>
      <c r="X501" s="160"/>
      <c r="Y501" s="285"/>
      <c r="Z501" s="284"/>
      <c r="AA501" s="162"/>
      <c r="AB501" s="162"/>
      <c r="AC501" s="162"/>
      <c r="AD501" s="284"/>
      <c r="AE501" s="162"/>
      <c r="AF501" s="162"/>
      <c r="AG501" s="284"/>
      <c r="AH501" s="284"/>
      <c r="AI501" s="284"/>
      <c r="AJ501" s="162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83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</row>
    <row r="502" spans="1:72" ht="12.75" customHeight="1">
      <c r="A502" s="162"/>
      <c r="B502" s="162"/>
      <c r="C502" s="317"/>
      <c r="D502" s="317"/>
      <c r="E502" s="317"/>
      <c r="F502" s="317"/>
      <c r="G502" s="327"/>
      <c r="H502" s="327"/>
      <c r="I502" s="327"/>
      <c r="J502" s="327"/>
      <c r="K502" s="327"/>
      <c r="L502" s="162"/>
      <c r="M502" s="162"/>
      <c r="N502" s="163"/>
      <c r="O502" s="163"/>
      <c r="P502" s="327"/>
      <c r="Q502" s="160"/>
      <c r="R502" s="160"/>
      <c r="S502" s="160"/>
      <c r="T502" s="160"/>
      <c r="U502" s="160"/>
      <c r="V502" s="160"/>
      <c r="W502" s="160"/>
      <c r="X502" s="160"/>
      <c r="Y502" s="285"/>
      <c r="Z502" s="284"/>
      <c r="AA502" s="162"/>
      <c r="AB502" s="162"/>
      <c r="AC502" s="162"/>
      <c r="AD502" s="284"/>
      <c r="AE502" s="162"/>
      <c r="AF502" s="162"/>
      <c r="AG502" s="284"/>
      <c r="AH502" s="284"/>
      <c r="AI502" s="284"/>
      <c r="AJ502" s="162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83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</row>
    <row r="503" spans="1:72" ht="12.75" customHeight="1">
      <c r="A503" s="162"/>
      <c r="B503" s="162"/>
      <c r="C503" s="317"/>
      <c r="D503" s="317"/>
      <c r="E503" s="317"/>
      <c r="F503" s="317"/>
      <c r="G503" s="327"/>
      <c r="H503" s="327"/>
      <c r="I503" s="327"/>
      <c r="J503" s="327"/>
      <c r="K503" s="327"/>
      <c r="L503" s="162"/>
      <c r="M503" s="162"/>
      <c r="N503" s="163"/>
      <c r="O503" s="163"/>
      <c r="P503" s="327"/>
      <c r="Q503" s="160"/>
      <c r="R503" s="160"/>
      <c r="S503" s="160"/>
      <c r="T503" s="160"/>
      <c r="U503" s="160"/>
      <c r="V503" s="160"/>
      <c r="W503" s="160"/>
      <c r="X503" s="160"/>
      <c r="Y503" s="285"/>
      <c r="Z503" s="284"/>
      <c r="AA503" s="162"/>
      <c r="AB503" s="162"/>
      <c r="AC503" s="162"/>
      <c r="AD503" s="284"/>
      <c r="AE503" s="162"/>
      <c r="AF503" s="162"/>
      <c r="AG503" s="284"/>
      <c r="AH503" s="284"/>
      <c r="AI503" s="284"/>
      <c r="AJ503" s="162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83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</row>
    <row r="504" spans="1:72" ht="12.75" customHeight="1">
      <c r="A504" s="162"/>
      <c r="B504" s="162"/>
      <c r="C504" s="317"/>
      <c r="D504" s="317"/>
      <c r="E504" s="317"/>
      <c r="F504" s="317"/>
      <c r="G504" s="327"/>
      <c r="H504" s="327"/>
      <c r="I504" s="327"/>
      <c r="J504" s="327"/>
      <c r="K504" s="327"/>
      <c r="L504" s="162"/>
      <c r="M504" s="162"/>
      <c r="N504" s="163"/>
      <c r="O504" s="163"/>
      <c r="P504" s="327"/>
      <c r="Q504" s="160"/>
      <c r="R504" s="160"/>
      <c r="S504" s="160"/>
      <c r="T504" s="160"/>
      <c r="U504" s="160"/>
      <c r="V504" s="160"/>
      <c r="W504" s="160"/>
      <c r="X504" s="160"/>
      <c r="Y504" s="285"/>
      <c r="Z504" s="284"/>
      <c r="AA504" s="162"/>
      <c r="AB504" s="162"/>
      <c r="AC504" s="162"/>
      <c r="AD504" s="284"/>
      <c r="AE504" s="162"/>
      <c r="AF504" s="162"/>
      <c r="AG504" s="284"/>
      <c r="AH504" s="284"/>
      <c r="AI504" s="284"/>
      <c r="AJ504" s="162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83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</row>
    <row r="505" spans="1:72" ht="12.75" customHeight="1">
      <c r="A505" s="162"/>
      <c r="B505" s="162"/>
      <c r="C505" s="317"/>
      <c r="D505" s="317"/>
      <c r="E505" s="317"/>
      <c r="F505" s="317"/>
      <c r="G505" s="327"/>
      <c r="H505" s="327"/>
      <c r="I505" s="327"/>
      <c r="J505" s="327"/>
      <c r="K505" s="327"/>
      <c r="L505" s="162"/>
      <c r="M505" s="162"/>
      <c r="N505" s="163"/>
      <c r="O505" s="163"/>
      <c r="P505" s="327"/>
      <c r="Q505" s="160"/>
      <c r="R505" s="160"/>
      <c r="S505" s="160"/>
      <c r="T505" s="160"/>
      <c r="U505" s="160"/>
      <c r="V505" s="160"/>
      <c r="W505" s="160"/>
      <c r="X505" s="160"/>
      <c r="Y505" s="285"/>
      <c r="Z505" s="284"/>
      <c r="AA505" s="162"/>
      <c r="AB505" s="162"/>
      <c r="AC505" s="162"/>
      <c r="AD505" s="284"/>
      <c r="AE505" s="162"/>
      <c r="AF505" s="162"/>
      <c r="AG505" s="284"/>
      <c r="AH505" s="284"/>
      <c r="AI505" s="284"/>
      <c r="AJ505" s="162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83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</row>
    <row r="506" spans="1:72" ht="12.75" customHeight="1">
      <c r="A506" s="162"/>
      <c r="B506" s="162"/>
      <c r="C506" s="317"/>
      <c r="D506" s="317"/>
      <c r="E506" s="317"/>
      <c r="F506" s="317"/>
      <c r="G506" s="327"/>
      <c r="H506" s="327"/>
      <c r="I506" s="327"/>
      <c r="J506" s="327"/>
      <c r="K506" s="327"/>
      <c r="L506" s="162"/>
      <c r="M506" s="162"/>
      <c r="N506" s="163"/>
      <c r="O506" s="163"/>
      <c r="P506" s="327"/>
      <c r="Q506" s="160"/>
      <c r="R506" s="160"/>
      <c r="S506" s="160"/>
      <c r="T506" s="160"/>
      <c r="U506" s="160"/>
      <c r="V506" s="160"/>
      <c r="W506" s="160"/>
      <c r="X506" s="160"/>
      <c r="Y506" s="285"/>
      <c r="Z506" s="284"/>
      <c r="AA506" s="162"/>
      <c r="AB506" s="162"/>
      <c r="AC506" s="162"/>
      <c r="AD506" s="284"/>
      <c r="AE506" s="162"/>
      <c r="AF506" s="162"/>
      <c r="AG506" s="284"/>
      <c r="AH506" s="284"/>
      <c r="AI506" s="284"/>
      <c r="AJ506" s="162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83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</row>
    <row r="507" spans="1:72" ht="12.75" customHeight="1">
      <c r="A507" s="162"/>
      <c r="B507" s="162"/>
      <c r="C507" s="317"/>
      <c r="D507" s="317"/>
      <c r="E507" s="317"/>
      <c r="F507" s="317"/>
      <c r="G507" s="327"/>
      <c r="H507" s="327"/>
      <c r="I507" s="327"/>
      <c r="J507" s="327"/>
      <c r="K507" s="327"/>
      <c r="L507" s="162"/>
      <c r="M507" s="162"/>
      <c r="N507" s="163"/>
      <c r="O507" s="163"/>
      <c r="P507" s="327"/>
      <c r="Q507" s="160"/>
      <c r="R507" s="160"/>
      <c r="S507" s="160"/>
      <c r="T507" s="160"/>
      <c r="U507" s="160"/>
      <c r="V507" s="160"/>
      <c r="W507" s="160"/>
      <c r="X507" s="160"/>
      <c r="Y507" s="285"/>
      <c r="Z507" s="284"/>
      <c r="AA507" s="162"/>
      <c r="AB507" s="162"/>
      <c r="AC507" s="162"/>
      <c r="AD507" s="284"/>
      <c r="AE507" s="162"/>
      <c r="AF507" s="162"/>
      <c r="AG507" s="284"/>
      <c r="AH507" s="284"/>
      <c r="AI507" s="284"/>
      <c r="AJ507" s="162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83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</row>
    <row r="508" spans="1:72" ht="12.75" customHeight="1">
      <c r="A508" s="162"/>
      <c r="B508" s="162"/>
      <c r="C508" s="317"/>
      <c r="D508" s="317"/>
      <c r="E508" s="317"/>
      <c r="F508" s="317"/>
      <c r="G508" s="327"/>
      <c r="H508" s="327"/>
      <c r="I508" s="327"/>
      <c r="J508" s="327"/>
      <c r="K508" s="327"/>
      <c r="L508" s="162"/>
      <c r="M508" s="162"/>
      <c r="N508" s="163"/>
      <c r="O508" s="163"/>
      <c r="P508" s="327"/>
      <c r="Q508" s="160"/>
      <c r="R508" s="160"/>
      <c r="S508" s="160"/>
      <c r="T508" s="160"/>
      <c r="U508" s="160"/>
      <c r="V508" s="160"/>
      <c r="W508" s="160"/>
      <c r="X508" s="160"/>
      <c r="Y508" s="285"/>
      <c r="Z508" s="284"/>
      <c r="AA508" s="162"/>
      <c r="AB508" s="162"/>
      <c r="AC508" s="162"/>
      <c r="AD508" s="284"/>
      <c r="AE508" s="162"/>
      <c r="AF508" s="162"/>
      <c r="AG508" s="284"/>
      <c r="AH508" s="284"/>
      <c r="AI508" s="284"/>
      <c r="AJ508" s="162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83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</row>
    <row r="509" spans="1:72" ht="12.75" customHeight="1">
      <c r="A509" s="162"/>
      <c r="B509" s="162"/>
      <c r="C509" s="317"/>
      <c r="D509" s="317"/>
      <c r="E509" s="317"/>
      <c r="F509" s="317"/>
      <c r="G509" s="327"/>
      <c r="H509" s="327"/>
      <c r="I509" s="327"/>
      <c r="J509" s="327"/>
      <c r="K509" s="327"/>
      <c r="L509" s="162"/>
      <c r="M509" s="162"/>
      <c r="N509" s="163"/>
      <c r="O509" s="163"/>
      <c r="P509" s="327"/>
      <c r="Q509" s="160"/>
      <c r="R509" s="160"/>
      <c r="S509" s="160"/>
      <c r="T509" s="160"/>
      <c r="U509" s="160"/>
      <c r="V509" s="160"/>
      <c r="W509" s="160"/>
      <c r="X509" s="160"/>
      <c r="Y509" s="285"/>
      <c r="Z509" s="284"/>
      <c r="AA509" s="162"/>
      <c r="AB509" s="162"/>
      <c r="AC509" s="162"/>
      <c r="AD509" s="284"/>
      <c r="AE509" s="162"/>
      <c r="AF509" s="162"/>
      <c r="AG509" s="284"/>
      <c r="AH509" s="284"/>
      <c r="AI509" s="284"/>
      <c r="AJ509" s="162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83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</row>
    <row r="510" spans="1:72" ht="12.75" customHeight="1">
      <c r="A510" s="162"/>
      <c r="B510" s="162"/>
      <c r="C510" s="317"/>
      <c r="D510" s="317"/>
      <c r="E510" s="317"/>
      <c r="F510" s="317"/>
      <c r="G510" s="327"/>
      <c r="H510" s="327"/>
      <c r="I510" s="327"/>
      <c r="J510" s="327"/>
      <c r="K510" s="327"/>
      <c r="L510" s="162"/>
      <c r="M510" s="162"/>
      <c r="N510" s="163"/>
      <c r="O510" s="163"/>
      <c r="P510" s="327"/>
      <c r="Q510" s="160"/>
      <c r="R510" s="160"/>
      <c r="S510" s="160"/>
      <c r="T510" s="160"/>
      <c r="U510" s="160"/>
      <c r="V510" s="160"/>
      <c r="W510" s="160"/>
      <c r="X510" s="160"/>
      <c r="Y510" s="285"/>
      <c r="Z510" s="284"/>
      <c r="AA510" s="162"/>
      <c r="AB510" s="162"/>
      <c r="AC510" s="162"/>
      <c r="AD510" s="284"/>
      <c r="AE510" s="162"/>
      <c r="AF510" s="162"/>
      <c r="AG510" s="284"/>
      <c r="AH510" s="284"/>
      <c r="AI510" s="284"/>
      <c r="AJ510" s="162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83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</row>
    <row r="511" spans="1:72" ht="12.75" customHeight="1">
      <c r="A511" s="162"/>
      <c r="B511" s="162"/>
      <c r="C511" s="317"/>
      <c r="D511" s="317"/>
      <c r="E511" s="317"/>
      <c r="F511" s="317"/>
      <c r="G511" s="327"/>
      <c r="H511" s="327"/>
      <c r="I511" s="327"/>
      <c r="J511" s="327"/>
      <c r="K511" s="327"/>
      <c r="L511" s="162"/>
      <c r="M511" s="162"/>
      <c r="N511" s="163"/>
      <c r="O511" s="163"/>
      <c r="P511" s="327"/>
      <c r="Q511" s="160"/>
      <c r="R511" s="160"/>
      <c r="S511" s="160"/>
      <c r="T511" s="160"/>
      <c r="U511" s="160"/>
      <c r="V511" s="160"/>
      <c r="W511" s="160"/>
      <c r="X511" s="160"/>
      <c r="Y511" s="285"/>
      <c r="Z511" s="284"/>
      <c r="AA511" s="162"/>
      <c r="AB511" s="162"/>
      <c r="AC511" s="162"/>
      <c r="AD511" s="284"/>
      <c r="AE511" s="162"/>
      <c r="AF511" s="162"/>
      <c r="AG511" s="284"/>
      <c r="AH511" s="284"/>
      <c r="AI511" s="284"/>
      <c r="AJ511" s="162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83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</row>
    <row r="512" spans="1:72" ht="12.75" customHeight="1">
      <c r="A512" s="162"/>
      <c r="B512" s="162"/>
      <c r="C512" s="317"/>
      <c r="D512" s="317"/>
      <c r="E512" s="317"/>
      <c r="F512" s="317"/>
      <c r="G512" s="327"/>
      <c r="H512" s="327"/>
      <c r="I512" s="327"/>
      <c r="J512" s="327"/>
      <c r="K512" s="327"/>
      <c r="L512" s="162"/>
      <c r="M512" s="162"/>
      <c r="N512" s="163"/>
      <c r="O512" s="163"/>
      <c r="P512" s="327"/>
      <c r="Q512" s="160"/>
      <c r="R512" s="160"/>
      <c r="S512" s="160"/>
      <c r="T512" s="160"/>
      <c r="U512" s="160"/>
      <c r="V512" s="160"/>
      <c r="W512" s="160"/>
      <c r="X512" s="160"/>
      <c r="Y512" s="285"/>
      <c r="Z512" s="284"/>
      <c r="AA512" s="162"/>
      <c r="AB512" s="162"/>
      <c r="AC512" s="162"/>
      <c r="AD512" s="284"/>
      <c r="AE512" s="162"/>
      <c r="AF512" s="162"/>
      <c r="AG512" s="284"/>
      <c r="AH512" s="284"/>
      <c r="AI512" s="284"/>
      <c r="AJ512" s="162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83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</row>
    <row r="513" spans="1:72" ht="12.75" customHeight="1">
      <c r="A513" s="162"/>
      <c r="B513" s="162"/>
      <c r="C513" s="317"/>
      <c r="D513" s="317"/>
      <c r="E513" s="317"/>
      <c r="F513" s="317"/>
      <c r="G513" s="327"/>
      <c r="H513" s="327"/>
      <c r="I513" s="327"/>
      <c r="J513" s="327"/>
      <c r="K513" s="327"/>
      <c r="L513" s="162"/>
      <c r="M513" s="162"/>
      <c r="N513" s="163"/>
      <c r="O513" s="163"/>
      <c r="P513" s="327"/>
      <c r="Q513" s="160"/>
      <c r="R513" s="160"/>
      <c r="S513" s="160"/>
      <c r="T513" s="160"/>
      <c r="U513" s="160"/>
      <c r="V513" s="160"/>
      <c r="W513" s="160"/>
      <c r="X513" s="160"/>
      <c r="Y513" s="285"/>
      <c r="Z513" s="284"/>
      <c r="AA513" s="162"/>
      <c r="AB513" s="162"/>
      <c r="AC513" s="162"/>
      <c r="AD513" s="284"/>
      <c r="AE513" s="162"/>
      <c r="AF513" s="162"/>
      <c r="AG513" s="284"/>
      <c r="AH513" s="284"/>
      <c r="AI513" s="284"/>
      <c r="AJ513" s="162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83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</row>
    <row r="514" spans="1:72" ht="12.75" customHeight="1">
      <c r="A514" s="162"/>
      <c r="B514" s="162"/>
      <c r="C514" s="317"/>
      <c r="D514" s="317"/>
      <c r="E514" s="317"/>
      <c r="F514" s="317"/>
      <c r="G514" s="327"/>
      <c r="H514" s="327"/>
      <c r="I514" s="327"/>
      <c r="J514" s="327"/>
      <c r="K514" s="327"/>
      <c r="L514" s="162"/>
      <c r="M514" s="162"/>
      <c r="N514" s="163"/>
      <c r="O514" s="163"/>
      <c r="P514" s="327"/>
      <c r="Q514" s="160"/>
      <c r="R514" s="160"/>
      <c r="S514" s="160"/>
      <c r="T514" s="160"/>
      <c r="U514" s="160"/>
      <c r="V514" s="160"/>
      <c r="W514" s="160"/>
      <c r="X514" s="160"/>
      <c r="Y514" s="285"/>
      <c r="Z514" s="284"/>
      <c r="AA514" s="162"/>
      <c r="AB514" s="162"/>
      <c r="AC514" s="162"/>
      <c r="AD514" s="284"/>
      <c r="AE514" s="162"/>
      <c r="AF514" s="162"/>
      <c r="AG514" s="284"/>
      <c r="AH514" s="284"/>
      <c r="AI514" s="284"/>
      <c r="AJ514" s="162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83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</row>
    <row r="515" spans="1:72" ht="12.75" customHeight="1">
      <c r="A515" s="162"/>
      <c r="B515" s="162"/>
      <c r="C515" s="317"/>
      <c r="D515" s="317"/>
      <c r="E515" s="317"/>
      <c r="F515" s="317"/>
      <c r="G515" s="327"/>
      <c r="H515" s="327"/>
      <c r="I515" s="327"/>
      <c r="J515" s="327"/>
      <c r="K515" s="327"/>
      <c r="L515" s="162"/>
      <c r="M515" s="162"/>
      <c r="N515" s="163"/>
      <c r="O515" s="163"/>
      <c r="P515" s="327"/>
      <c r="Q515" s="160"/>
      <c r="R515" s="160"/>
      <c r="S515" s="160"/>
      <c r="T515" s="160"/>
      <c r="U515" s="160"/>
      <c r="V515" s="160"/>
      <c r="W515" s="160"/>
      <c r="X515" s="160"/>
      <c r="Y515" s="285"/>
      <c r="Z515" s="284"/>
      <c r="AA515" s="162"/>
      <c r="AB515" s="162"/>
      <c r="AC515" s="162"/>
      <c r="AD515" s="284"/>
      <c r="AE515" s="162"/>
      <c r="AF515" s="162"/>
      <c r="AG515" s="284"/>
      <c r="AH515" s="284"/>
      <c r="AI515" s="284"/>
      <c r="AJ515" s="162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83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</row>
    <row r="516" spans="1:72" ht="12.75" customHeight="1">
      <c r="A516" s="162"/>
      <c r="B516" s="162"/>
      <c r="C516" s="317"/>
      <c r="D516" s="317"/>
      <c r="E516" s="317"/>
      <c r="F516" s="317"/>
      <c r="G516" s="327"/>
      <c r="H516" s="327"/>
      <c r="I516" s="327"/>
      <c r="J516" s="327"/>
      <c r="K516" s="327"/>
      <c r="L516" s="162"/>
      <c r="M516" s="162"/>
      <c r="N516" s="163"/>
      <c r="O516" s="163"/>
      <c r="P516" s="327"/>
      <c r="Q516" s="160"/>
      <c r="R516" s="160"/>
      <c r="S516" s="160"/>
      <c r="T516" s="160"/>
      <c r="U516" s="160"/>
      <c r="V516" s="160"/>
      <c r="W516" s="160"/>
      <c r="X516" s="160"/>
      <c r="Y516" s="285"/>
      <c r="Z516" s="284"/>
      <c r="AA516" s="162"/>
      <c r="AB516" s="162"/>
      <c r="AC516" s="162"/>
      <c r="AD516" s="284"/>
      <c r="AE516" s="162"/>
      <c r="AF516" s="162"/>
      <c r="AG516" s="284"/>
      <c r="AH516" s="284"/>
      <c r="AI516" s="284"/>
      <c r="AJ516" s="162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83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</row>
    <row r="517" spans="1:72" ht="12.75" customHeight="1">
      <c r="A517" s="162"/>
      <c r="B517" s="162"/>
      <c r="C517" s="317"/>
      <c r="D517" s="317"/>
      <c r="E517" s="317"/>
      <c r="F517" s="317"/>
      <c r="G517" s="327"/>
      <c r="H517" s="327"/>
      <c r="I517" s="327"/>
      <c r="J517" s="327"/>
      <c r="K517" s="327"/>
      <c r="L517" s="162"/>
      <c r="M517" s="162"/>
      <c r="N517" s="163"/>
      <c r="O517" s="163"/>
      <c r="P517" s="327"/>
      <c r="Q517" s="160"/>
      <c r="R517" s="160"/>
      <c r="S517" s="160"/>
      <c r="T517" s="160"/>
      <c r="U517" s="160"/>
      <c r="V517" s="160"/>
      <c r="W517" s="160"/>
      <c r="X517" s="160"/>
      <c r="Y517" s="285"/>
      <c r="Z517" s="284"/>
      <c r="AA517" s="162"/>
      <c r="AB517" s="162"/>
      <c r="AC517" s="162"/>
      <c r="AD517" s="284"/>
      <c r="AE517" s="162"/>
      <c r="AF517" s="162"/>
      <c r="AG517" s="284"/>
      <c r="AH517" s="284"/>
      <c r="AI517" s="284"/>
      <c r="AJ517" s="162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83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</row>
    <row r="518" spans="1:72" ht="12.75" customHeight="1">
      <c r="A518" s="162"/>
      <c r="B518" s="162"/>
      <c r="C518" s="317"/>
      <c r="D518" s="317"/>
      <c r="E518" s="317"/>
      <c r="F518" s="317"/>
      <c r="G518" s="327"/>
      <c r="H518" s="327"/>
      <c r="I518" s="327"/>
      <c r="J518" s="327"/>
      <c r="K518" s="327"/>
      <c r="L518" s="162"/>
      <c r="M518" s="162"/>
      <c r="N518" s="163"/>
      <c r="O518" s="163"/>
      <c r="P518" s="327"/>
      <c r="Q518" s="160"/>
      <c r="R518" s="160"/>
      <c r="S518" s="160"/>
      <c r="T518" s="160"/>
      <c r="U518" s="160"/>
      <c r="V518" s="160"/>
      <c r="W518" s="160"/>
      <c r="X518" s="160"/>
      <c r="Y518" s="285"/>
      <c r="Z518" s="284"/>
      <c r="AA518" s="162"/>
      <c r="AB518" s="162"/>
      <c r="AC518" s="162"/>
      <c r="AD518" s="284"/>
      <c r="AE518" s="162"/>
      <c r="AF518" s="162"/>
      <c r="AG518" s="284"/>
      <c r="AH518" s="284"/>
      <c r="AI518" s="284"/>
      <c r="AJ518" s="162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83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</row>
    <row r="519" spans="1:72" ht="12.75" customHeight="1">
      <c r="A519" s="162"/>
      <c r="B519" s="162"/>
      <c r="C519" s="317"/>
      <c r="D519" s="317"/>
      <c r="E519" s="317"/>
      <c r="F519" s="317"/>
      <c r="G519" s="327"/>
      <c r="H519" s="327"/>
      <c r="I519" s="327"/>
      <c r="J519" s="327"/>
      <c r="K519" s="327"/>
      <c r="L519" s="162"/>
      <c r="M519" s="162"/>
      <c r="N519" s="163"/>
      <c r="O519" s="163"/>
      <c r="P519" s="327"/>
      <c r="Q519" s="160"/>
      <c r="R519" s="160"/>
      <c r="S519" s="160"/>
      <c r="T519" s="160"/>
      <c r="U519" s="160"/>
      <c r="V519" s="160"/>
      <c r="W519" s="160"/>
      <c r="X519" s="160"/>
      <c r="Y519" s="285"/>
      <c r="Z519" s="284"/>
      <c r="AA519" s="162"/>
      <c r="AB519" s="162"/>
      <c r="AC519" s="162"/>
      <c r="AD519" s="284"/>
      <c r="AE519" s="162"/>
      <c r="AF519" s="162"/>
      <c r="AG519" s="284"/>
      <c r="AH519" s="284"/>
      <c r="AI519" s="284"/>
      <c r="AJ519" s="162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83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</row>
    <row r="520" spans="1:72" ht="12.75" customHeight="1">
      <c r="A520" s="162"/>
      <c r="B520" s="162"/>
      <c r="C520" s="317"/>
      <c r="D520" s="317"/>
      <c r="E520" s="317"/>
      <c r="F520" s="317"/>
      <c r="G520" s="327"/>
      <c r="H520" s="327"/>
      <c r="I520" s="327"/>
      <c r="J520" s="327"/>
      <c r="K520" s="327"/>
      <c r="L520" s="162"/>
      <c r="M520" s="162"/>
      <c r="N520" s="163"/>
      <c r="O520" s="163"/>
      <c r="P520" s="327"/>
      <c r="Q520" s="160"/>
      <c r="R520" s="160"/>
      <c r="S520" s="160"/>
      <c r="T520" s="160"/>
      <c r="U520" s="160"/>
      <c r="V520" s="160"/>
      <c r="W520" s="160"/>
      <c r="X520" s="160"/>
      <c r="Y520" s="285"/>
      <c r="Z520" s="284"/>
      <c r="AA520" s="162"/>
      <c r="AB520" s="162"/>
      <c r="AC520" s="162"/>
      <c r="AD520" s="284"/>
      <c r="AE520" s="162"/>
      <c r="AF520" s="162"/>
      <c r="AG520" s="284"/>
      <c r="AH520" s="284"/>
      <c r="AI520" s="284"/>
      <c r="AJ520" s="162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83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</row>
    <row r="521" spans="1:72" ht="12.75" customHeight="1">
      <c r="A521" s="162"/>
      <c r="B521" s="162"/>
      <c r="C521" s="317"/>
      <c r="D521" s="317"/>
      <c r="E521" s="317"/>
      <c r="F521" s="317"/>
      <c r="G521" s="327"/>
      <c r="H521" s="327"/>
      <c r="I521" s="327"/>
      <c r="J521" s="327"/>
      <c r="K521" s="327"/>
      <c r="L521" s="162"/>
      <c r="M521" s="162"/>
      <c r="N521" s="163"/>
      <c r="O521" s="163"/>
      <c r="P521" s="327"/>
      <c r="Q521" s="160"/>
      <c r="R521" s="160"/>
      <c r="S521" s="160"/>
      <c r="T521" s="160"/>
      <c r="U521" s="160"/>
      <c r="V521" s="160"/>
      <c r="W521" s="160"/>
      <c r="X521" s="160"/>
      <c r="Y521" s="285"/>
      <c r="Z521" s="284"/>
      <c r="AA521" s="162"/>
      <c r="AB521" s="162"/>
      <c r="AC521" s="162"/>
      <c r="AD521" s="284"/>
      <c r="AE521" s="162"/>
      <c r="AF521" s="162"/>
      <c r="AG521" s="284"/>
      <c r="AH521" s="284"/>
      <c r="AI521" s="284"/>
      <c r="AJ521" s="162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83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</row>
    <row r="522" spans="1:72" ht="12.75" customHeight="1">
      <c r="A522" s="162"/>
      <c r="B522" s="162"/>
      <c r="C522" s="317"/>
      <c r="D522" s="317"/>
      <c r="E522" s="317"/>
      <c r="F522" s="317"/>
      <c r="G522" s="327"/>
      <c r="H522" s="327"/>
      <c r="I522" s="327"/>
      <c r="J522" s="327"/>
      <c r="K522" s="327"/>
      <c r="L522" s="162"/>
      <c r="M522" s="162"/>
      <c r="N522" s="163"/>
      <c r="O522" s="163"/>
      <c r="P522" s="327"/>
      <c r="Q522" s="160"/>
      <c r="R522" s="160"/>
      <c r="S522" s="160"/>
      <c r="T522" s="160"/>
      <c r="U522" s="160"/>
      <c r="V522" s="160"/>
      <c r="W522" s="160"/>
      <c r="X522" s="160"/>
      <c r="Y522" s="285"/>
      <c r="Z522" s="284"/>
      <c r="AA522" s="162"/>
      <c r="AB522" s="162"/>
      <c r="AC522" s="162"/>
      <c r="AD522" s="284"/>
      <c r="AE522" s="162"/>
      <c r="AF522" s="162"/>
      <c r="AG522" s="284"/>
      <c r="AH522" s="284"/>
      <c r="AI522" s="284"/>
      <c r="AJ522" s="162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83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</row>
    <row r="523" spans="1:72" ht="12.75" customHeight="1">
      <c r="A523" s="162"/>
      <c r="B523" s="162"/>
      <c r="C523" s="317"/>
      <c r="D523" s="317"/>
      <c r="E523" s="317"/>
      <c r="F523" s="317"/>
      <c r="G523" s="327"/>
      <c r="H523" s="327"/>
      <c r="I523" s="327"/>
      <c r="J523" s="327"/>
      <c r="K523" s="327"/>
      <c r="L523" s="162"/>
      <c r="M523" s="162"/>
      <c r="N523" s="163"/>
      <c r="O523" s="163"/>
      <c r="P523" s="327"/>
      <c r="Q523" s="160"/>
      <c r="R523" s="160"/>
      <c r="S523" s="160"/>
      <c r="T523" s="160"/>
      <c r="U523" s="160"/>
      <c r="V523" s="160"/>
      <c r="W523" s="160"/>
      <c r="X523" s="160"/>
      <c r="Y523" s="285"/>
      <c r="Z523" s="284"/>
      <c r="AA523" s="162"/>
      <c r="AB523" s="162"/>
      <c r="AC523" s="162"/>
      <c r="AD523" s="284"/>
      <c r="AE523" s="162"/>
      <c r="AF523" s="162"/>
      <c r="AG523" s="284"/>
      <c r="AH523" s="284"/>
      <c r="AI523" s="284"/>
      <c r="AJ523" s="162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83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</row>
    <row r="524" spans="1:72" ht="12.75" customHeight="1">
      <c r="A524" s="162"/>
      <c r="B524" s="162"/>
      <c r="C524" s="317"/>
      <c r="D524" s="317"/>
      <c r="E524" s="317"/>
      <c r="F524" s="317"/>
      <c r="G524" s="327"/>
      <c r="H524" s="327"/>
      <c r="I524" s="327"/>
      <c r="J524" s="327"/>
      <c r="K524" s="327"/>
      <c r="L524" s="162"/>
      <c r="M524" s="162"/>
      <c r="N524" s="163"/>
      <c r="O524" s="163"/>
      <c r="P524" s="327"/>
      <c r="Q524" s="160"/>
      <c r="R524" s="160"/>
      <c r="S524" s="160"/>
      <c r="T524" s="160"/>
      <c r="U524" s="160"/>
      <c r="V524" s="160"/>
      <c r="W524" s="160"/>
      <c r="X524" s="160"/>
      <c r="Y524" s="285"/>
      <c r="Z524" s="284"/>
      <c r="AA524" s="162"/>
      <c r="AB524" s="162"/>
      <c r="AC524" s="162"/>
      <c r="AD524" s="284"/>
      <c r="AE524" s="162"/>
      <c r="AF524" s="162"/>
      <c r="AG524" s="284"/>
      <c r="AH524" s="284"/>
      <c r="AI524" s="284"/>
      <c r="AJ524" s="162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83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</row>
    <row r="525" spans="1:72" ht="12.75" customHeight="1">
      <c r="A525" s="162"/>
      <c r="B525" s="162"/>
      <c r="C525" s="317"/>
      <c r="D525" s="317"/>
      <c r="E525" s="317"/>
      <c r="F525" s="317"/>
      <c r="G525" s="327"/>
      <c r="H525" s="327"/>
      <c r="I525" s="327"/>
      <c r="J525" s="327"/>
      <c r="K525" s="327"/>
      <c r="L525" s="162"/>
      <c r="M525" s="162"/>
      <c r="N525" s="163"/>
      <c r="O525" s="163"/>
      <c r="P525" s="327"/>
      <c r="Q525" s="160"/>
      <c r="R525" s="160"/>
      <c r="S525" s="160"/>
      <c r="T525" s="160"/>
      <c r="U525" s="160"/>
      <c r="V525" s="160"/>
      <c r="W525" s="160"/>
      <c r="X525" s="160"/>
      <c r="Y525" s="285"/>
      <c r="Z525" s="284"/>
      <c r="AA525" s="162"/>
      <c r="AB525" s="162"/>
      <c r="AC525" s="162"/>
      <c r="AD525" s="284"/>
      <c r="AE525" s="162"/>
      <c r="AF525" s="162"/>
      <c r="AG525" s="284"/>
      <c r="AH525" s="284"/>
      <c r="AI525" s="284"/>
      <c r="AJ525" s="162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83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</row>
    <row r="526" spans="1:72" ht="12.75" customHeight="1">
      <c r="A526" s="162"/>
      <c r="B526" s="162"/>
      <c r="C526" s="317"/>
      <c r="D526" s="317"/>
      <c r="E526" s="317"/>
      <c r="F526" s="317"/>
      <c r="G526" s="327"/>
      <c r="H526" s="327"/>
      <c r="I526" s="327"/>
      <c r="J526" s="327"/>
      <c r="K526" s="327"/>
      <c r="L526" s="162"/>
      <c r="M526" s="162"/>
      <c r="N526" s="163"/>
      <c r="O526" s="163"/>
      <c r="P526" s="327"/>
      <c r="Q526" s="160"/>
      <c r="R526" s="160"/>
      <c r="S526" s="160"/>
      <c r="T526" s="160"/>
      <c r="U526" s="160"/>
      <c r="V526" s="160"/>
      <c r="W526" s="160"/>
      <c r="X526" s="160"/>
      <c r="Y526" s="285"/>
      <c r="Z526" s="284"/>
      <c r="AA526" s="162"/>
      <c r="AB526" s="162"/>
      <c r="AC526" s="162"/>
      <c r="AD526" s="284"/>
      <c r="AE526" s="162"/>
      <c r="AF526" s="162"/>
      <c r="AG526" s="284"/>
      <c r="AH526" s="284"/>
      <c r="AI526" s="284"/>
      <c r="AJ526" s="162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83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</row>
    <row r="527" spans="1:72" ht="12.75" customHeight="1">
      <c r="A527" s="162"/>
      <c r="B527" s="162"/>
      <c r="C527" s="317"/>
      <c r="D527" s="317"/>
      <c r="E527" s="317"/>
      <c r="F527" s="317"/>
      <c r="G527" s="327"/>
      <c r="H527" s="327"/>
      <c r="I527" s="327"/>
      <c r="J527" s="327"/>
      <c r="K527" s="327"/>
      <c r="L527" s="162"/>
      <c r="M527" s="162"/>
      <c r="N527" s="163"/>
      <c r="O527" s="163"/>
      <c r="P527" s="327"/>
      <c r="Q527" s="160"/>
      <c r="R527" s="160"/>
      <c r="S527" s="160"/>
      <c r="T527" s="160"/>
      <c r="U527" s="160"/>
      <c r="V527" s="160"/>
      <c r="W527" s="160"/>
      <c r="X527" s="160"/>
      <c r="Y527" s="285"/>
      <c r="Z527" s="284"/>
      <c r="AA527" s="162"/>
      <c r="AB527" s="162"/>
      <c r="AC527" s="162"/>
      <c r="AD527" s="284"/>
      <c r="AE527" s="162"/>
      <c r="AF527" s="162"/>
      <c r="AG527" s="284"/>
      <c r="AH527" s="284"/>
      <c r="AI527" s="284"/>
      <c r="AJ527" s="162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83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</row>
    <row r="528" spans="1:72" ht="12.75" customHeight="1">
      <c r="A528" s="162"/>
      <c r="B528" s="162"/>
      <c r="C528" s="317"/>
      <c r="D528" s="317"/>
      <c r="E528" s="317"/>
      <c r="F528" s="317"/>
      <c r="G528" s="327"/>
      <c r="H528" s="327"/>
      <c r="I528" s="327"/>
      <c r="J528" s="327"/>
      <c r="K528" s="327"/>
      <c r="L528" s="162"/>
      <c r="M528" s="162"/>
      <c r="N528" s="163"/>
      <c r="O528" s="163"/>
      <c r="P528" s="327"/>
      <c r="Q528" s="160"/>
      <c r="R528" s="160"/>
      <c r="S528" s="160"/>
      <c r="T528" s="160"/>
      <c r="U528" s="160"/>
      <c r="V528" s="160"/>
      <c r="W528" s="160"/>
      <c r="X528" s="160"/>
      <c r="Y528" s="285"/>
      <c r="Z528" s="284"/>
      <c r="AA528" s="162"/>
      <c r="AB528" s="162"/>
      <c r="AC528" s="162"/>
      <c r="AD528" s="284"/>
      <c r="AE528" s="162"/>
      <c r="AF528" s="162"/>
      <c r="AG528" s="284"/>
      <c r="AH528" s="284"/>
      <c r="AI528" s="284"/>
      <c r="AJ528" s="162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83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</row>
    <row r="529" spans="1:72" ht="12.75" customHeight="1">
      <c r="A529" s="162"/>
      <c r="B529" s="162"/>
      <c r="C529" s="317"/>
      <c r="D529" s="317"/>
      <c r="E529" s="317"/>
      <c r="F529" s="317"/>
      <c r="G529" s="327"/>
      <c r="H529" s="327"/>
      <c r="I529" s="327"/>
      <c r="J529" s="327"/>
      <c r="K529" s="327"/>
      <c r="L529" s="162"/>
      <c r="M529" s="162"/>
      <c r="N529" s="163"/>
      <c r="O529" s="163"/>
      <c r="P529" s="327"/>
      <c r="Q529" s="160"/>
      <c r="R529" s="160"/>
      <c r="S529" s="160"/>
      <c r="T529" s="160"/>
      <c r="U529" s="160"/>
      <c r="V529" s="160"/>
      <c r="W529" s="160"/>
      <c r="X529" s="160"/>
      <c r="Y529" s="285"/>
      <c r="Z529" s="284"/>
      <c r="AA529" s="162"/>
      <c r="AB529" s="162"/>
      <c r="AC529" s="162"/>
      <c r="AD529" s="284"/>
      <c r="AE529" s="162"/>
      <c r="AF529" s="162"/>
      <c r="AG529" s="284"/>
      <c r="AH529" s="284"/>
      <c r="AI529" s="284"/>
      <c r="AJ529" s="162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83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</row>
    <row r="530" spans="1:72" ht="12.75" customHeight="1">
      <c r="A530" s="162"/>
      <c r="B530" s="162"/>
      <c r="C530" s="317"/>
      <c r="D530" s="317"/>
      <c r="E530" s="317"/>
      <c r="F530" s="317"/>
      <c r="G530" s="327"/>
      <c r="H530" s="327"/>
      <c r="I530" s="327"/>
      <c r="J530" s="327"/>
      <c r="K530" s="327"/>
      <c r="L530" s="162"/>
      <c r="M530" s="162"/>
      <c r="N530" s="163"/>
      <c r="O530" s="163"/>
      <c r="P530" s="327"/>
      <c r="Q530" s="160"/>
      <c r="R530" s="160"/>
      <c r="S530" s="160"/>
      <c r="T530" s="160"/>
      <c r="U530" s="160"/>
      <c r="V530" s="160"/>
      <c r="W530" s="160"/>
      <c r="X530" s="160"/>
      <c r="Y530" s="285"/>
      <c r="Z530" s="284"/>
      <c r="AA530" s="162"/>
      <c r="AB530" s="162"/>
      <c r="AC530" s="162"/>
      <c r="AD530" s="284"/>
      <c r="AE530" s="162"/>
      <c r="AF530" s="162"/>
      <c r="AG530" s="284"/>
      <c r="AH530" s="284"/>
      <c r="AI530" s="284"/>
      <c r="AJ530" s="162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83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</row>
    <row r="531" spans="1:72" ht="12.75" customHeight="1">
      <c r="A531" s="162"/>
      <c r="B531" s="162"/>
      <c r="C531" s="317"/>
      <c r="D531" s="317"/>
      <c r="E531" s="317"/>
      <c r="F531" s="317"/>
      <c r="G531" s="327"/>
      <c r="H531" s="327"/>
      <c r="I531" s="327"/>
      <c r="J531" s="327"/>
      <c r="K531" s="327"/>
      <c r="L531" s="162"/>
      <c r="M531" s="162"/>
      <c r="N531" s="163"/>
      <c r="O531" s="163"/>
      <c r="P531" s="327"/>
      <c r="Q531" s="160"/>
      <c r="R531" s="160"/>
      <c r="S531" s="160"/>
      <c r="T531" s="160"/>
      <c r="U531" s="160"/>
      <c r="V531" s="160"/>
      <c r="W531" s="160"/>
      <c r="X531" s="160"/>
      <c r="Y531" s="285"/>
      <c r="Z531" s="284"/>
      <c r="AA531" s="162"/>
      <c r="AB531" s="162"/>
      <c r="AC531" s="162"/>
      <c r="AD531" s="284"/>
      <c r="AE531" s="162"/>
      <c r="AF531" s="162"/>
      <c r="AG531" s="284"/>
      <c r="AH531" s="284"/>
      <c r="AI531" s="284"/>
      <c r="AJ531" s="162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83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</row>
    <row r="532" spans="1:72" ht="12.75" customHeight="1">
      <c r="A532" s="162"/>
      <c r="B532" s="162"/>
      <c r="C532" s="317"/>
      <c r="D532" s="317"/>
      <c r="E532" s="317"/>
      <c r="F532" s="317"/>
      <c r="G532" s="327"/>
      <c r="H532" s="327"/>
      <c r="I532" s="327"/>
      <c r="J532" s="327"/>
      <c r="K532" s="327"/>
      <c r="L532" s="162"/>
      <c r="M532" s="162"/>
      <c r="N532" s="163"/>
      <c r="O532" s="163"/>
      <c r="P532" s="327"/>
      <c r="Q532" s="160"/>
      <c r="R532" s="160"/>
      <c r="S532" s="160"/>
      <c r="T532" s="160"/>
      <c r="U532" s="160"/>
      <c r="V532" s="160"/>
      <c r="W532" s="160"/>
      <c r="X532" s="160"/>
      <c r="Y532" s="285"/>
      <c r="Z532" s="284"/>
      <c r="AA532" s="162"/>
      <c r="AB532" s="162"/>
      <c r="AC532" s="162"/>
      <c r="AD532" s="284"/>
      <c r="AE532" s="162"/>
      <c r="AF532" s="162"/>
      <c r="AG532" s="284"/>
      <c r="AH532" s="284"/>
      <c r="AI532" s="284"/>
      <c r="AJ532" s="162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83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</row>
    <row r="533" spans="1:72" ht="12.75" customHeight="1">
      <c r="A533" s="162"/>
      <c r="B533" s="162"/>
      <c r="C533" s="317"/>
      <c r="D533" s="317"/>
      <c r="E533" s="317"/>
      <c r="F533" s="317"/>
      <c r="G533" s="327"/>
      <c r="H533" s="327"/>
      <c r="I533" s="327"/>
      <c r="J533" s="327"/>
      <c r="K533" s="327"/>
      <c r="L533" s="162"/>
      <c r="M533" s="162"/>
      <c r="N533" s="163"/>
      <c r="O533" s="163"/>
      <c r="P533" s="327"/>
      <c r="Q533" s="160"/>
      <c r="R533" s="160"/>
      <c r="S533" s="160"/>
      <c r="T533" s="160"/>
      <c r="U533" s="160"/>
      <c r="V533" s="160"/>
      <c r="W533" s="160"/>
      <c r="X533" s="160"/>
      <c r="Y533" s="285"/>
      <c r="Z533" s="284"/>
      <c r="AA533" s="162"/>
      <c r="AB533" s="162"/>
      <c r="AC533" s="162"/>
      <c r="AD533" s="284"/>
      <c r="AE533" s="162"/>
      <c r="AF533" s="162"/>
      <c r="AG533" s="284"/>
      <c r="AH533" s="284"/>
      <c r="AI533" s="284"/>
      <c r="AJ533" s="162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83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</row>
    <row r="534" spans="1:72" ht="12.75" customHeight="1">
      <c r="A534" s="162"/>
      <c r="B534" s="162"/>
      <c r="C534" s="317"/>
      <c r="D534" s="317"/>
      <c r="E534" s="317"/>
      <c r="F534" s="317"/>
      <c r="G534" s="327"/>
      <c r="H534" s="327"/>
      <c r="I534" s="327"/>
      <c r="J534" s="327"/>
      <c r="K534" s="327"/>
      <c r="L534" s="162"/>
      <c r="M534" s="162"/>
      <c r="N534" s="163"/>
      <c r="O534" s="163"/>
      <c r="P534" s="327"/>
      <c r="Q534" s="160"/>
      <c r="R534" s="160"/>
      <c r="S534" s="160"/>
      <c r="T534" s="160"/>
      <c r="U534" s="160"/>
      <c r="V534" s="160"/>
      <c r="W534" s="160"/>
      <c r="X534" s="160"/>
      <c r="Y534" s="285"/>
      <c r="Z534" s="284"/>
      <c r="AA534" s="162"/>
      <c r="AB534" s="162"/>
      <c r="AC534" s="162"/>
      <c r="AD534" s="284"/>
      <c r="AE534" s="162"/>
      <c r="AF534" s="162"/>
      <c r="AG534" s="284"/>
      <c r="AH534" s="284"/>
      <c r="AI534" s="284"/>
      <c r="AJ534" s="162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83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</row>
    <row r="535" spans="1:72" ht="12.75" customHeight="1">
      <c r="A535" s="162"/>
      <c r="B535" s="162"/>
      <c r="C535" s="317"/>
      <c r="D535" s="317"/>
      <c r="E535" s="317"/>
      <c r="F535" s="317"/>
      <c r="G535" s="327"/>
      <c r="H535" s="327"/>
      <c r="I535" s="327"/>
      <c r="J535" s="327"/>
      <c r="K535" s="327"/>
      <c r="L535" s="162"/>
      <c r="M535" s="162"/>
      <c r="N535" s="163"/>
      <c r="O535" s="163"/>
      <c r="P535" s="327"/>
      <c r="Q535" s="160"/>
      <c r="R535" s="160"/>
      <c r="S535" s="160"/>
      <c r="T535" s="160"/>
      <c r="U535" s="160"/>
      <c r="V535" s="160"/>
      <c r="W535" s="160"/>
      <c r="X535" s="160"/>
      <c r="Y535" s="285"/>
      <c r="Z535" s="284"/>
      <c r="AA535" s="162"/>
      <c r="AB535" s="162"/>
      <c r="AC535" s="162"/>
      <c r="AD535" s="284"/>
      <c r="AE535" s="162"/>
      <c r="AF535" s="162"/>
      <c r="AG535" s="284"/>
      <c r="AH535" s="284"/>
      <c r="AI535" s="284"/>
      <c r="AJ535" s="162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83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</row>
    <row r="536" spans="1:72" ht="12.75" customHeight="1">
      <c r="A536" s="162"/>
      <c r="B536" s="162"/>
      <c r="C536" s="317"/>
      <c r="D536" s="317"/>
      <c r="E536" s="317"/>
      <c r="F536" s="317"/>
      <c r="G536" s="327"/>
      <c r="H536" s="327"/>
      <c r="I536" s="327"/>
      <c r="J536" s="327"/>
      <c r="K536" s="327"/>
      <c r="L536" s="162"/>
      <c r="M536" s="162"/>
      <c r="N536" s="163"/>
      <c r="O536" s="163"/>
      <c r="P536" s="327"/>
      <c r="Q536" s="160"/>
      <c r="R536" s="160"/>
      <c r="S536" s="160"/>
      <c r="T536" s="160"/>
      <c r="U536" s="160"/>
      <c r="V536" s="160"/>
      <c r="W536" s="160"/>
      <c r="X536" s="160"/>
      <c r="Y536" s="285"/>
      <c r="Z536" s="284"/>
      <c r="AA536" s="162"/>
      <c r="AB536" s="162"/>
      <c r="AC536" s="162"/>
      <c r="AD536" s="284"/>
      <c r="AE536" s="162"/>
      <c r="AF536" s="162"/>
      <c r="AG536" s="284"/>
      <c r="AH536" s="284"/>
      <c r="AI536" s="284"/>
      <c r="AJ536" s="162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83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</row>
    <row r="537" spans="1:72" ht="12.75" customHeight="1">
      <c r="A537" s="162"/>
      <c r="B537" s="162"/>
      <c r="C537" s="317"/>
      <c r="D537" s="317"/>
      <c r="E537" s="317"/>
      <c r="F537" s="317"/>
      <c r="G537" s="327"/>
      <c r="H537" s="327"/>
      <c r="I537" s="327"/>
      <c r="J537" s="327"/>
      <c r="K537" s="327"/>
      <c r="L537" s="162"/>
      <c r="M537" s="162"/>
      <c r="N537" s="163"/>
      <c r="O537" s="163"/>
      <c r="P537" s="327"/>
      <c r="Q537" s="160"/>
      <c r="R537" s="160"/>
      <c r="S537" s="160"/>
      <c r="T537" s="160"/>
      <c r="U537" s="160"/>
      <c r="V537" s="160"/>
      <c r="W537" s="160"/>
      <c r="X537" s="160"/>
      <c r="Y537" s="285"/>
      <c r="Z537" s="284"/>
      <c r="AA537" s="162"/>
      <c r="AB537" s="162"/>
      <c r="AC537" s="162"/>
      <c r="AD537" s="284"/>
      <c r="AE537" s="162"/>
      <c r="AF537" s="162"/>
      <c r="AG537" s="284"/>
      <c r="AH537" s="284"/>
      <c r="AI537" s="284"/>
      <c r="AJ537" s="162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83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</row>
    <row r="538" spans="1:72" ht="12.75" customHeight="1">
      <c r="A538" s="162"/>
      <c r="B538" s="162"/>
      <c r="C538" s="317"/>
      <c r="D538" s="317"/>
      <c r="E538" s="317"/>
      <c r="F538" s="317"/>
      <c r="G538" s="327"/>
      <c r="H538" s="327"/>
      <c r="I538" s="327"/>
      <c r="J538" s="327"/>
      <c r="K538" s="327"/>
      <c r="L538" s="162"/>
      <c r="M538" s="162"/>
      <c r="N538" s="163"/>
      <c r="O538" s="163"/>
      <c r="P538" s="327"/>
      <c r="Q538" s="160"/>
      <c r="R538" s="160"/>
      <c r="S538" s="160"/>
      <c r="T538" s="160"/>
      <c r="U538" s="160"/>
      <c r="V538" s="160"/>
      <c r="W538" s="160"/>
      <c r="X538" s="160"/>
      <c r="Y538" s="285"/>
      <c r="Z538" s="284"/>
      <c r="AA538" s="162"/>
      <c r="AB538" s="162"/>
      <c r="AC538" s="162"/>
      <c r="AD538" s="284"/>
      <c r="AE538" s="162"/>
      <c r="AF538" s="162"/>
      <c r="AG538" s="284"/>
      <c r="AH538" s="284"/>
      <c r="AI538" s="284"/>
      <c r="AJ538" s="162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83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</row>
    <row r="539" spans="1:72" ht="12.75" customHeight="1">
      <c r="A539" s="162"/>
      <c r="B539" s="162"/>
      <c r="C539" s="317"/>
      <c r="D539" s="317"/>
      <c r="E539" s="317"/>
      <c r="F539" s="317"/>
      <c r="G539" s="327"/>
      <c r="H539" s="327"/>
      <c r="I539" s="327"/>
      <c r="J539" s="327"/>
      <c r="K539" s="327"/>
      <c r="L539" s="162"/>
      <c r="M539" s="162"/>
      <c r="N539" s="163"/>
      <c r="O539" s="163"/>
      <c r="P539" s="327"/>
      <c r="Q539" s="160"/>
      <c r="R539" s="160"/>
      <c r="S539" s="160"/>
      <c r="T539" s="160"/>
      <c r="U539" s="160"/>
      <c r="V539" s="160"/>
      <c r="W539" s="160"/>
      <c r="X539" s="160"/>
      <c r="Y539" s="285"/>
      <c r="Z539" s="284"/>
      <c r="AA539" s="162"/>
      <c r="AB539" s="162"/>
      <c r="AC539" s="162"/>
      <c r="AD539" s="284"/>
      <c r="AE539" s="162"/>
      <c r="AF539" s="162"/>
      <c r="AG539" s="284"/>
      <c r="AH539" s="284"/>
      <c r="AI539" s="284"/>
      <c r="AJ539" s="162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83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</row>
    <row r="540" spans="1:72" ht="12.75" customHeight="1">
      <c r="A540" s="162"/>
      <c r="B540" s="162"/>
      <c r="C540" s="317"/>
      <c r="D540" s="317"/>
      <c r="E540" s="317"/>
      <c r="F540" s="317"/>
      <c r="G540" s="327"/>
      <c r="H540" s="327"/>
      <c r="I540" s="327"/>
      <c r="J540" s="327"/>
      <c r="K540" s="327"/>
      <c r="L540" s="162"/>
      <c r="M540" s="162"/>
      <c r="N540" s="163"/>
      <c r="O540" s="163"/>
      <c r="P540" s="327"/>
      <c r="Q540" s="160"/>
      <c r="R540" s="160"/>
      <c r="S540" s="160"/>
      <c r="T540" s="160"/>
      <c r="U540" s="160"/>
      <c r="V540" s="160"/>
      <c r="W540" s="160"/>
      <c r="X540" s="160"/>
      <c r="Y540" s="285"/>
      <c r="Z540" s="284"/>
      <c r="AA540" s="162"/>
      <c r="AB540" s="162"/>
      <c r="AC540" s="162"/>
      <c r="AD540" s="284"/>
      <c r="AE540" s="162"/>
      <c r="AF540" s="162"/>
      <c r="AG540" s="284"/>
      <c r="AH540" s="284"/>
      <c r="AI540" s="284"/>
      <c r="AJ540" s="162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83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</row>
    <row r="541" spans="1:72" ht="12.75" customHeight="1">
      <c r="A541" s="162"/>
      <c r="B541" s="162"/>
      <c r="C541" s="317"/>
      <c r="D541" s="317"/>
      <c r="E541" s="317"/>
      <c r="F541" s="317"/>
      <c r="G541" s="327"/>
      <c r="H541" s="327"/>
      <c r="I541" s="327"/>
      <c r="J541" s="327"/>
      <c r="K541" s="327"/>
      <c r="L541" s="162"/>
      <c r="M541" s="162"/>
      <c r="N541" s="163"/>
      <c r="O541" s="163"/>
      <c r="P541" s="327"/>
      <c r="Q541" s="160"/>
      <c r="R541" s="160"/>
      <c r="S541" s="160"/>
      <c r="T541" s="160"/>
      <c r="U541" s="160"/>
      <c r="V541" s="160"/>
      <c r="W541" s="160"/>
      <c r="X541" s="160"/>
      <c r="Y541" s="285"/>
      <c r="Z541" s="284"/>
      <c r="AA541" s="162"/>
      <c r="AB541" s="162"/>
      <c r="AC541" s="162"/>
      <c r="AD541" s="284"/>
      <c r="AE541" s="162"/>
      <c r="AF541" s="162"/>
      <c r="AG541" s="284"/>
      <c r="AH541" s="284"/>
      <c r="AI541" s="284"/>
      <c r="AJ541" s="162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83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</row>
    <row r="542" spans="1:72" ht="12.75" customHeight="1">
      <c r="A542" s="162"/>
      <c r="B542" s="162"/>
      <c r="C542" s="317"/>
      <c r="D542" s="317"/>
      <c r="E542" s="317"/>
      <c r="F542" s="317"/>
      <c r="G542" s="327"/>
      <c r="H542" s="327"/>
      <c r="I542" s="327"/>
      <c r="J542" s="327"/>
      <c r="K542" s="327"/>
      <c r="L542" s="162"/>
      <c r="M542" s="162"/>
      <c r="N542" s="163"/>
      <c r="O542" s="163"/>
      <c r="P542" s="327"/>
      <c r="Q542" s="160"/>
      <c r="R542" s="160"/>
      <c r="S542" s="160"/>
      <c r="T542" s="160"/>
      <c r="U542" s="160"/>
      <c r="V542" s="160"/>
      <c r="W542" s="160"/>
      <c r="X542" s="160"/>
      <c r="Y542" s="285"/>
      <c r="Z542" s="284"/>
      <c r="AA542" s="162"/>
      <c r="AB542" s="162"/>
      <c r="AC542" s="162"/>
      <c r="AD542" s="284"/>
      <c r="AE542" s="162"/>
      <c r="AF542" s="162"/>
      <c r="AG542" s="284"/>
      <c r="AH542" s="284"/>
      <c r="AI542" s="284"/>
      <c r="AJ542" s="162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83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</row>
    <row r="543" spans="1:72" ht="12.75" customHeight="1">
      <c r="A543" s="162"/>
      <c r="B543" s="162"/>
      <c r="C543" s="317"/>
      <c r="D543" s="317"/>
      <c r="E543" s="317"/>
      <c r="F543" s="317"/>
      <c r="G543" s="327"/>
      <c r="H543" s="327"/>
      <c r="I543" s="327"/>
      <c r="J543" s="327"/>
      <c r="K543" s="327"/>
      <c r="L543" s="162"/>
      <c r="M543" s="162"/>
      <c r="N543" s="163"/>
      <c r="O543" s="163"/>
      <c r="P543" s="327"/>
      <c r="Q543" s="160"/>
      <c r="R543" s="160"/>
      <c r="S543" s="160"/>
      <c r="T543" s="160"/>
      <c r="U543" s="160"/>
      <c r="V543" s="160"/>
      <c r="W543" s="160"/>
      <c r="X543" s="160"/>
      <c r="Y543" s="285"/>
      <c r="Z543" s="284"/>
      <c r="AA543" s="162"/>
      <c r="AB543" s="162"/>
      <c r="AC543" s="162"/>
      <c r="AD543" s="284"/>
      <c r="AE543" s="162"/>
      <c r="AF543" s="162"/>
      <c r="AG543" s="284"/>
      <c r="AH543" s="284"/>
      <c r="AI543" s="284"/>
      <c r="AJ543" s="162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83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</row>
    <row r="544" spans="1:72" ht="12.75" customHeight="1">
      <c r="A544" s="162"/>
      <c r="B544" s="162"/>
      <c r="C544" s="317"/>
      <c r="D544" s="317"/>
      <c r="E544" s="317"/>
      <c r="F544" s="317"/>
      <c r="G544" s="327"/>
      <c r="H544" s="327"/>
      <c r="I544" s="327"/>
      <c r="J544" s="327"/>
      <c r="K544" s="327"/>
      <c r="L544" s="162"/>
      <c r="M544" s="162"/>
      <c r="N544" s="163"/>
      <c r="O544" s="163"/>
      <c r="P544" s="327"/>
      <c r="Q544" s="160"/>
      <c r="R544" s="160"/>
      <c r="S544" s="160"/>
      <c r="T544" s="160"/>
      <c r="U544" s="160"/>
      <c r="V544" s="160"/>
      <c r="W544" s="160"/>
      <c r="X544" s="160"/>
      <c r="Y544" s="285"/>
      <c r="Z544" s="284"/>
      <c r="AA544" s="162"/>
      <c r="AB544" s="162"/>
      <c r="AC544" s="162"/>
      <c r="AD544" s="284"/>
      <c r="AE544" s="162"/>
      <c r="AF544" s="162"/>
      <c r="AG544" s="284"/>
      <c r="AH544" s="284"/>
      <c r="AI544" s="284"/>
      <c r="AJ544" s="162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83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</row>
    <row r="545" spans="1:72" ht="12.75" customHeight="1">
      <c r="A545" s="162"/>
      <c r="B545" s="162"/>
      <c r="C545" s="317"/>
      <c r="D545" s="317"/>
      <c r="E545" s="317"/>
      <c r="F545" s="317"/>
      <c r="G545" s="327"/>
      <c r="H545" s="327"/>
      <c r="I545" s="327"/>
      <c r="J545" s="327"/>
      <c r="K545" s="327"/>
      <c r="L545" s="162"/>
      <c r="M545" s="162"/>
      <c r="N545" s="163"/>
      <c r="O545" s="163"/>
      <c r="P545" s="327"/>
      <c r="Q545" s="160"/>
      <c r="R545" s="160"/>
      <c r="S545" s="160"/>
      <c r="T545" s="160"/>
      <c r="U545" s="160"/>
      <c r="V545" s="160"/>
      <c r="W545" s="160"/>
      <c r="X545" s="160"/>
      <c r="Y545" s="285"/>
      <c r="Z545" s="284"/>
      <c r="AA545" s="162"/>
      <c r="AB545" s="162"/>
      <c r="AC545" s="162"/>
      <c r="AD545" s="284"/>
      <c r="AE545" s="162"/>
      <c r="AF545" s="162"/>
      <c r="AG545" s="284"/>
      <c r="AH545" s="284"/>
      <c r="AI545" s="284"/>
      <c r="AJ545" s="162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83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</row>
    <row r="546" spans="1:72" ht="12.75" customHeight="1">
      <c r="A546" s="162"/>
      <c r="B546" s="162"/>
      <c r="C546" s="317"/>
      <c r="D546" s="317"/>
      <c r="E546" s="317"/>
      <c r="F546" s="317"/>
      <c r="G546" s="327"/>
      <c r="H546" s="327"/>
      <c r="I546" s="327"/>
      <c r="J546" s="327"/>
      <c r="K546" s="327"/>
      <c r="L546" s="162"/>
      <c r="M546" s="162"/>
      <c r="N546" s="163"/>
      <c r="O546" s="163"/>
      <c r="P546" s="327"/>
      <c r="Q546" s="160"/>
      <c r="R546" s="160"/>
      <c r="S546" s="160"/>
      <c r="T546" s="160"/>
      <c r="U546" s="160"/>
      <c r="V546" s="160"/>
      <c r="W546" s="160"/>
      <c r="X546" s="160"/>
      <c r="Y546" s="285"/>
      <c r="Z546" s="284"/>
      <c r="AA546" s="162"/>
      <c r="AB546" s="162"/>
      <c r="AC546" s="162"/>
      <c r="AD546" s="284"/>
      <c r="AE546" s="162"/>
      <c r="AF546" s="162"/>
      <c r="AG546" s="284"/>
      <c r="AH546" s="284"/>
      <c r="AI546" s="284"/>
      <c r="AJ546" s="162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83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</row>
    <row r="547" spans="1:72" ht="12.75" customHeight="1">
      <c r="A547" s="162"/>
      <c r="B547" s="162"/>
      <c r="C547" s="317"/>
      <c r="D547" s="317"/>
      <c r="E547" s="317"/>
      <c r="F547" s="317"/>
      <c r="G547" s="327"/>
      <c r="H547" s="327"/>
      <c r="I547" s="327"/>
      <c r="J547" s="327"/>
      <c r="K547" s="327"/>
      <c r="L547" s="162"/>
      <c r="M547" s="162"/>
      <c r="N547" s="163"/>
      <c r="O547" s="163"/>
      <c r="P547" s="327"/>
      <c r="Q547" s="160"/>
      <c r="R547" s="160"/>
      <c r="S547" s="160"/>
      <c r="T547" s="160"/>
      <c r="U547" s="160"/>
      <c r="V547" s="160"/>
      <c r="W547" s="160"/>
      <c r="X547" s="160"/>
      <c r="Y547" s="285"/>
      <c r="Z547" s="284"/>
      <c r="AA547" s="162"/>
      <c r="AB547" s="162"/>
      <c r="AC547" s="162"/>
      <c r="AD547" s="284"/>
      <c r="AE547" s="162"/>
      <c r="AF547" s="162"/>
      <c r="AG547" s="284"/>
      <c r="AH547" s="284"/>
      <c r="AI547" s="284"/>
      <c r="AJ547" s="162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83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</row>
    <row r="548" spans="1:72" ht="12.75" customHeight="1">
      <c r="A548" s="162"/>
      <c r="B548" s="162"/>
      <c r="C548" s="317"/>
      <c r="D548" s="317"/>
      <c r="E548" s="317"/>
      <c r="F548" s="317"/>
      <c r="G548" s="327"/>
      <c r="H548" s="327"/>
      <c r="I548" s="327"/>
      <c r="J548" s="327"/>
      <c r="K548" s="327"/>
      <c r="L548" s="162"/>
      <c r="M548" s="162"/>
      <c r="N548" s="163"/>
      <c r="O548" s="163"/>
      <c r="P548" s="327"/>
      <c r="Q548" s="160"/>
      <c r="R548" s="160"/>
      <c r="S548" s="160"/>
      <c r="T548" s="160"/>
      <c r="U548" s="160"/>
      <c r="V548" s="160"/>
      <c r="W548" s="160"/>
      <c r="X548" s="160"/>
      <c r="Y548" s="285"/>
      <c r="Z548" s="284"/>
      <c r="AA548" s="162"/>
      <c r="AB548" s="162"/>
      <c r="AC548" s="162"/>
      <c r="AD548" s="284"/>
      <c r="AE548" s="162"/>
      <c r="AF548" s="162"/>
      <c r="AG548" s="284"/>
      <c r="AH548" s="284"/>
      <c r="AI548" s="284"/>
      <c r="AJ548" s="162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83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</row>
    <row r="549" spans="1:72" ht="12.75" customHeight="1">
      <c r="A549" s="162"/>
      <c r="B549" s="162"/>
      <c r="C549" s="317"/>
      <c r="D549" s="317"/>
      <c r="E549" s="317"/>
      <c r="F549" s="317"/>
      <c r="G549" s="327"/>
      <c r="H549" s="327"/>
      <c r="I549" s="327"/>
      <c r="J549" s="327"/>
      <c r="K549" s="327"/>
      <c r="L549" s="162"/>
      <c r="M549" s="162"/>
      <c r="N549" s="163"/>
      <c r="O549" s="163"/>
      <c r="P549" s="327"/>
      <c r="Q549" s="160"/>
      <c r="R549" s="160"/>
      <c r="S549" s="160"/>
      <c r="T549" s="160"/>
      <c r="U549" s="160"/>
      <c r="V549" s="160"/>
      <c r="W549" s="160"/>
      <c r="X549" s="160"/>
      <c r="Y549" s="285"/>
      <c r="Z549" s="284"/>
      <c r="AA549" s="162"/>
      <c r="AB549" s="162"/>
      <c r="AC549" s="162"/>
      <c r="AD549" s="284"/>
      <c r="AE549" s="162"/>
      <c r="AF549" s="162"/>
      <c r="AG549" s="284"/>
      <c r="AH549" s="284"/>
      <c r="AI549" s="284"/>
      <c r="AJ549" s="162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83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</row>
    <row r="550" spans="1:72" ht="12.75" customHeight="1">
      <c r="A550" s="162"/>
      <c r="B550" s="162"/>
      <c r="C550" s="317"/>
      <c r="D550" s="317"/>
      <c r="E550" s="317"/>
      <c r="F550" s="317"/>
      <c r="G550" s="327"/>
      <c r="H550" s="327"/>
      <c r="I550" s="327"/>
      <c r="J550" s="327"/>
      <c r="K550" s="327"/>
      <c r="L550" s="162"/>
      <c r="M550" s="162"/>
      <c r="N550" s="163"/>
      <c r="O550" s="163"/>
      <c r="P550" s="327"/>
      <c r="Q550" s="160"/>
      <c r="R550" s="160"/>
      <c r="S550" s="160"/>
      <c r="T550" s="160"/>
      <c r="U550" s="160"/>
      <c r="V550" s="160"/>
      <c r="W550" s="160"/>
      <c r="X550" s="160"/>
      <c r="Y550" s="285"/>
      <c r="Z550" s="284"/>
      <c r="AA550" s="162"/>
      <c r="AB550" s="162"/>
      <c r="AC550" s="162"/>
      <c r="AD550" s="284"/>
      <c r="AE550" s="162"/>
      <c r="AF550" s="162"/>
      <c r="AG550" s="284"/>
      <c r="AH550" s="284"/>
      <c r="AI550" s="284"/>
      <c r="AJ550" s="162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83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</row>
    <row r="551" spans="1:72" ht="12.75" customHeight="1">
      <c r="A551" s="162"/>
      <c r="B551" s="162"/>
      <c r="C551" s="317"/>
      <c r="D551" s="317"/>
      <c r="E551" s="317"/>
      <c r="F551" s="317"/>
      <c r="G551" s="327"/>
      <c r="H551" s="327"/>
      <c r="I551" s="327"/>
      <c r="J551" s="327"/>
      <c r="K551" s="327"/>
      <c r="L551" s="162"/>
      <c r="M551" s="162"/>
      <c r="N551" s="163"/>
      <c r="O551" s="163"/>
      <c r="P551" s="327"/>
      <c r="Q551" s="160"/>
      <c r="R551" s="160"/>
      <c r="S551" s="160"/>
      <c r="T551" s="160"/>
      <c r="U551" s="160"/>
      <c r="V551" s="160"/>
      <c r="W551" s="160"/>
      <c r="X551" s="160"/>
      <c r="Y551" s="285"/>
      <c r="Z551" s="284"/>
      <c r="AA551" s="162"/>
      <c r="AB551" s="162"/>
      <c r="AC551" s="162"/>
      <c r="AD551" s="284"/>
      <c r="AE551" s="162"/>
      <c r="AF551" s="162"/>
      <c r="AG551" s="284"/>
      <c r="AH551" s="284"/>
      <c r="AI551" s="284"/>
      <c r="AJ551" s="162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83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</row>
    <row r="552" spans="1:72" ht="12.75" customHeight="1">
      <c r="A552" s="162"/>
      <c r="B552" s="162"/>
      <c r="C552" s="317"/>
      <c r="D552" s="317"/>
      <c r="E552" s="317"/>
      <c r="F552" s="317"/>
      <c r="G552" s="327"/>
      <c r="H552" s="327"/>
      <c r="I552" s="327"/>
      <c r="J552" s="327"/>
      <c r="K552" s="327"/>
      <c r="L552" s="162"/>
      <c r="M552" s="162"/>
      <c r="N552" s="163"/>
      <c r="O552" s="163"/>
      <c r="P552" s="327"/>
      <c r="Q552" s="160"/>
      <c r="R552" s="160"/>
      <c r="S552" s="160"/>
      <c r="T552" s="160"/>
      <c r="U552" s="160"/>
      <c r="V552" s="160"/>
      <c r="W552" s="160"/>
      <c r="X552" s="160"/>
      <c r="Y552" s="285"/>
      <c r="Z552" s="284"/>
      <c r="AA552" s="162"/>
      <c r="AB552" s="162"/>
      <c r="AC552" s="162"/>
      <c r="AD552" s="284"/>
      <c r="AE552" s="162"/>
      <c r="AF552" s="162"/>
      <c r="AG552" s="284"/>
      <c r="AH552" s="284"/>
      <c r="AI552" s="284"/>
      <c r="AJ552" s="162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83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</row>
    <row r="553" spans="1:72" ht="12.75" customHeight="1">
      <c r="A553" s="162"/>
      <c r="B553" s="162"/>
      <c r="C553" s="317"/>
      <c r="D553" s="317"/>
      <c r="E553" s="317"/>
      <c r="F553" s="317"/>
      <c r="G553" s="327"/>
      <c r="H553" s="327"/>
      <c r="I553" s="327"/>
      <c r="J553" s="327"/>
      <c r="K553" s="327"/>
      <c r="L553" s="162"/>
      <c r="M553" s="162"/>
      <c r="N553" s="163"/>
      <c r="O553" s="163"/>
      <c r="P553" s="327"/>
      <c r="Q553" s="160"/>
      <c r="R553" s="160"/>
      <c r="S553" s="160"/>
      <c r="T553" s="160"/>
      <c r="U553" s="160"/>
      <c r="V553" s="160"/>
      <c r="W553" s="160"/>
      <c r="X553" s="160"/>
      <c r="Y553" s="285"/>
      <c r="Z553" s="284"/>
      <c r="AA553" s="162"/>
      <c r="AB553" s="162"/>
      <c r="AC553" s="162"/>
      <c r="AD553" s="284"/>
      <c r="AE553" s="162"/>
      <c r="AF553" s="162"/>
      <c r="AG553" s="284"/>
      <c r="AH553" s="284"/>
      <c r="AI553" s="284"/>
      <c r="AJ553" s="162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83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</row>
    <row r="554" spans="1:72" ht="12.75" customHeight="1">
      <c r="A554" s="162"/>
      <c r="B554" s="162"/>
      <c r="C554" s="317"/>
      <c r="D554" s="317"/>
      <c r="E554" s="317"/>
      <c r="F554" s="317"/>
      <c r="G554" s="327"/>
      <c r="H554" s="327"/>
      <c r="I554" s="327"/>
      <c r="J554" s="327"/>
      <c r="K554" s="327"/>
      <c r="L554" s="162"/>
      <c r="M554" s="162"/>
      <c r="N554" s="163"/>
      <c r="O554" s="163"/>
      <c r="P554" s="327"/>
      <c r="Q554" s="160"/>
      <c r="R554" s="160"/>
      <c r="S554" s="160"/>
      <c r="T554" s="160"/>
      <c r="U554" s="160"/>
      <c r="V554" s="160"/>
      <c r="W554" s="160"/>
      <c r="X554" s="160"/>
      <c r="Y554" s="285"/>
      <c r="Z554" s="284"/>
      <c r="AA554" s="162"/>
      <c r="AB554" s="162"/>
      <c r="AC554" s="162"/>
      <c r="AD554" s="284"/>
      <c r="AE554" s="162"/>
      <c r="AF554" s="162"/>
      <c r="AG554" s="284"/>
      <c r="AH554" s="284"/>
      <c r="AI554" s="284"/>
      <c r="AJ554" s="162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83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</row>
    <row r="555" spans="1:72" ht="12.75" customHeight="1">
      <c r="A555" s="162"/>
      <c r="B555" s="162"/>
      <c r="C555" s="317"/>
      <c r="D555" s="317"/>
      <c r="E555" s="317"/>
      <c r="F555" s="317"/>
      <c r="G555" s="327"/>
      <c r="H555" s="327"/>
      <c r="I555" s="327"/>
      <c r="J555" s="327"/>
      <c r="K555" s="327"/>
      <c r="L555" s="162"/>
      <c r="M555" s="162"/>
      <c r="N555" s="163"/>
      <c r="O555" s="163"/>
      <c r="P555" s="327"/>
      <c r="Q555" s="160"/>
      <c r="R555" s="160"/>
      <c r="S555" s="160"/>
      <c r="T555" s="160"/>
      <c r="U555" s="160"/>
      <c r="V555" s="160"/>
      <c r="W555" s="160"/>
      <c r="X555" s="160"/>
      <c r="Y555" s="285"/>
      <c r="Z555" s="284"/>
      <c r="AA555" s="162"/>
      <c r="AB555" s="162"/>
      <c r="AC555" s="162"/>
      <c r="AD555" s="284"/>
      <c r="AE555" s="162"/>
      <c r="AF555" s="162"/>
      <c r="AG555" s="284"/>
      <c r="AH555" s="284"/>
      <c r="AI555" s="284"/>
      <c r="AJ555" s="162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83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</row>
    <row r="556" spans="1:72" ht="12.75" customHeight="1">
      <c r="A556" s="162"/>
      <c r="B556" s="162"/>
      <c r="C556" s="317"/>
      <c r="D556" s="317"/>
      <c r="E556" s="317"/>
      <c r="F556" s="317"/>
      <c r="G556" s="327"/>
      <c r="H556" s="327"/>
      <c r="I556" s="327"/>
      <c r="J556" s="327"/>
      <c r="K556" s="327"/>
      <c r="L556" s="162"/>
      <c r="M556" s="162"/>
      <c r="N556" s="163"/>
      <c r="O556" s="163"/>
      <c r="P556" s="327"/>
      <c r="Q556" s="160"/>
      <c r="R556" s="160"/>
      <c r="S556" s="160"/>
      <c r="T556" s="160"/>
      <c r="U556" s="160"/>
      <c r="V556" s="160"/>
      <c r="W556" s="160"/>
      <c r="X556" s="160"/>
      <c r="Y556" s="285"/>
      <c r="Z556" s="284"/>
      <c r="AA556" s="162"/>
      <c r="AB556" s="162"/>
      <c r="AC556" s="162"/>
      <c r="AD556" s="284"/>
      <c r="AE556" s="162"/>
      <c r="AF556" s="162"/>
      <c r="AG556" s="284"/>
      <c r="AH556" s="284"/>
      <c r="AI556" s="284"/>
      <c r="AJ556" s="162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83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</row>
    <row r="557" spans="1:72" ht="12.75" customHeight="1">
      <c r="A557" s="162"/>
      <c r="B557" s="162"/>
      <c r="C557" s="317"/>
      <c r="D557" s="317"/>
      <c r="E557" s="317"/>
      <c r="F557" s="317"/>
      <c r="G557" s="327"/>
      <c r="H557" s="327"/>
      <c r="I557" s="327"/>
      <c r="J557" s="327"/>
      <c r="K557" s="327"/>
      <c r="L557" s="162"/>
      <c r="M557" s="162"/>
      <c r="N557" s="163"/>
      <c r="O557" s="163"/>
      <c r="P557" s="327"/>
      <c r="Q557" s="160"/>
      <c r="R557" s="160"/>
      <c r="S557" s="160"/>
      <c r="T557" s="160"/>
      <c r="U557" s="160"/>
      <c r="V557" s="160"/>
      <c r="W557" s="160"/>
      <c r="X557" s="160"/>
      <c r="Y557" s="285"/>
      <c r="Z557" s="284"/>
      <c r="AA557" s="162"/>
      <c r="AB557" s="162"/>
      <c r="AC557" s="162"/>
      <c r="AD557" s="284"/>
      <c r="AE557" s="162"/>
      <c r="AF557" s="162"/>
      <c r="AG557" s="284"/>
      <c r="AH557" s="284"/>
      <c r="AI557" s="284"/>
      <c r="AJ557" s="162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83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</row>
    <row r="558" spans="1:72" ht="12.75" customHeight="1">
      <c r="A558" s="162"/>
      <c r="B558" s="162"/>
      <c r="C558" s="317"/>
      <c r="D558" s="317"/>
      <c r="E558" s="317"/>
      <c r="F558" s="317"/>
      <c r="G558" s="327"/>
      <c r="H558" s="327"/>
      <c r="I558" s="327"/>
      <c r="J558" s="327"/>
      <c r="K558" s="327"/>
      <c r="L558" s="162"/>
      <c r="M558" s="162"/>
      <c r="N558" s="163"/>
      <c r="O558" s="163"/>
      <c r="P558" s="327"/>
      <c r="Q558" s="160"/>
      <c r="R558" s="160"/>
      <c r="S558" s="160"/>
      <c r="T558" s="160"/>
      <c r="U558" s="160"/>
      <c r="V558" s="160"/>
      <c r="W558" s="160"/>
      <c r="X558" s="160"/>
      <c r="Y558" s="285"/>
      <c r="Z558" s="284"/>
      <c r="AA558" s="162"/>
      <c r="AB558" s="162"/>
      <c r="AC558" s="162"/>
      <c r="AD558" s="284"/>
      <c r="AE558" s="162"/>
      <c r="AF558" s="162"/>
      <c r="AG558" s="284"/>
      <c r="AH558" s="284"/>
      <c r="AI558" s="284"/>
      <c r="AJ558" s="162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83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</row>
    <row r="559" spans="1:72" ht="12.75" customHeight="1">
      <c r="A559" s="162"/>
      <c r="B559" s="162"/>
      <c r="C559" s="317"/>
      <c r="D559" s="317"/>
      <c r="E559" s="317"/>
      <c r="F559" s="317"/>
      <c r="G559" s="327"/>
      <c r="H559" s="327"/>
      <c r="I559" s="327"/>
      <c r="J559" s="327"/>
      <c r="K559" s="327"/>
      <c r="L559" s="162"/>
      <c r="M559" s="162"/>
      <c r="N559" s="163"/>
      <c r="O559" s="163"/>
      <c r="P559" s="327"/>
      <c r="Q559" s="160"/>
      <c r="R559" s="160"/>
      <c r="S559" s="160"/>
      <c r="T559" s="160"/>
      <c r="U559" s="160"/>
      <c r="V559" s="160"/>
      <c r="W559" s="160"/>
      <c r="X559" s="160"/>
      <c r="Y559" s="285"/>
      <c r="Z559" s="284"/>
      <c r="AA559" s="162"/>
      <c r="AB559" s="162"/>
      <c r="AC559" s="162"/>
      <c r="AD559" s="284"/>
      <c r="AE559" s="162"/>
      <c r="AF559" s="162"/>
      <c r="AG559" s="284"/>
      <c r="AH559" s="284"/>
      <c r="AI559" s="284"/>
      <c r="AJ559" s="162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83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</row>
    <row r="560" spans="1:72" ht="12.75" customHeight="1">
      <c r="A560" s="162"/>
      <c r="B560" s="162"/>
      <c r="C560" s="317"/>
      <c r="D560" s="317"/>
      <c r="E560" s="317"/>
      <c r="F560" s="317"/>
      <c r="G560" s="327"/>
      <c r="H560" s="327"/>
      <c r="I560" s="327"/>
      <c r="J560" s="327"/>
      <c r="K560" s="327"/>
      <c r="L560" s="162"/>
      <c r="M560" s="162"/>
      <c r="N560" s="163"/>
      <c r="O560" s="163"/>
      <c r="P560" s="327"/>
      <c r="Q560" s="160"/>
      <c r="R560" s="160"/>
      <c r="S560" s="160"/>
      <c r="T560" s="160"/>
      <c r="U560" s="160"/>
      <c r="V560" s="160"/>
      <c r="W560" s="160"/>
      <c r="X560" s="160"/>
      <c r="Y560" s="285"/>
      <c r="Z560" s="284"/>
      <c r="AA560" s="162"/>
      <c r="AB560" s="162"/>
      <c r="AC560" s="162"/>
      <c r="AD560" s="284"/>
      <c r="AE560" s="162"/>
      <c r="AF560" s="162"/>
      <c r="AG560" s="284"/>
      <c r="AH560" s="284"/>
      <c r="AI560" s="284"/>
      <c r="AJ560" s="162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83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</row>
    <row r="561" spans="1:72" ht="12.75" customHeight="1">
      <c r="A561" s="162"/>
      <c r="B561" s="162"/>
      <c r="C561" s="317"/>
      <c r="D561" s="317"/>
      <c r="E561" s="317"/>
      <c r="F561" s="317"/>
      <c r="G561" s="327"/>
      <c r="H561" s="327"/>
      <c r="I561" s="327"/>
      <c r="J561" s="327"/>
      <c r="K561" s="327"/>
      <c r="L561" s="162"/>
      <c r="M561" s="162"/>
      <c r="N561" s="163"/>
      <c r="O561" s="163"/>
      <c r="P561" s="327"/>
      <c r="Q561" s="160"/>
      <c r="R561" s="160"/>
      <c r="S561" s="160"/>
      <c r="T561" s="160"/>
      <c r="U561" s="160"/>
      <c r="V561" s="160"/>
      <c r="W561" s="160"/>
      <c r="X561" s="160"/>
      <c r="Y561" s="285"/>
      <c r="Z561" s="284"/>
      <c r="AA561" s="162"/>
      <c r="AB561" s="162"/>
      <c r="AC561" s="162"/>
      <c r="AD561" s="284"/>
      <c r="AE561" s="162"/>
      <c r="AF561" s="162"/>
      <c r="AG561" s="284"/>
      <c r="AH561" s="284"/>
      <c r="AI561" s="284"/>
      <c r="AJ561" s="162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83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</row>
    <row r="562" spans="1:72" ht="12.75" customHeight="1">
      <c r="A562" s="162"/>
      <c r="B562" s="162"/>
      <c r="C562" s="317"/>
      <c r="D562" s="317"/>
      <c r="E562" s="317"/>
      <c r="F562" s="317"/>
      <c r="G562" s="327"/>
      <c r="H562" s="327"/>
      <c r="I562" s="327"/>
      <c r="J562" s="327"/>
      <c r="K562" s="327"/>
      <c r="L562" s="162"/>
      <c r="M562" s="162"/>
      <c r="N562" s="163"/>
      <c r="O562" s="163"/>
      <c r="P562" s="327"/>
      <c r="Q562" s="160"/>
      <c r="R562" s="160"/>
      <c r="S562" s="160"/>
      <c r="T562" s="160"/>
      <c r="U562" s="160"/>
      <c r="V562" s="160"/>
      <c r="W562" s="160"/>
      <c r="X562" s="160"/>
      <c r="Y562" s="285"/>
      <c r="Z562" s="284"/>
      <c r="AA562" s="162"/>
      <c r="AB562" s="162"/>
      <c r="AC562" s="162"/>
      <c r="AD562" s="284"/>
      <c r="AE562" s="162"/>
      <c r="AF562" s="162"/>
      <c r="AG562" s="284"/>
      <c r="AH562" s="284"/>
      <c r="AI562" s="284"/>
      <c r="AJ562" s="162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83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</row>
    <row r="563" spans="1:72" ht="12.75" customHeight="1">
      <c r="A563" s="162"/>
      <c r="B563" s="162"/>
      <c r="C563" s="317"/>
      <c r="D563" s="317"/>
      <c r="E563" s="317"/>
      <c r="F563" s="317"/>
      <c r="G563" s="327"/>
      <c r="H563" s="327"/>
      <c r="I563" s="327"/>
      <c r="J563" s="327"/>
      <c r="K563" s="327"/>
      <c r="L563" s="162"/>
      <c r="M563" s="162"/>
      <c r="N563" s="163"/>
      <c r="O563" s="163"/>
      <c r="P563" s="327"/>
      <c r="Q563" s="160"/>
      <c r="R563" s="160"/>
      <c r="S563" s="160"/>
      <c r="T563" s="160"/>
      <c r="U563" s="160"/>
      <c r="V563" s="160"/>
      <c r="W563" s="160"/>
      <c r="X563" s="160"/>
      <c r="Y563" s="285"/>
      <c r="Z563" s="284"/>
      <c r="AA563" s="162"/>
      <c r="AB563" s="162"/>
      <c r="AC563" s="162"/>
      <c r="AD563" s="284"/>
      <c r="AE563" s="162"/>
      <c r="AF563" s="162"/>
      <c r="AG563" s="284"/>
      <c r="AH563" s="284"/>
      <c r="AI563" s="284"/>
      <c r="AJ563" s="162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83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</row>
    <row r="564" spans="1:72" ht="12.75" customHeight="1">
      <c r="A564" s="162"/>
      <c r="B564" s="162"/>
      <c r="C564" s="317"/>
      <c r="D564" s="317"/>
      <c r="E564" s="317"/>
      <c r="F564" s="317"/>
      <c r="G564" s="327"/>
      <c r="H564" s="327"/>
      <c r="I564" s="327"/>
      <c r="J564" s="327"/>
      <c r="K564" s="327"/>
      <c r="L564" s="162"/>
      <c r="M564" s="162"/>
      <c r="N564" s="163"/>
      <c r="O564" s="163"/>
      <c r="P564" s="327"/>
      <c r="Q564" s="160"/>
      <c r="R564" s="160"/>
      <c r="S564" s="160"/>
      <c r="T564" s="160"/>
      <c r="U564" s="160"/>
      <c r="V564" s="160"/>
      <c r="W564" s="160"/>
      <c r="X564" s="160"/>
      <c r="Y564" s="285"/>
      <c r="Z564" s="284"/>
      <c r="AA564" s="162"/>
      <c r="AB564" s="162"/>
      <c r="AC564" s="162"/>
      <c r="AD564" s="284"/>
      <c r="AE564" s="162"/>
      <c r="AF564" s="162"/>
      <c r="AG564" s="284"/>
      <c r="AH564" s="284"/>
      <c r="AI564" s="284"/>
      <c r="AJ564" s="162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83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</row>
    <row r="565" spans="1:72" ht="12.75" customHeight="1">
      <c r="A565" s="162"/>
      <c r="B565" s="162"/>
      <c r="C565" s="317"/>
      <c r="D565" s="317"/>
      <c r="E565" s="317"/>
      <c r="F565" s="317"/>
      <c r="G565" s="327"/>
      <c r="H565" s="327"/>
      <c r="I565" s="327"/>
      <c r="J565" s="327"/>
      <c r="K565" s="327"/>
      <c r="L565" s="162"/>
      <c r="M565" s="162"/>
      <c r="N565" s="163"/>
      <c r="O565" s="163"/>
      <c r="P565" s="327"/>
      <c r="Q565" s="160"/>
      <c r="R565" s="160"/>
      <c r="S565" s="160"/>
      <c r="T565" s="160"/>
      <c r="U565" s="160"/>
      <c r="V565" s="160"/>
      <c r="W565" s="160"/>
      <c r="X565" s="160"/>
      <c r="Y565" s="285"/>
      <c r="Z565" s="284"/>
      <c r="AA565" s="162"/>
      <c r="AB565" s="162"/>
      <c r="AC565" s="162"/>
      <c r="AD565" s="284"/>
      <c r="AE565" s="162"/>
      <c r="AF565" s="162"/>
      <c r="AG565" s="284"/>
      <c r="AH565" s="284"/>
      <c r="AI565" s="284"/>
      <c r="AJ565" s="162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83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</row>
    <row r="566" spans="1:72" ht="12.75" customHeight="1">
      <c r="A566" s="162"/>
      <c r="B566" s="162"/>
      <c r="C566" s="317"/>
      <c r="D566" s="317"/>
      <c r="E566" s="317"/>
      <c r="F566" s="317"/>
      <c r="G566" s="327"/>
      <c r="H566" s="327"/>
      <c r="I566" s="327"/>
      <c r="J566" s="327"/>
      <c r="K566" s="327"/>
      <c r="L566" s="162"/>
      <c r="M566" s="162"/>
      <c r="N566" s="163"/>
      <c r="O566" s="163"/>
      <c r="P566" s="327"/>
      <c r="Q566" s="160"/>
      <c r="R566" s="160"/>
      <c r="S566" s="160"/>
      <c r="T566" s="160"/>
      <c r="U566" s="160"/>
      <c r="V566" s="160"/>
      <c r="W566" s="160"/>
      <c r="X566" s="160"/>
      <c r="Y566" s="285"/>
      <c r="Z566" s="284"/>
      <c r="AA566" s="162"/>
      <c r="AB566" s="162"/>
      <c r="AC566" s="162"/>
      <c r="AD566" s="284"/>
      <c r="AE566" s="162"/>
      <c r="AF566" s="162"/>
      <c r="AG566" s="284"/>
      <c r="AH566" s="284"/>
      <c r="AI566" s="284"/>
      <c r="AJ566" s="162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83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</row>
    <row r="567" spans="1:72" ht="12.75" customHeight="1">
      <c r="A567" s="162"/>
      <c r="B567" s="162"/>
      <c r="C567" s="317"/>
      <c r="D567" s="317"/>
      <c r="E567" s="317"/>
      <c r="F567" s="317"/>
      <c r="G567" s="327"/>
      <c r="H567" s="327"/>
      <c r="I567" s="327"/>
      <c r="J567" s="327"/>
      <c r="K567" s="327"/>
      <c r="L567" s="162"/>
      <c r="M567" s="162"/>
      <c r="N567" s="163"/>
      <c r="O567" s="163"/>
      <c r="P567" s="327"/>
      <c r="Q567" s="160"/>
      <c r="R567" s="160"/>
      <c r="S567" s="160"/>
      <c r="T567" s="160"/>
      <c r="U567" s="160"/>
      <c r="V567" s="160"/>
      <c r="W567" s="160"/>
      <c r="X567" s="160"/>
      <c r="Y567" s="285"/>
      <c r="Z567" s="284"/>
      <c r="AA567" s="162"/>
      <c r="AB567" s="162"/>
      <c r="AC567" s="162"/>
      <c r="AD567" s="284"/>
      <c r="AE567" s="162"/>
      <c r="AF567" s="162"/>
      <c r="AG567" s="284"/>
      <c r="AH567" s="284"/>
      <c r="AI567" s="284"/>
      <c r="AJ567" s="162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83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</row>
    <row r="568" spans="1:72" ht="12.75" customHeight="1">
      <c r="A568" s="162"/>
      <c r="B568" s="162"/>
      <c r="C568" s="317"/>
      <c r="D568" s="317"/>
      <c r="E568" s="317"/>
      <c r="F568" s="317"/>
      <c r="G568" s="327"/>
      <c r="H568" s="327"/>
      <c r="I568" s="327"/>
      <c r="J568" s="327"/>
      <c r="K568" s="327"/>
      <c r="L568" s="162"/>
      <c r="M568" s="162"/>
      <c r="N568" s="163"/>
      <c r="O568" s="163"/>
      <c r="P568" s="327"/>
      <c r="Q568" s="160"/>
      <c r="R568" s="160"/>
      <c r="S568" s="160"/>
      <c r="T568" s="160"/>
      <c r="U568" s="160"/>
      <c r="V568" s="160"/>
      <c r="W568" s="160"/>
      <c r="X568" s="160"/>
      <c r="Y568" s="285"/>
      <c r="Z568" s="284"/>
      <c r="AA568" s="162"/>
      <c r="AB568" s="162"/>
      <c r="AC568" s="162"/>
      <c r="AD568" s="284"/>
      <c r="AE568" s="162"/>
      <c r="AF568" s="162"/>
      <c r="AG568" s="284"/>
      <c r="AH568" s="284"/>
      <c r="AI568" s="284"/>
      <c r="AJ568" s="162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83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</row>
    <row r="569" spans="1:72" ht="12.75" customHeight="1">
      <c r="A569" s="162"/>
      <c r="B569" s="162"/>
      <c r="C569" s="317"/>
      <c r="D569" s="317"/>
      <c r="E569" s="317"/>
      <c r="F569" s="317"/>
      <c r="G569" s="327"/>
      <c r="H569" s="327"/>
      <c r="I569" s="327"/>
      <c r="J569" s="327"/>
      <c r="K569" s="327"/>
      <c r="L569" s="162"/>
      <c r="M569" s="162"/>
      <c r="N569" s="163"/>
      <c r="O569" s="163"/>
      <c r="P569" s="327"/>
      <c r="Q569" s="160"/>
      <c r="R569" s="160"/>
      <c r="S569" s="160"/>
      <c r="T569" s="160"/>
      <c r="U569" s="160"/>
      <c r="V569" s="160"/>
      <c r="W569" s="160"/>
      <c r="X569" s="160"/>
      <c r="Y569" s="285"/>
      <c r="Z569" s="284"/>
      <c r="AA569" s="162"/>
      <c r="AB569" s="162"/>
      <c r="AC569" s="162"/>
      <c r="AD569" s="284"/>
      <c r="AE569" s="162"/>
      <c r="AF569" s="162"/>
      <c r="AG569" s="284"/>
      <c r="AH569" s="284"/>
      <c r="AI569" s="284"/>
      <c r="AJ569" s="162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83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</row>
    <row r="570" spans="1:72" ht="12.75" customHeight="1">
      <c r="A570" s="162"/>
      <c r="B570" s="162"/>
      <c r="C570" s="317"/>
      <c r="D570" s="317"/>
      <c r="E570" s="317"/>
      <c r="F570" s="317"/>
      <c r="G570" s="327"/>
      <c r="H570" s="327"/>
      <c r="I570" s="327"/>
      <c r="J570" s="327"/>
      <c r="K570" s="327"/>
      <c r="L570" s="162"/>
      <c r="M570" s="162"/>
      <c r="N570" s="163"/>
      <c r="O570" s="163"/>
      <c r="P570" s="327"/>
      <c r="Q570" s="160"/>
      <c r="R570" s="160"/>
      <c r="S570" s="160"/>
      <c r="T570" s="160"/>
      <c r="U570" s="160"/>
      <c r="V570" s="160"/>
      <c r="W570" s="160"/>
      <c r="X570" s="160"/>
      <c r="Y570" s="285"/>
      <c r="Z570" s="284"/>
      <c r="AA570" s="162"/>
      <c r="AB570" s="162"/>
      <c r="AC570" s="162"/>
      <c r="AD570" s="284"/>
      <c r="AE570" s="162"/>
      <c r="AF570" s="162"/>
      <c r="AG570" s="284"/>
      <c r="AH570" s="284"/>
      <c r="AI570" s="284"/>
      <c r="AJ570" s="162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83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</row>
    <row r="571" spans="1:72" ht="12.75" customHeight="1">
      <c r="A571" s="162"/>
      <c r="B571" s="162"/>
      <c r="C571" s="317"/>
      <c r="D571" s="317"/>
      <c r="E571" s="317"/>
      <c r="F571" s="317"/>
      <c r="G571" s="327"/>
      <c r="H571" s="327"/>
      <c r="I571" s="327"/>
      <c r="J571" s="327"/>
      <c r="K571" s="327"/>
      <c r="L571" s="162"/>
      <c r="M571" s="162"/>
      <c r="N571" s="163"/>
      <c r="O571" s="163"/>
      <c r="P571" s="327"/>
      <c r="Q571" s="160"/>
      <c r="R571" s="160"/>
      <c r="S571" s="160"/>
      <c r="T571" s="160"/>
      <c r="U571" s="160"/>
      <c r="V571" s="160"/>
      <c r="W571" s="160"/>
      <c r="X571" s="160"/>
      <c r="Y571" s="285"/>
      <c r="Z571" s="284"/>
      <c r="AA571" s="162"/>
      <c r="AB571" s="162"/>
      <c r="AC571" s="162"/>
      <c r="AD571" s="284"/>
      <c r="AE571" s="162"/>
      <c r="AF571" s="162"/>
      <c r="AG571" s="284"/>
      <c r="AH571" s="284"/>
      <c r="AI571" s="284"/>
      <c r="AJ571" s="162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83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</row>
    <row r="572" spans="1:72" ht="12.75" customHeight="1">
      <c r="A572" s="162"/>
      <c r="B572" s="162"/>
      <c r="C572" s="317"/>
      <c r="D572" s="317"/>
      <c r="E572" s="317"/>
      <c r="F572" s="317"/>
      <c r="G572" s="327"/>
      <c r="H572" s="327"/>
      <c r="I572" s="327"/>
      <c r="J572" s="327"/>
      <c r="K572" s="327"/>
      <c r="L572" s="162"/>
      <c r="M572" s="162"/>
      <c r="N572" s="163"/>
      <c r="O572" s="163"/>
      <c r="P572" s="327"/>
      <c r="Q572" s="160"/>
      <c r="R572" s="160"/>
      <c r="S572" s="160"/>
      <c r="T572" s="160"/>
      <c r="U572" s="160"/>
      <c r="V572" s="160"/>
      <c r="W572" s="160"/>
      <c r="X572" s="160"/>
      <c r="Y572" s="285"/>
      <c r="Z572" s="284"/>
      <c r="AA572" s="162"/>
      <c r="AB572" s="162"/>
      <c r="AC572" s="162"/>
      <c r="AD572" s="284"/>
      <c r="AE572" s="162"/>
      <c r="AF572" s="162"/>
      <c r="AG572" s="284"/>
      <c r="AH572" s="284"/>
      <c r="AI572" s="284"/>
      <c r="AJ572" s="162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83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</row>
    <row r="573" spans="1:72" ht="12.75" customHeight="1">
      <c r="A573" s="162"/>
      <c r="B573" s="162"/>
      <c r="C573" s="317"/>
      <c r="D573" s="317"/>
      <c r="E573" s="317"/>
      <c r="F573" s="317"/>
      <c r="G573" s="327"/>
      <c r="H573" s="327"/>
      <c r="I573" s="327"/>
      <c r="J573" s="327"/>
      <c r="K573" s="327"/>
      <c r="L573" s="162"/>
      <c r="M573" s="162"/>
      <c r="N573" s="163"/>
      <c r="O573" s="163"/>
      <c r="P573" s="327"/>
      <c r="Q573" s="160"/>
      <c r="R573" s="160"/>
      <c r="S573" s="160"/>
      <c r="T573" s="160"/>
      <c r="U573" s="160"/>
      <c r="V573" s="160"/>
      <c r="W573" s="160"/>
      <c r="X573" s="160"/>
      <c r="Y573" s="285"/>
      <c r="Z573" s="284"/>
      <c r="AA573" s="162"/>
      <c r="AB573" s="162"/>
      <c r="AC573" s="162"/>
      <c r="AD573" s="284"/>
      <c r="AE573" s="162"/>
      <c r="AF573" s="162"/>
      <c r="AG573" s="284"/>
      <c r="AH573" s="284"/>
      <c r="AI573" s="284"/>
      <c r="AJ573" s="162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83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</row>
    <row r="574" spans="1:72" ht="12.75" customHeight="1">
      <c r="A574" s="162"/>
      <c r="B574" s="162"/>
      <c r="C574" s="317"/>
      <c r="D574" s="317"/>
      <c r="E574" s="317"/>
      <c r="F574" s="317"/>
      <c r="G574" s="327"/>
      <c r="H574" s="327"/>
      <c r="I574" s="327"/>
      <c r="J574" s="327"/>
      <c r="K574" s="327"/>
      <c r="L574" s="162"/>
      <c r="M574" s="162"/>
      <c r="N574" s="163"/>
      <c r="O574" s="163"/>
      <c r="P574" s="327"/>
      <c r="Q574" s="160"/>
      <c r="R574" s="160"/>
      <c r="S574" s="160"/>
      <c r="T574" s="160"/>
      <c r="U574" s="160"/>
      <c r="V574" s="160"/>
      <c r="W574" s="160"/>
      <c r="X574" s="160"/>
      <c r="Y574" s="285"/>
      <c r="Z574" s="284"/>
      <c r="AA574" s="162"/>
      <c r="AB574" s="162"/>
      <c r="AC574" s="162"/>
      <c r="AD574" s="284"/>
      <c r="AE574" s="162"/>
      <c r="AF574" s="162"/>
      <c r="AG574" s="284"/>
      <c r="AH574" s="284"/>
      <c r="AI574" s="284"/>
      <c r="AJ574" s="162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83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</row>
    <row r="575" spans="1:72" ht="12.75" customHeight="1">
      <c r="A575" s="162"/>
      <c r="B575" s="162"/>
      <c r="C575" s="317"/>
      <c r="D575" s="317"/>
      <c r="E575" s="317"/>
      <c r="F575" s="317"/>
      <c r="G575" s="327"/>
      <c r="H575" s="327"/>
      <c r="I575" s="327"/>
      <c r="J575" s="327"/>
      <c r="K575" s="327"/>
      <c r="L575" s="162"/>
      <c r="M575" s="162"/>
      <c r="N575" s="163"/>
      <c r="O575" s="163"/>
      <c r="P575" s="327"/>
      <c r="Q575" s="160"/>
      <c r="R575" s="160"/>
      <c r="S575" s="160"/>
      <c r="T575" s="160"/>
      <c r="U575" s="160"/>
      <c r="V575" s="160"/>
      <c r="W575" s="160"/>
      <c r="X575" s="160"/>
      <c r="Y575" s="285"/>
      <c r="Z575" s="284"/>
      <c r="AA575" s="162"/>
      <c r="AB575" s="162"/>
      <c r="AC575" s="162"/>
      <c r="AD575" s="284"/>
      <c r="AE575" s="162"/>
      <c r="AF575" s="162"/>
      <c r="AG575" s="284"/>
      <c r="AH575" s="284"/>
      <c r="AI575" s="284"/>
      <c r="AJ575" s="162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83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</row>
    <row r="576" spans="1:72" ht="12.75" customHeight="1">
      <c r="A576" s="162"/>
      <c r="B576" s="162"/>
      <c r="C576" s="317"/>
      <c r="D576" s="317"/>
      <c r="E576" s="317"/>
      <c r="F576" s="317"/>
      <c r="G576" s="327"/>
      <c r="H576" s="327"/>
      <c r="I576" s="327"/>
      <c r="J576" s="327"/>
      <c r="K576" s="327"/>
      <c r="L576" s="162"/>
      <c r="M576" s="162"/>
      <c r="N576" s="163"/>
      <c r="O576" s="163"/>
      <c r="P576" s="327"/>
      <c r="Q576" s="160"/>
      <c r="R576" s="160"/>
      <c r="S576" s="160"/>
      <c r="T576" s="160"/>
      <c r="U576" s="160"/>
      <c r="V576" s="160"/>
      <c r="W576" s="160"/>
      <c r="X576" s="160"/>
      <c r="Y576" s="285"/>
      <c r="Z576" s="284"/>
      <c r="AA576" s="162"/>
      <c r="AB576" s="162"/>
      <c r="AC576" s="162"/>
      <c r="AD576" s="284"/>
      <c r="AE576" s="162"/>
      <c r="AF576" s="162"/>
      <c r="AG576" s="284"/>
      <c r="AH576" s="284"/>
      <c r="AI576" s="284"/>
      <c r="AJ576" s="162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83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</row>
    <row r="577" spans="1:72" ht="12.75" customHeight="1">
      <c r="A577" s="162"/>
      <c r="B577" s="162"/>
      <c r="C577" s="317"/>
      <c r="D577" s="317"/>
      <c r="E577" s="317"/>
      <c r="F577" s="317"/>
      <c r="G577" s="327"/>
      <c r="H577" s="327"/>
      <c r="I577" s="327"/>
      <c r="J577" s="327"/>
      <c r="K577" s="327"/>
      <c r="L577" s="162"/>
      <c r="M577" s="162"/>
      <c r="N577" s="163"/>
      <c r="O577" s="163"/>
      <c r="P577" s="327"/>
      <c r="Q577" s="160"/>
      <c r="R577" s="160"/>
      <c r="S577" s="160"/>
      <c r="T577" s="160"/>
      <c r="U577" s="160"/>
      <c r="V577" s="160"/>
      <c r="W577" s="160"/>
      <c r="X577" s="160"/>
      <c r="Y577" s="285"/>
      <c r="Z577" s="284"/>
      <c r="AA577" s="162"/>
      <c r="AB577" s="162"/>
      <c r="AC577" s="162"/>
      <c r="AD577" s="284"/>
      <c r="AE577" s="162"/>
      <c r="AF577" s="162"/>
      <c r="AG577" s="284"/>
      <c r="AH577" s="284"/>
      <c r="AI577" s="284"/>
      <c r="AJ577" s="162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83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</row>
    <row r="578" spans="1:72" ht="12.75" customHeight="1">
      <c r="A578" s="162"/>
      <c r="B578" s="162"/>
      <c r="C578" s="317"/>
      <c r="D578" s="317"/>
      <c r="E578" s="317"/>
      <c r="F578" s="317"/>
      <c r="G578" s="327"/>
      <c r="H578" s="327"/>
      <c r="I578" s="327"/>
      <c r="J578" s="327"/>
      <c r="K578" s="327"/>
      <c r="L578" s="162"/>
      <c r="M578" s="162"/>
      <c r="N578" s="163"/>
      <c r="O578" s="163"/>
      <c r="P578" s="327"/>
      <c r="Q578" s="160"/>
      <c r="R578" s="160"/>
      <c r="S578" s="160"/>
      <c r="T578" s="160"/>
      <c r="U578" s="160"/>
      <c r="V578" s="160"/>
      <c r="W578" s="160"/>
      <c r="X578" s="160"/>
      <c r="Y578" s="285"/>
      <c r="Z578" s="284"/>
      <c r="AA578" s="162"/>
      <c r="AB578" s="162"/>
      <c r="AC578" s="162"/>
      <c r="AD578" s="284"/>
      <c r="AE578" s="162"/>
      <c r="AF578" s="162"/>
      <c r="AG578" s="284"/>
      <c r="AH578" s="284"/>
      <c r="AI578" s="284"/>
      <c r="AJ578" s="162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83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</row>
    <row r="579" spans="1:72" ht="12.75" customHeight="1">
      <c r="A579" s="162"/>
      <c r="B579" s="162"/>
      <c r="C579" s="317"/>
      <c r="D579" s="317"/>
      <c r="E579" s="317"/>
      <c r="F579" s="317"/>
      <c r="G579" s="327"/>
      <c r="H579" s="327"/>
      <c r="I579" s="327"/>
      <c r="J579" s="327"/>
      <c r="K579" s="327"/>
      <c r="L579" s="162"/>
      <c r="M579" s="162"/>
      <c r="N579" s="163"/>
      <c r="O579" s="163"/>
      <c r="P579" s="327"/>
      <c r="Q579" s="160"/>
      <c r="R579" s="160"/>
      <c r="S579" s="160"/>
      <c r="T579" s="160"/>
      <c r="U579" s="160"/>
      <c r="V579" s="160"/>
      <c r="W579" s="160"/>
      <c r="X579" s="160"/>
      <c r="Y579" s="285"/>
      <c r="Z579" s="284"/>
      <c r="AA579" s="162"/>
      <c r="AB579" s="162"/>
      <c r="AC579" s="162"/>
      <c r="AD579" s="284"/>
      <c r="AE579" s="162"/>
      <c r="AF579" s="162"/>
      <c r="AG579" s="284"/>
      <c r="AH579" s="284"/>
      <c r="AI579" s="284"/>
      <c r="AJ579" s="162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83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</row>
    <row r="580" spans="1:72" ht="12.75" customHeight="1">
      <c r="A580" s="162"/>
      <c r="B580" s="162"/>
      <c r="C580" s="317"/>
      <c r="D580" s="317"/>
      <c r="E580" s="317"/>
      <c r="F580" s="317"/>
      <c r="G580" s="327"/>
      <c r="H580" s="327"/>
      <c r="I580" s="327"/>
      <c r="J580" s="327"/>
      <c r="K580" s="327"/>
      <c r="L580" s="162"/>
      <c r="M580" s="162"/>
      <c r="N580" s="163"/>
      <c r="O580" s="163"/>
      <c r="P580" s="327"/>
      <c r="Q580" s="160"/>
      <c r="R580" s="160"/>
      <c r="S580" s="160"/>
      <c r="T580" s="160"/>
      <c r="U580" s="160"/>
      <c r="V580" s="160"/>
      <c r="W580" s="160"/>
      <c r="X580" s="160"/>
      <c r="Y580" s="285"/>
      <c r="Z580" s="284"/>
      <c r="AA580" s="162"/>
      <c r="AB580" s="162"/>
      <c r="AC580" s="162"/>
      <c r="AD580" s="284"/>
      <c r="AE580" s="162"/>
      <c r="AF580" s="162"/>
      <c r="AG580" s="284"/>
      <c r="AH580" s="284"/>
      <c r="AI580" s="284"/>
      <c r="AJ580" s="162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83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</row>
    <row r="581" spans="1:72" ht="12.75" customHeight="1">
      <c r="A581" s="162"/>
      <c r="B581" s="162"/>
      <c r="C581" s="317"/>
      <c r="D581" s="317"/>
      <c r="E581" s="317"/>
      <c r="F581" s="317"/>
      <c r="G581" s="327"/>
      <c r="H581" s="327"/>
      <c r="I581" s="327"/>
      <c r="J581" s="327"/>
      <c r="K581" s="327"/>
      <c r="L581" s="162"/>
      <c r="M581" s="162"/>
      <c r="N581" s="163"/>
      <c r="O581" s="163"/>
      <c r="P581" s="327"/>
      <c r="Q581" s="160"/>
      <c r="R581" s="160"/>
      <c r="S581" s="160"/>
      <c r="T581" s="160"/>
      <c r="U581" s="160"/>
      <c r="V581" s="160"/>
      <c r="W581" s="160"/>
      <c r="X581" s="160"/>
      <c r="Y581" s="285"/>
      <c r="Z581" s="284"/>
      <c r="AA581" s="162"/>
      <c r="AB581" s="162"/>
      <c r="AC581" s="162"/>
      <c r="AD581" s="284"/>
      <c r="AE581" s="162"/>
      <c r="AF581" s="162"/>
      <c r="AG581" s="284"/>
      <c r="AH581" s="284"/>
      <c r="AI581" s="284"/>
      <c r="AJ581" s="162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83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</row>
    <row r="582" spans="1:72" ht="12.75" customHeight="1">
      <c r="A582" s="162"/>
      <c r="B582" s="162"/>
      <c r="C582" s="317"/>
      <c r="D582" s="317"/>
      <c r="E582" s="317"/>
      <c r="F582" s="317"/>
      <c r="G582" s="327"/>
      <c r="H582" s="327"/>
      <c r="I582" s="327"/>
      <c r="J582" s="327"/>
      <c r="K582" s="327"/>
      <c r="L582" s="162"/>
      <c r="M582" s="162"/>
      <c r="N582" s="163"/>
      <c r="O582" s="163"/>
      <c r="P582" s="327"/>
      <c r="Q582" s="160"/>
      <c r="R582" s="160"/>
      <c r="S582" s="160"/>
      <c r="T582" s="160"/>
      <c r="U582" s="160"/>
      <c r="V582" s="160"/>
      <c r="W582" s="160"/>
      <c r="X582" s="160"/>
      <c r="Y582" s="285"/>
      <c r="Z582" s="284"/>
      <c r="AA582" s="162"/>
      <c r="AB582" s="162"/>
      <c r="AC582" s="162"/>
      <c r="AD582" s="284"/>
      <c r="AE582" s="162"/>
      <c r="AF582" s="162"/>
      <c r="AG582" s="284"/>
      <c r="AH582" s="284"/>
      <c r="AI582" s="284"/>
      <c r="AJ582" s="162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83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</row>
    <row r="583" spans="1:72" ht="12.75" customHeight="1">
      <c r="A583" s="162"/>
      <c r="B583" s="162"/>
      <c r="C583" s="317"/>
      <c r="D583" s="317"/>
      <c r="E583" s="317"/>
      <c r="F583" s="317"/>
      <c r="G583" s="327"/>
      <c r="H583" s="327"/>
      <c r="I583" s="327"/>
      <c r="J583" s="327"/>
      <c r="K583" s="327"/>
      <c r="L583" s="162"/>
      <c r="M583" s="162"/>
      <c r="N583" s="163"/>
      <c r="O583" s="163"/>
      <c r="P583" s="327"/>
      <c r="Q583" s="160"/>
      <c r="R583" s="160"/>
      <c r="S583" s="160"/>
      <c r="T583" s="160"/>
      <c r="U583" s="160"/>
      <c r="V583" s="160"/>
      <c r="W583" s="160"/>
      <c r="X583" s="160"/>
      <c r="Y583" s="285"/>
      <c r="Z583" s="284"/>
      <c r="AA583" s="162"/>
      <c r="AB583" s="162"/>
      <c r="AC583" s="162"/>
      <c r="AD583" s="284"/>
      <c r="AE583" s="162"/>
      <c r="AF583" s="162"/>
      <c r="AG583" s="284"/>
      <c r="AH583" s="284"/>
      <c r="AI583" s="284"/>
      <c r="AJ583" s="162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83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</row>
    <row r="584" spans="1:72" ht="12.75" customHeight="1">
      <c r="A584" s="162"/>
      <c r="B584" s="162"/>
      <c r="C584" s="317"/>
      <c r="D584" s="317"/>
      <c r="E584" s="317"/>
      <c r="F584" s="317"/>
      <c r="G584" s="327"/>
      <c r="H584" s="327"/>
      <c r="I584" s="327"/>
      <c r="J584" s="327"/>
      <c r="K584" s="327"/>
      <c r="L584" s="162"/>
      <c r="M584" s="162"/>
      <c r="N584" s="163"/>
      <c r="O584" s="163"/>
      <c r="P584" s="327"/>
      <c r="Q584" s="160"/>
      <c r="R584" s="160"/>
      <c r="S584" s="160"/>
      <c r="T584" s="160"/>
      <c r="U584" s="160"/>
      <c r="V584" s="160"/>
      <c r="W584" s="160"/>
      <c r="X584" s="160"/>
      <c r="Y584" s="285"/>
      <c r="Z584" s="284"/>
      <c r="AA584" s="162"/>
      <c r="AB584" s="162"/>
      <c r="AC584" s="162"/>
      <c r="AD584" s="284"/>
      <c r="AE584" s="162"/>
      <c r="AF584" s="162"/>
      <c r="AG584" s="284"/>
      <c r="AH584" s="284"/>
      <c r="AI584" s="284"/>
      <c r="AJ584" s="162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83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</row>
    <row r="585" spans="1:72" ht="12.75" customHeight="1">
      <c r="A585" s="162"/>
      <c r="B585" s="162"/>
      <c r="C585" s="317"/>
      <c r="D585" s="317"/>
      <c r="E585" s="317"/>
      <c r="F585" s="317"/>
      <c r="G585" s="327"/>
      <c r="H585" s="327"/>
      <c r="I585" s="327"/>
      <c r="J585" s="327"/>
      <c r="K585" s="327"/>
      <c r="L585" s="162"/>
      <c r="M585" s="162"/>
      <c r="N585" s="163"/>
      <c r="O585" s="163"/>
      <c r="P585" s="327"/>
      <c r="Q585" s="160"/>
      <c r="R585" s="160"/>
      <c r="S585" s="160"/>
      <c r="T585" s="160"/>
      <c r="U585" s="160"/>
      <c r="V585" s="160"/>
      <c r="W585" s="160"/>
      <c r="X585" s="160"/>
      <c r="Y585" s="285"/>
      <c r="Z585" s="284"/>
      <c r="AA585" s="162"/>
      <c r="AB585" s="162"/>
      <c r="AC585" s="162"/>
      <c r="AD585" s="284"/>
      <c r="AE585" s="162"/>
      <c r="AF585" s="162"/>
      <c r="AG585" s="284"/>
      <c r="AH585" s="284"/>
      <c r="AI585" s="284"/>
      <c r="AJ585" s="162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83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</row>
    <row r="586" spans="1:72" ht="12.75" customHeight="1">
      <c r="A586" s="162"/>
      <c r="B586" s="162"/>
      <c r="C586" s="317"/>
      <c r="D586" s="317"/>
      <c r="E586" s="317"/>
      <c r="F586" s="317"/>
      <c r="G586" s="327"/>
      <c r="H586" s="327"/>
      <c r="I586" s="327"/>
      <c r="J586" s="327"/>
      <c r="K586" s="327"/>
      <c r="L586" s="162"/>
      <c r="M586" s="162"/>
      <c r="N586" s="163"/>
      <c r="O586" s="163"/>
      <c r="P586" s="327"/>
      <c r="Q586" s="160"/>
      <c r="R586" s="160"/>
      <c r="S586" s="160"/>
      <c r="T586" s="160"/>
      <c r="U586" s="160"/>
      <c r="V586" s="160"/>
      <c r="W586" s="160"/>
      <c r="X586" s="160"/>
      <c r="Y586" s="285"/>
      <c r="Z586" s="284"/>
      <c r="AA586" s="162"/>
      <c r="AB586" s="162"/>
      <c r="AC586" s="162"/>
      <c r="AD586" s="284"/>
      <c r="AE586" s="162"/>
      <c r="AF586" s="162"/>
      <c r="AG586" s="284"/>
      <c r="AH586" s="284"/>
      <c r="AI586" s="284"/>
      <c r="AJ586" s="162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83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</row>
    <row r="587" spans="1:72" ht="12.75" customHeight="1">
      <c r="A587" s="162"/>
      <c r="B587" s="162"/>
      <c r="C587" s="317"/>
      <c r="D587" s="317"/>
      <c r="E587" s="317"/>
      <c r="F587" s="317"/>
      <c r="G587" s="327"/>
      <c r="H587" s="327"/>
      <c r="I587" s="327"/>
      <c r="J587" s="327"/>
      <c r="K587" s="327"/>
      <c r="L587" s="162"/>
      <c r="M587" s="162"/>
      <c r="N587" s="163"/>
      <c r="O587" s="163"/>
      <c r="P587" s="327"/>
      <c r="Q587" s="160"/>
      <c r="R587" s="160"/>
      <c r="S587" s="160"/>
      <c r="T587" s="160"/>
      <c r="U587" s="160"/>
      <c r="V587" s="160"/>
      <c r="W587" s="160"/>
      <c r="X587" s="160"/>
      <c r="Y587" s="285"/>
      <c r="Z587" s="284"/>
      <c r="AA587" s="162"/>
      <c r="AB587" s="162"/>
      <c r="AC587" s="162"/>
      <c r="AD587" s="284"/>
      <c r="AE587" s="162"/>
      <c r="AF587" s="162"/>
      <c r="AG587" s="284"/>
      <c r="AH587" s="284"/>
      <c r="AI587" s="284"/>
      <c r="AJ587" s="162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83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</row>
    <row r="588" spans="1:72" ht="12.75" customHeight="1">
      <c r="A588" s="162"/>
      <c r="B588" s="162"/>
      <c r="C588" s="317"/>
      <c r="D588" s="317"/>
      <c r="E588" s="317"/>
      <c r="F588" s="317"/>
      <c r="G588" s="327"/>
      <c r="H588" s="327"/>
      <c r="I588" s="327"/>
      <c r="J588" s="327"/>
      <c r="K588" s="327"/>
      <c r="L588" s="162"/>
      <c r="M588" s="162"/>
      <c r="N588" s="163"/>
      <c r="O588" s="163"/>
      <c r="P588" s="327"/>
      <c r="Q588" s="160"/>
      <c r="R588" s="160"/>
      <c r="S588" s="160"/>
      <c r="T588" s="160"/>
      <c r="U588" s="160"/>
      <c r="V588" s="160"/>
      <c r="W588" s="160"/>
      <c r="X588" s="160"/>
      <c r="Y588" s="285"/>
      <c r="Z588" s="284"/>
      <c r="AA588" s="162"/>
      <c r="AB588" s="162"/>
      <c r="AC588" s="162"/>
      <c r="AD588" s="284"/>
      <c r="AE588" s="162"/>
      <c r="AF588" s="162"/>
      <c r="AG588" s="284"/>
      <c r="AH588" s="284"/>
      <c r="AI588" s="284"/>
      <c r="AJ588" s="162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83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</row>
    <row r="589" spans="1:72" ht="12.75" customHeight="1">
      <c r="A589" s="162"/>
      <c r="B589" s="162"/>
      <c r="C589" s="317"/>
      <c r="D589" s="317"/>
      <c r="E589" s="317"/>
      <c r="F589" s="317"/>
      <c r="G589" s="327"/>
      <c r="H589" s="327"/>
      <c r="I589" s="327"/>
      <c r="J589" s="327"/>
      <c r="K589" s="327"/>
      <c r="L589" s="162"/>
      <c r="M589" s="162"/>
      <c r="N589" s="163"/>
      <c r="O589" s="163"/>
      <c r="P589" s="327"/>
      <c r="Q589" s="160"/>
      <c r="R589" s="160"/>
      <c r="S589" s="160"/>
      <c r="T589" s="160"/>
      <c r="U589" s="160"/>
      <c r="V589" s="160"/>
      <c r="W589" s="160"/>
      <c r="X589" s="160"/>
      <c r="Y589" s="285"/>
      <c r="Z589" s="284"/>
      <c r="AA589" s="162"/>
      <c r="AB589" s="162"/>
      <c r="AC589" s="162"/>
      <c r="AD589" s="284"/>
      <c r="AE589" s="162"/>
      <c r="AF589" s="162"/>
      <c r="AG589" s="284"/>
      <c r="AH589" s="284"/>
      <c r="AI589" s="284"/>
      <c r="AJ589" s="162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83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</row>
    <row r="590" spans="1:72" ht="12.75" customHeight="1">
      <c r="A590" s="162"/>
      <c r="B590" s="162"/>
      <c r="C590" s="317"/>
      <c r="D590" s="317"/>
      <c r="E590" s="317"/>
      <c r="F590" s="317"/>
      <c r="G590" s="327"/>
      <c r="H590" s="327"/>
      <c r="I590" s="327"/>
      <c r="J590" s="327"/>
      <c r="K590" s="327"/>
      <c r="L590" s="162"/>
      <c r="M590" s="162"/>
      <c r="N590" s="163"/>
      <c r="O590" s="163"/>
      <c r="P590" s="327"/>
      <c r="Q590" s="160"/>
      <c r="R590" s="160"/>
      <c r="S590" s="160"/>
      <c r="T590" s="160"/>
      <c r="U590" s="160"/>
      <c r="V590" s="160"/>
      <c r="W590" s="160"/>
      <c r="X590" s="160"/>
      <c r="Y590" s="285"/>
      <c r="Z590" s="284"/>
      <c r="AA590" s="162"/>
      <c r="AB590" s="162"/>
      <c r="AC590" s="162"/>
      <c r="AD590" s="284"/>
      <c r="AE590" s="162"/>
      <c r="AF590" s="162"/>
      <c r="AG590" s="284"/>
      <c r="AH590" s="284"/>
      <c r="AI590" s="284"/>
      <c r="AJ590" s="162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83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</row>
    <row r="591" spans="1:72" ht="12.75" customHeight="1">
      <c r="A591" s="162"/>
      <c r="B591" s="162"/>
      <c r="C591" s="317"/>
      <c r="D591" s="317"/>
      <c r="E591" s="317"/>
      <c r="F591" s="317"/>
      <c r="G591" s="327"/>
      <c r="H591" s="327"/>
      <c r="I591" s="327"/>
      <c r="J591" s="327"/>
      <c r="K591" s="327"/>
      <c r="L591" s="162"/>
      <c r="M591" s="162"/>
      <c r="N591" s="163"/>
      <c r="O591" s="163"/>
      <c r="P591" s="327"/>
      <c r="Q591" s="160"/>
      <c r="R591" s="160"/>
      <c r="S591" s="160"/>
      <c r="T591" s="160"/>
      <c r="U591" s="160"/>
      <c r="V591" s="160"/>
      <c r="W591" s="160"/>
      <c r="X591" s="160"/>
      <c r="Y591" s="285"/>
      <c r="Z591" s="284"/>
      <c r="AA591" s="162"/>
      <c r="AB591" s="162"/>
      <c r="AC591" s="162"/>
      <c r="AD591" s="284"/>
      <c r="AE591" s="162"/>
      <c r="AF591" s="162"/>
      <c r="AG591" s="284"/>
      <c r="AH591" s="284"/>
      <c r="AI591" s="284"/>
      <c r="AJ591" s="162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83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</row>
    <row r="592" spans="1:72" ht="12.75" customHeight="1">
      <c r="A592" s="162"/>
      <c r="B592" s="162"/>
      <c r="C592" s="317"/>
      <c r="D592" s="317"/>
      <c r="E592" s="317"/>
      <c r="F592" s="317"/>
      <c r="G592" s="327"/>
      <c r="H592" s="327"/>
      <c r="I592" s="327"/>
      <c r="J592" s="327"/>
      <c r="K592" s="327"/>
      <c r="L592" s="162"/>
      <c r="M592" s="162"/>
      <c r="N592" s="163"/>
      <c r="O592" s="163"/>
      <c r="P592" s="327"/>
      <c r="Q592" s="160"/>
      <c r="R592" s="160"/>
      <c r="S592" s="160"/>
      <c r="T592" s="160"/>
      <c r="U592" s="160"/>
      <c r="V592" s="160"/>
      <c r="W592" s="160"/>
      <c r="X592" s="160"/>
      <c r="Y592" s="285"/>
      <c r="Z592" s="284"/>
      <c r="AA592" s="162"/>
      <c r="AB592" s="162"/>
      <c r="AC592" s="162"/>
      <c r="AD592" s="284"/>
      <c r="AE592" s="162"/>
      <c r="AF592" s="162"/>
      <c r="AG592" s="284"/>
      <c r="AH592" s="284"/>
      <c r="AI592" s="284"/>
      <c r="AJ592" s="162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83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</row>
    <row r="593" spans="1:72" ht="12.75" customHeight="1">
      <c r="A593" s="162"/>
      <c r="B593" s="162"/>
      <c r="C593" s="317"/>
      <c r="D593" s="317"/>
      <c r="E593" s="317"/>
      <c r="F593" s="317"/>
      <c r="G593" s="327"/>
      <c r="H593" s="327"/>
      <c r="I593" s="327"/>
      <c r="J593" s="327"/>
      <c r="K593" s="327"/>
      <c r="L593" s="162"/>
      <c r="M593" s="162"/>
      <c r="N593" s="163"/>
      <c r="O593" s="163"/>
      <c r="P593" s="327"/>
      <c r="Q593" s="160"/>
      <c r="R593" s="160"/>
      <c r="S593" s="160"/>
      <c r="T593" s="160"/>
      <c r="U593" s="160"/>
      <c r="V593" s="160"/>
      <c r="W593" s="160"/>
      <c r="X593" s="160"/>
      <c r="Y593" s="285"/>
      <c r="Z593" s="284"/>
      <c r="AA593" s="162"/>
      <c r="AB593" s="162"/>
      <c r="AC593" s="162"/>
      <c r="AD593" s="284"/>
      <c r="AE593" s="162"/>
      <c r="AF593" s="162"/>
      <c r="AG593" s="284"/>
      <c r="AH593" s="284"/>
      <c r="AI593" s="284"/>
      <c r="AJ593" s="162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83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</row>
    <row r="594" spans="1:72" ht="12.75" customHeight="1">
      <c r="A594" s="162"/>
      <c r="B594" s="162"/>
      <c r="C594" s="317"/>
      <c r="D594" s="317"/>
      <c r="E594" s="317"/>
      <c r="F594" s="317"/>
      <c r="G594" s="327"/>
      <c r="H594" s="327"/>
      <c r="I594" s="327"/>
      <c r="J594" s="327"/>
      <c r="K594" s="327"/>
      <c r="L594" s="162"/>
      <c r="M594" s="162"/>
      <c r="N594" s="163"/>
      <c r="O594" s="163"/>
      <c r="P594" s="327"/>
      <c r="Q594" s="160"/>
      <c r="R594" s="160"/>
      <c r="S594" s="160"/>
      <c r="T594" s="160"/>
      <c r="U594" s="160"/>
      <c r="V594" s="160"/>
      <c r="W594" s="160"/>
      <c r="X594" s="160"/>
      <c r="Y594" s="285"/>
      <c r="Z594" s="284"/>
      <c r="AA594" s="162"/>
      <c r="AB594" s="162"/>
      <c r="AC594" s="162"/>
      <c r="AD594" s="284"/>
      <c r="AE594" s="162"/>
      <c r="AF594" s="162"/>
      <c r="AG594" s="284"/>
      <c r="AH594" s="284"/>
      <c r="AI594" s="284"/>
      <c r="AJ594" s="162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83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</row>
    <row r="595" spans="1:72" ht="12.75" customHeight="1">
      <c r="A595" s="162"/>
      <c r="B595" s="162"/>
      <c r="C595" s="317"/>
      <c r="D595" s="317"/>
      <c r="E595" s="317"/>
      <c r="F595" s="317"/>
      <c r="G595" s="327"/>
      <c r="H595" s="327"/>
      <c r="I595" s="327"/>
      <c r="J595" s="327"/>
      <c r="K595" s="327"/>
      <c r="L595" s="162"/>
      <c r="M595" s="162"/>
      <c r="N595" s="163"/>
      <c r="O595" s="163"/>
      <c r="P595" s="327"/>
      <c r="Q595" s="160"/>
      <c r="R595" s="160"/>
      <c r="S595" s="160"/>
      <c r="T595" s="160"/>
      <c r="U595" s="160"/>
      <c r="V595" s="160"/>
      <c r="W595" s="160"/>
      <c r="X595" s="160"/>
      <c r="Y595" s="285"/>
      <c r="Z595" s="284"/>
      <c r="AA595" s="162"/>
      <c r="AB595" s="162"/>
      <c r="AC595" s="162"/>
      <c r="AD595" s="284"/>
      <c r="AE595" s="162"/>
      <c r="AF595" s="162"/>
      <c r="AG595" s="284"/>
      <c r="AH595" s="284"/>
      <c r="AI595" s="284"/>
      <c r="AJ595" s="162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83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</row>
    <row r="596" spans="1:72" ht="12.75" customHeight="1">
      <c r="A596" s="162"/>
      <c r="B596" s="162"/>
      <c r="C596" s="317"/>
      <c r="D596" s="317"/>
      <c r="E596" s="317"/>
      <c r="F596" s="317"/>
      <c r="G596" s="327"/>
      <c r="H596" s="327"/>
      <c r="I596" s="327"/>
      <c r="J596" s="327"/>
      <c r="K596" s="327"/>
      <c r="L596" s="162"/>
      <c r="M596" s="162"/>
      <c r="N596" s="163"/>
      <c r="O596" s="163"/>
      <c r="P596" s="327"/>
      <c r="Q596" s="160"/>
      <c r="R596" s="160"/>
      <c r="S596" s="160"/>
      <c r="T596" s="160"/>
      <c r="U596" s="160"/>
      <c r="V596" s="160"/>
      <c r="W596" s="160"/>
      <c r="X596" s="160"/>
      <c r="Y596" s="285"/>
      <c r="Z596" s="284"/>
      <c r="AA596" s="162"/>
      <c r="AB596" s="162"/>
      <c r="AC596" s="162"/>
      <c r="AD596" s="284"/>
      <c r="AE596" s="162"/>
      <c r="AF596" s="162"/>
      <c r="AG596" s="284"/>
      <c r="AH596" s="284"/>
      <c r="AI596" s="284"/>
      <c r="AJ596" s="162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83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</row>
    <row r="597" spans="1:72" ht="12.75" customHeight="1">
      <c r="A597" s="162"/>
      <c r="B597" s="162"/>
      <c r="C597" s="317"/>
      <c r="D597" s="317"/>
      <c r="E597" s="317"/>
      <c r="F597" s="317"/>
      <c r="G597" s="327"/>
      <c r="H597" s="327"/>
      <c r="I597" s="327"/>
      <c r="J597" s="327"/>
      <c r="K597" s="327"/>
      <c r="L597" s="162"/>
      <c r="M597" s="162"/>
      <c r="N597" s="163"/>
      <c r="O597" s="163"/>
      <c r="P597" s="327"/>
      <c r="Q597" s="160"/>
      <c r="R597" s="160"/>
      <c r="S597" s="160"/>
      <c r="T597" s="160"/>
      <c r="U597" s="160"/>
      <c r="V597" s="160"/>
      <c r="W597" s="160"/>
      <c r="X597" s="160"/>
      <c r="Y597" s="285"/>
      <c r="Z597" s="284"/>
      <c r="AA597" s="162"/>
      <c r="AB597" s="162"/>
      <c r="AC597" s="162"/>
      <c r="AD597" s="284"/>
      <c r="AE597" s="162"/>
      <c r="AF597" s="162"/>
      <c r="AG597" s="284"/>
      <c r="AH597" s="284"/>
      <c r="AI597" s="284"/>
      <c r="AJ597" s="162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83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</row>
    <row r="598" spans="1:72" ht="12.75" customHeight="1">
      <c r="A598" s="162"/>
      <c r="B598" s="162"/>
      <c r="C598" s="317"/>
      <c r="D598" s="317"/>
      <c r="E598" s="317"/>
      <c r="F598" s="317"/>
      <c r="G598" s="327"/>
      <c r="H598" s="327"/>
      <c r="I598" s="327"/>
      <c r="J598" s="327"/>
      <c r="K598" s="327"/>
      <c r="L598" s="162"/>
      <c r="M598" s="162"/>
      <c r="N598" s="163"/>
      <c r="O598" s="163"/>
      <c r="P598" s="327"/>
      <c r="Q598" s="160"/>
      <c r="R598" s="160"/>
      <c r="S598" s="160"/>
      <c r="T598" s="160"/>
      <c r="U598" s="160"/>
      <c r="V598" s="160"/>
      <c r="W598" s="160"/>
      <c r="X598" s="160"/>
      <c r="Y598" s="285"/>
      <c r="Z598" s="284"/>
      <c r="AA598" s="162"/>
      <c r="AB598" s="162"/>
      <c r="AC598" s="162"/>
      <c r="AD598" s="284"/>
      <c r="AE598" s="162"/>
      <c r="AF598" s="162"/>
      <c r="AG598" s="284"/>
      <c r="AH598" s="284"/>
      <c r="AI598" s="284"/>
      <c r="AJ598" s="162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83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</row>
    <row r="599" spans="1:72" ht="12.75" customHeight="1">
      <c r="A599" s="162"/>
      <c r="B599" s="162"/>
      <c r="C599" s="317"/>
      <c r="D599" s="317"/>
      <c r="E599" s="317"/>
      <c r="F599" s="317"/>
      <c r="G599" s="327"/>
      <c r="H599" s="327"/>
      <c r="I599" s="327"/>
      <c r="J599" s="327"/>
      <c r="K599" s="327"/>
      <c r="L599" s="162"/>
      <c r="M599" s="162"/>
      <c r="N599" s="163"/>
      <c r="O599" s="163"/>
      <c r="P599" s="327"/>
      <c r="Q599" s="160"/>
      <c r="R599" s="160"/>
      <c r="S599" s="160"/>
      <c r="T599" s="160"/>
      <c r="U599" s="160"/>
      <c r="V599" s="160"/>
      <c r="W599" s="160"/>
      <c r="X599" s="160"/>
      <c r="Y599" s="285"/>
      <c r="Z599" s="284"/>
      <c r="AA599" s="162"/>
      <c r="AB599" s="162"/>
      <c r="AC599" s="162"/>
      <c r="AD599" s="284"/>
      <c r="AE599" s="162"/>
      <c r="AF599" s="162"/>
      <c r="AG599" s="284"/>
      <c r="AH599" s="284"/>
      <c r="AI599" s="284"/>
      <c r="AJ599" s="162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83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</row>
    <row r="600" spans="1:72" ht="12.75" customHeight="1">
      <c r="A600" s="162"/>
      <c r="B600" s="162"/>
      <c r="C600" s="317"/>
      <c r="D600" s="317"/>
      <c r="E600" s="317"/>
      <c r="F600" s="317"/>
      <c r="G600" s="327"/>
      <c r="H600" s="327"/>
      <c r="I600" s="327"/>
      <c r="J600" s="327"/>
      <c r="K600" s="327"/>
      <c r="L600" s="162"/>
      <c r="M600" s="162"/>
      <c r="N600" s="163"/>
      <c r="O600" s="163"/>
      <c r="P600" s="327"/>
      <c r="Q600" s="160"/>
      <c r="R600" s="160"/>
      <c r="S600" s="160"/>
      <c r="T600" s="160"/>
      <c r="U600" s="160"/>
      <c r="V600" s="160"/>
      <c r="W600" s="160"/>
      <c r="X600" s="160"/>
      <c r="Y600" s="285"/>
      <c r="Z600" s="284"/>
      <c r="AA600" s="162"/>
      <c r="AB600" s="162"/>
      <c r="AC600" s="162"/>
      <c r="AD600" s="284"/>
      <c r="AE600" s="162"/>
      <c r="AF600" s="162"/>
      <c r="AG600" s="284"/>
      <c r="AH600" s="284"/>
      <c r="AI600" s="284"/>
      <c r="AJ600" s="162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83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</row>
    <row r="601" spans="1:72" ht="12.75" customHeight="1">
      <c r="A601" s="162"/>
      <c r="B601" s="162"/>
      <c r="C601" s="317"/>
      <c r="D601" s="317"/>
      <c r="E601" s="317"/>
      <c r="F601" s="317"/>
      <c r="G601" s="327"/>
      <c r="H601" s="327"/>
      <c r="I601" s="327"/>
      <c r="J601" s="327"/>
      <c r="K601" s="327"/>
      <c r="L601" s="162"/>
      <c r="M601" s="162"/>
      <c r="N601" s="163"/>
      <c r="O601" s="163"/>
      <c r="P601" s="327"/>
      <c r="Q601" s="160"/>
      <c r="R601" s="160"/>
      <c r="S601" s="160"/>
      <c r="T601" s="160"/>
      <c r="U601" s="160"/>
      <c r="V601" s="160"/>
      <c r="W601" s="160"/>
      <c r="X601" s="160"/>
      <c r="Y601" s="285"/>
      <c r="Z601" s="284"/>
      <c r="AA601" s="162"/>
      <c r="AB601" s="162"/>
      <c r="AC601" s="162"/>
      <c r="AD601" s="284"/>
      <c r="AE601" s="162"/>
      <c r="AF601" s="162"/>
      <c r="AG601" s="284"/>
      <c r="AH601" s="284"/>
      <c r="AI601" s="284"/>
      <c r="AJ601" s="162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83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</row>
    <row r="602" spans="1:72" ht="12.75" customHeight="1">
      <c r="A602" s="162"/>
      <c r="B602" s="162"/>
      <c r="C602" s="317"/>
      <c r="D602" s="317"/>
      <c r="E602" s="317"/>
      <c r="F602" s="317"/>
      <c r="G602" s="327"/>
      <c r="H602" s="327"/>
      <c r="I602" s="327"/>
      <c r="J602" s="327"/>
      <c r="K602" s="327"/>
      <c r="L602" s="162"/>
      <c r="M602" s="162"/>
      <c r="N602" s="163"/>
      <c r="O602" s="163"/>
      <c r="P602" s="327"/>
      <c r="Q602" s="160"/>
      <c r="R602" s="160"/>
      <c r="S602" s="160"/>
      <c r="T602" s="160"/>
      <c r="U602" s="160"/>
      <c r="V602" s="160"/>
      <c r="W602" s="160"/>
      <c r="X602" s="160"/>
      <c r="Y602" s="285"/>
      <c r="Z602" s="284"/>
      <c r="AA602" s="162"/>
      <c r="AB602" s="162"/>
      <c r="AC602" s="162"/>
      <c r="AD602" s="284"/>
      <c r="AE602" s="162"/>
      <c r="AF602" s="162"/>
      <c r="AG602" s="284"/>
      <c r="AH602" s="284"/>
      <c r="AI602" s="284"/>
      <c r="AJ602" s="162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83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</row>
    <row r="603" spans="1:72" ht="12.75" customHeight="1">
      <c r="A603" s="162"/>
      <c r="B603" s="162"/>
      <c r="C603" s="317"/>
      <c r="D603" s="317"/>
      <c r="E603" s="317"/>
      <c r="F603" s="317"/>
      <c r="G603" s="327"/>
      <c r="H603" s="327"/>
      <c r="I603" s="327"/>
      <c r="J603" s="327"/>
      <c r="K603" s="327"/>
      <c r="L603" s="162"/>
      <c r="M603" s="162"/>
      <c r="N603" s="163"/>
      <c r="O603" s="163"/>
      <c r="P603" s="327"/>
      <c r="Q603" s="160"/>
      <c r="R603" s="160"/>
      <c r="S603" s="160"/>
      <c r="T603" s="160"/>
      <c r="U603" s="160"/>
      <c r="V603" s="160"/>
      <c r="W603" s="160"/>
      <c r="X603" s="160"/>
      <c r="Y603" s="285"/>
      <c r="Z603" s="284"/>
      <c r="AA603" s="162"/>
      <c r="AB603" s="162"/>
      <c r="AC603" s="162"/>
      <c r="AD603" s="284"/>
      <c r="AE603" s="162"/>
      <c r="AF603" s="162"/>
      <c r="AG603" s="284"/>
      <c r="AH603" s="284"/>
      <c r="AI603" s="284"/>
      <c r="AJ603" s="162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83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</row>
    <row r="604" spans="1:72" ht="12.75" customHeight="1">
      <c r="A604" s="162"/>
      <c r="B604" s="162"/>
      <c r="C604" s="317"/>
      <c r="D604" s="317"/>
      <c r="E604" s="317"/>
      <c r="F604" s="317"/>
      <c r="G604" s="327"/>
      <c r="H604" s="327"/>
      <c r="I604" s="327"/>
      <c r="J604" s="327"/>
      <c r="K604" s="327"/>
      <c r="L604" s="162"/>
      <c r="M604" s="162"/>
      <c r="N604" s="163"/>
      <c r="O604" s="163"/>
      <c r="P604" s="327"/>
      <c r="Q604" s="160"/>
      <c r="R604" s="160"/>
      <c r="S604" s="160"/>
      <c r="T604" s="160"/>
      <c r="U604" s="160"/>
      <c r="V604" s="160"/>
      <c r="W604" s="160"/>
      <c r="X604" s="160"/>
      <c r="Y604" s="285"/>
      <c r="Z604" s="284"/>
      <c r="AA604" s="162"/>
      <c r="AB604" s="162"/>
      <c r="AC604" s="162"/>
      <c r="AD604" s="284"/>
      <c r="AE604" s="162"/>
      <c r="AF604" s="162"/>
      <c r="AG604" s="284"/>
      <c r="AH604" s="284"/>
      <c r="AI604" s="284"/>
      <c r="AJ604" s="162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83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</row>
    <row r="605" spans="1:72" ht="12.75" customHeight="1">
      <c r="A605" s="162"/>
      <c r="B605" s="162"/>
      <c r="C605" s="317"/>
      <c r="D605" s="317"/>
      <c r="E605" s="317"/>
      <c r="F605" s="317"/>
      <c r="G605" s="327"/>
      <c r="H605" s="327"/>
      <c r="I605" s="327"/>
      <c r="J605" s="327"/>
      <c r="K605" s="327"/>
      <c r="L605" s="162"/>
      <c r="M605" s="162"/>
      <c r="N605" s="163"/>
      <c r="O605" s="163"/>
      <c r="P605" s="327"/>
      <c r="Q605" s="160"/>
      <c r="R605" s="160"/>
      <c r="S605" s="160"/>
      <c r="T605" s="160"/>
      <c r="U605" s="160"/>
      <c r="V605" s="160"/>
      <c r="W605" s="160"/>
      <c r="X605" s="160"/>
      <c r="Y605" s="285"/>
      <c r="Z605" s="284"/>
      <c r="AA605" s="162"/>
      <c r="AB605" s="162"/>
      <c r="AC605" s="162"/>
      <c r="AD605" s="284"/>
      <c r="AE605" s="162"/>
      <c r="AF605" s="162"/>
      <c r="AG605" s="284"/>
      <c r="AH605" s="284"/>
      <c r="AI605" s="284"/>
      <c r="AJ605" s="162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83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</row>
    <row r="606" spans="1:72" ht="12.75" customHeight="1">
      <c r="A606" s="162"/>
      <c r="B606" s="162"/>
      <c r="C606" s="317"/>
      <c r="D606" s="317"/>
      <c r="E606" s="317"/>
      <c r="F606" s="317"/>
      <c r="G606" s="327"/>
      <c r="H606" s="327"/>
      <c r="I606" s="327"/>
      <c r="J606" s="327"/>
      <c r="K606" s="327"/>
      <c r="L606" s="162"/>
      <c r="M606" s="162"/>
      <c r="N606" s="163"/>
      <c r="O606" s="163"/>
      <c r="P606" s="327"/>
      <c r="Q606" s="160"/>
      <c r="R606" s="160"/>
      <c r="S606" s="160"/>
      <c r="T606" s="160"/>
      <c r="U606" s="160"/>
      <c r="V606" s="160"/>
      <c r="W606" s="160"/>
      <c r="X606" s="160"/>
      <c r="Y606" s="285"/>
      <c r="Z606" s="284"/>
      <c r="AA606" s="162"/>
      <c r="AB606" s="162"/>
      <c r="AC606" s="162"/>
      <c r="AD606" s="284"/>
      <c r="AE606" s="162"/>
      <c r="AF606" s="162"/>
      <c r="AG606" s="284"/>
      <c r="AH606" s="284"/>
      <c r="AI606" s="284"/>
      <c r="AJ606" s="162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83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</row>
    <row r="607" spans="1:72" ht="12.75" customHeight="1">
      <c r="A607" s="162"/>
      <c r="B607" s="162"/>
      <c r="C607" s="317"/>
      <c r="D607" s="317"/>
      <c r="E607" s="317"/>
      <c r="F607" s="317"/>
      <c r="G607" s="327"/>
      <c r="H607" s="327"/>
      <c r="I607" s="327"/>
      <c r="J607" s="327"/>
      <c r="K607" s="327"/>
      <c r="L607" s="162"/>
      <c r="M607" s="162"/>
      <c r="N607" s="163"/>
      <c r="O607" s="163"/>
      <c r="P607" s="327"/>
      <c r="Q607" s="160"/>
      <c r="R607" s="160"/>
      <c r="S607" s="160"/>
      <c r="T607" s="160"/>
      <c r="U607" s="160"/>
      <c r="V607" s="160"/>
      <c r="W607" s="160"/>
      <c r="X607" s="160"/>
      <c r="Y607" s="285"/>
      <c r="Z607" s="284"/>
      <c r="AA607" s="162"/>
      <c r="AB607" s="162"/>
      <c r="AC607" s="162"/>
      <c r="AD607" s="284"/>
      <c r="AE607" s="162"/>
      <c r="AF607" s="162"/>
      <c r="AG607" s="284"/>
      <c r="AH607" s="284"/>
      <c r="AI607" s="284"/>
      <c r="AJ607" s="162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83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</row>
    <row r="608" spans="1:72" ht="12.75" customHeight="1">
      <c r="A608" s="162"/>
      <c r="B608" s="162"/>
      <c r="C608" s="317"/>
      <c r="D608" s="317"/>
      <c r="E608" s="317"/>
      <c r="F608" s="317"/>
      <c r="G608" s="327"/>
      <c r="H608" s="327"/>
      <c r="I608" s="327"/>
      <c r="J608" s="327"/>
      <c r="K608" s="327"/>
      <c r="L608" s="162"/>
      <c r="M608" s="162"/>
      <c r="N608" s="163"/>
      <c r="O608" s="163"/>
      <c r="P608" s="327"/>
      <c r="Q608" s="160"/>
      <c r="R608" s="160"/>
      <c r="S608" s="160"/>
      <c r="T608" s="160"/>
      <c r="U608" s="160"/>
      <c r="V608" s="160"/>
      <c r="W608" s="160"/>
      <c r="X608" s="160"/>
      <c r="Y608" s="285"/>
      <c r="Z608" s="284"/>
      <c r="AA608" s="162"/>
      <c r="AB608" s="162"/>
      <c r="AC608" s="162"/>
      <c r="AD608" s="284"/>
      <c r="AE608" s="162"/>
      <c r="AF608" s="162"/>
      <c r="AG608" s="284"/>
      <c r="AH608" s="284"/>
      <c r="AI608" s="284"/>
      <c r="AJ608" s="162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83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</row>
    <row r="609" spans="1:72" ht="12.75" customHeight="1">
      <c r="A609" s="162"/>
      <c r="B609" s="162"/>
      <c r="C609" s="317"/>
      <c r="D609" s="317"/>
      <c r="E609" s="317"/>
      <c r="F609" s="317"/>
      <c r="G609" s="327"/>
      <c r="H609" s="327"/>
      <c r="I609" s="327"/>
      <c r="J609" s="327"/>
      <c r="K609" s="327"/>
      <c r="L609" s="162"/>
      <c r="M609" s="162"/>
      <c r="N609" s="163"/>
      <c r="O609" s="163"/>
      <c r="P609" s="327"/>
      <c r="Q609" s="160"/>
      <c r="R609" s="160"/>
      <c r="S609" s="160"/>
      <c r="T609" s="160"/>
      <c r="U609" s="160"/>
      <c r="V609" s="160"/>
      <c r="W609" s="160"/>
      <c r="X609" s="160"/>
      <c r="Y609" s="285"/>
      <c r="Z609" s="284"/>
      <c r="AA609" s="162"/>
      <c r="AB609" s="162"/>
      <c r="AC609" s="162"/>
      <c r="AD609" s="284"/>
      <c r="AE609" s="162"/>
      <c r="AF609" s="162"/>
      <c r="AG609" s="284"/>
      <c r="AH609" s="284"/>
      <c r="AI609" s="284"/>
      <c r="AJ609" s="162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83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</row>
    <row r="610" spans="1:72" ht="12.75" customHeight="1">
      <c r="A610" s="162"/>
      <c r="B610" s="162"/>
      <c r="C610" s="317"/>
      <c r="D610" s="317"/>
      <c r="E610" s="317"/>
      <c r="F610" s="317"/>
      <c r="G610" s="327"/>
      <c r="H610" s="327"/>
      <c r="I610" s="327"/>
      <c r="J610" s="327"/>
      <c r="K610" s="327"/>
      <c r="L610" s="162"/>
      <c r="M610" s="162"/>
      <c r="N610" s="163"/>
      <c r="O610" s="163"/>
      <c r="P610" s="327"/>
      <c r="Q610" s="160"/>
      <c r="R610" s="160"/>
      <c r="S610" s="160"/>
      <c r="T610" s="160"/>
      <c r="U610" s="160"/>
      <c r="V610" s="160"/>
      <c r="W610" s="160"/>
      <c r="X610" s="160"/>
      <c r="Y610" s="285"/>
      <c r="Z610" s="284"/>
      <c r="AA610" s="162"/>
      <c r="AB610" s="162"/>
      <c r="AC610" s="162"/>
      <c r="AD610" s="284"/>
      <c r="AE610" s="162"/>
      <c r="AF610" s="162"/>
      <c r="AG610" s="284"/>
      <c r="AH610" s="284"/>
      <c r="AI610" s="284"/>
      <c r="AJ610" s="162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83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</row>
    <row r="611" spans="1:72" ht="12.75" customHeight="1">
      <c r="A611" s="162"/>
      <c r="B611" s="162"/>
      <c r="C611" s="317"/>
      <c r="D611" s="317"/>
      <c r="E611" s="317"/>
      <c r="F611" s="317"/>
      <c r="G611" s="327"/>
      <c r="H611" s="327"/>
      <c r="I611" s="327"/>
      <c r="J611" s="327"/>
      <c r="K611" s="327"/>
      <c r="L611" s="162"/>
      <c r="M611" s="162"/>
      <c r="N611" s="163"/>
      <c r="O611" s="163"/>
      <c r="P611" s="327"/>
      <c r="Q611" s="160"/>
      <c r="R611" s="160"/>
      <c r="S611" s="160"/>
      <c r="T611" s="160"/>
      <c r="U611" s="160"/>
      <c r="V611" s="160"/>
      <c r="W611" s="160"/>
      <c r="X611" s="160"/>
      <c r="Y611" s="285"/>
      <c r="Z611" s="284"/>
      <c r="AA611" s="162"/>
      <c r="AB611" s="162"/>
      <c r="AC611" s="162"/>
      <c r="AD611" s="284"/>
      <c r="AE611" s="162"/>
      <c r="AF611" s="162"/>
      <c r="AG611" s="284"/>
      <c r="AH611" s="284"/>
      <c r="AI611" s="284"/>
      <c r="AJ611" s="162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83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</row>
    <row r="612" spans="1:72" ht="12.75" customHeight="1">
      <c r="A612" s="162"/>
      <c r="B612" s="162"/>
      <c r="C612" s="317"/>
      <c r="D612" s="317"/>
      <c r="E612" s="317"/>
      <c r="F612" s="317"/>
      <c r="G612" s="327"/>
      <c r="H612" s="327"/>
      <c r="I612" s="327"/>
      <c r="J612" s="327"/>
      <c r="K612" s="327"/>
      <c r="L612" s="162"/>
      <c r="M612" s="162"/>
      <c r="N612" s="163"/>
      <c r="O612" s="163"/>
      <c r="P612" s="327"/>
      <c r="Q612" s="160"/>
      <c r="R612" s="160"/>
      <c r="S612" s="160"/>
      <c r="T612" s="160"/>
      <c r="U612" s="160"/>
      <c r="V612" s="160"/>
      <c r="W612" s="160"/>
      <c r="X612" s="160"/>
      <c r="Y612" s="285"/>
      <c r="Z612" s="284"/>
      <c r="AA612" s="162"/>
      <c r="AB612" s="162"/>
      <c r="AC612" s="162"/>
      <c r="AD612" s="284"/>
      <c r="AE612" s="162"/>
      <c r="AF612" s="162"/>
      <c r="AG612" s="284"/>
      <c r="AH612" s="284"/>
      <c r="AI612" s="284"/>
      <c r="AJ612" s="162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83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</row>
    <row r="613" spans="1:72" ht="12.75" customHeight="1">
      <c r="A613" s="162"/>
      <c r="B613" s="162"/>
      <c r="C613" s="317"/>
      <c r="D613" s="317"/>
      <c r="E613" s="317"/>
      <c r="F613" s="317"/>
      <c r="G613" s="327"/>
      <c r="H613" s="327"/>
      <c r="I613" s="327"/>
      <c r="J613" s="327"/>
      <c r="K613" s="327"/>
      <c r="L613" s="162"/>
      <c r="M613" s="162"/>
      <c r="N613" s="163"/>
      <c r="O613" s="163"/>
      <c r="P613" s="327"/>
      <c r="Q613" s="160"/>
      <c r="R613" s="160"/>
      <c r="S613" s="160"/>
      <c r="T613" s="160"/>
      <c r="U613" s="160"/>
      <c r="V613" s="160"/>
      <c r="W613" s="160"/>
      <c r="X613" s="160"/>
      <c r="Y613" s="285"/>
      <c r="Z613" s="284"/>
      <c r="AA613" s="162"/>
      <c r="AB613" s="162"/>
      <c r="AC613" s="162"/>
      <c r="AD613" s="284"/>
      <c r="AE613" s="162"/>
      <c r="AF613" s="162"/>
      <c r="AG613" s="284"/>
      <c r="AH613" s="284"/>
      <c r="AI613" s="284"/>
      <c r="AJ613" s="162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83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</row>
    <row r="614" spans="1:72" ht="12.75" customHeight="1">
      <c r="A614" s="162"/>
      <c r="B614" s="162"/>
      <c r="C614" s="317"/>
      <c r="D614" s="317"/>
      <c r="E614" s="317"/>
      <c r="F614" s="317"/>
      <c r="G614" s="327"/>
      <c r="H614" s="327"/>
      <c r="I614" s="327"/>
      <c r="J614" s="327"/>
      <c r="K614" s="327"/>
      <c r="L614" s="162"/>
      <c r="M614" s="162"/>
      <c r="N614" s="163"/>
      <c r="O614" s="163"/>
      <c r="P614" s="327"/>
      <c r="Q614" s="160"/>
      <c r="R614" s="160"/>
      <c r="S614" s="160"/>
      <c r="T614" s="160"/>
      <c r="U614" s="160"/>
      <c r="V614" s="160"/>
      <c r="W614" s="160"/>
      <c r="X614" s="160"/>
      <c r="Y614" s="285"/>
      <c r="Z614" s="284"/>
      <c r="AA614" s="162"/>
      <c r="AB614" s="162"/>
      <c r="AC614" s="162"/>
      <c r="AD614" s="284"/>
      <c r="AE614" s="162"/>
      <c r="AF614" s="162"/>
      <c r="AG614" s="284"/>
      <c r="AH614" s="284"/>
      <c r="AI614" s="284"/>
      <c r="AJ614" s="162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83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</row>
    <row r="615" spans="1:72" ht="12.75" customHeight="1">
      <c r="A615" s="162"/>
      <c r="B615" s="162"/>
      <c r="C615" s="317"/>
      <c r="D615" s="317"/>
      <c r="E615" s="317"/>
      <c r="F615" s="317"/>
      <c r="G615" s="327"/>
      <c r="H615" s="327"/>
      <c r="I615" s="327"/>
      <c r="J615" s="327"/>
      <c r="K615" s="327"/>
      <c r="L615" s="162"/>
      <c r="M615" s="162"/>
      <c r="N615" s="163"/>
      <c r="O615" s="163"/>
      <c r="P615" s="327"/>
      <c r="Q615" s="160"/>
      <c r="R615" s="160"/>
      <c r="S615" s="160"/>
      <c r="T615" s="160"/>
      <c r="U615" s="160"/>
      <c r="V615" s="160"/>
      <c r="W615" s="160"/>
      <c r="X615" s="160"/>
      <c r="Y615" s="285"/>
      <c r="Z615" s="284"/>
      <c r="AA615" s="162"/>
      <c r="AB615" s="162"/>
      <c r="AC615" s="162"/>
      <c r="AD615" s="284"/>
      <c r="AE615" s="162"/>
      <c r="AF615" s="162"/>
      <c r="AG615" s="284"/>
      <c r="AH615" s="284"/>
      <c r="AI615" s="284"/>
      <c r="AJ615" s="162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83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</row>
    <row r="616" spans="1:72" ht="12.75" customHeight="1">
      <c r="A616" s="162"/>
      <c r="B616" s="162"/>
      <c r="C616" s="317"/>
      <c r="D616" s="317"/>
      <c r="E616" s="317"/>
      <c r="F616" s="317"/>
      <c r="G616" s="327"/>
      <c r="H616" s="327"/>
      <c r="I616" s="327"/>
      <c r="J616" s="327"/>
      <c r="K616" s="327"/>
      <c r="L616" s="162"/>
      <c r="M616" s="162"/>
      <c r="N616" s="163"/>
      <c r="O616" s="163"/>
      <c r="P616" s="327"/>
      <c r="Q616" s="160"/>
      <c r="R616" s="160"/>
      <c r="S616" s="160"/>
      <c r="T616" s="160"/>
      <c r="U616" s="160"/>
      <c r="V616" s="160"/>
      <c r="W616" s="160"/>
      <c r="X616" s="160"/>
      <c r="Y616" s="285"/>
      <c r="Z616" s="284"/>
      <c r="AA616" s="162"/>
      <c r="AB616" s="162"/>
      <c r="AC616" s="162"/>
      <c r="AD616" s="284"/>
      <c r="AE616" s="162"/>
      <c r="AF616" s="162"/>
      <c r="AG616" s="284"/>
      <c r="AH616" s="284"/>
      <c r="AI616" s="284"/>
      <c r="AJ616" s="162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83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</row>
    <row r="617" spans="1:72" ht="12.75" customHeight="1">
      <c r="A617" s="162"/>
      <c r="B617" s="162"/>
      <c r="C617" s="317"/>
      <c r="D617" s="317"/>
      <c r="E617" s="317"/>
      <c r="F617" s="317"/>
      <c r="G617" s="327"/>
      <c r="H617" s="327"/>
      <c r="I617" s="327"/>
      <c r="J617" s="327"/>
      <c r="K617" s="327"/>
      <c r="L617" s="162"/>
      <c r="M617" s="162"/>
      <c r="N617" s="163"/>
      <c r="O617" s="163"/>
      <c r="P617" s="327"/>
      <c r="Q617" s="160"/>
      <c r="R617" s="160"/>
      <c r="S617" s="160"/>
      <c r="T617" s="160"/>
      <c r="U617" s="160"/>
      <c r="V617" s="160"/>
      <c r="W617" s="160"/>
      <c r="X617" s="160"/>
      <c r="Y617" s="285"/>
      <c r="Z617" s="284"/>
      <c r="AA617" s="162"/>
      <c r="AB617" s="162"/>
      <c r="AC617" s="162"/>
      <c r="AD617" s="284"/>
      <c r="AE617" s="162"/>
      <c r="AF617" s="162"/>
      <c r="AG617" s="284"/>
      <c r="AH617" s="284"/>
      <c r="AI617" s="284"/>
      <c r="AJ617" s="162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83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</row>
    <row r="618" spans="1:72" ht="12.75" customHeight="1">
      <c r="A618" s="162"/>
      <c r="B618" s="162"/>
      <c r="C618" s="317"/>
      <c r="D618" s="317"/>
      <c r="E618" s="317"/>
      <c r="F618" s="317"/>
      <c r="G618" s="327"/>
      <c r="H618" s="327"/>
      <c r="I618" s="327"/>
      <c r="J618" s="327"/>
      <c r="K618" s="327"/>
      <c r="L618" s="162"/>
      <c r="M618" s="162"/>
      <c r="N618" s="163"/>
      <c r="O618" s="163"/>
      <c r="P618" s="327"/>
      <c r="Q618" s="160"/>
      <c r="R618" s="160"/>
      <c r="S618" s="160"/>
      <c r="T618" s="160"/>
      <c r="U618" s="160"/>
      <c r="V618" s="160"/>
      <c r="W618" s="160"/>
      <c r="X618" s="160"/>
      <c r="Y618" s="285"/>
      <c r="Z618" s="284"/>
      <c r="AA618" s="162"/>
      <c r="AB618" s="162"/>
      <c r="AC618" s="162"/>
      <c r="AD618" s="284"/>
      <c r="AE618" s="162"/>
      <c r="AF618" s="162"/>
      <c r="AG618" s="284"/>
      <c r="AH618" s="284"/>
      <c r="AI618" s="284"/>
      <c r="AJ618" s="162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83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</row>
    <row r="619" spans="1:72" ht="12.75" customHeight="1">
      <c r="A619" s="162"/>
      <c r="B619" s="162"/>
      <c r="C619" s="317"/>
      <c r="D619" s="317"/>
      <c r="E619" s="317"/>
      <c r="F619" s="317"/>
      <c r="G619" s="327"/>
      <c r="H619" s="327"/>
      <c r="I619" s="327"/>
      <c r="J619" s="327"/>
      <c r="K619" s="327"/>
      <c r="L619" s="162"/>
      <c r="M619" s="162"/>
      <c r="N619" s="163"/>
      <c r="O619" s="163"/>
      <c r="P619" s="327"/>
      <c r="Q619" s="160"/>
      <c r="R619" s="160"/>
      <c r="S619" s="160"/>
      <c r="T619" s="160"/>
      <c r="U619" s="160"/>
      <c r="V619" s="160"/>
      <c r="W619" s="160"/>
      <c r="X619" s="160"/>
      <c r="Y619" s="285"/>
      <c r="Z619" s="284"/>
      <c r="AA619" s="162"/>
      <c r="AB619" s="162"/>
      <c r="AC619" s="162"/>
      <c r="AD619" s="284"/>
      <c r="AE619" s="162"/>
      <c r="AF619" s="162"/>
      <c r="AG619" s="284"/>
      <c r="AH619" s="284"/>
      <c r="AI619" s="284"/>
      <c r="AJ619" s="162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83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</row>
    <row r="620" spans="1:72" ht="12.75" customHeight="1">
      <c r="A620" s="162"/>
      <c r="B620" s="162"/>
      <c r="C620" s="317"/>
      <c r="D620" s="317"/>
      <c r="E620" s="317"/>
      <c r="F620" s="317"/>
      <c r="G620" s="327"/>
      <c r="H620" s="327"/>
      <c r="I620" s="327"/>
      <c r="J620" s="327"/>
      <c r="K620" s="327"/>
      <c r="L620" s="162"/>
      <c r="M620" s="162"/>
      <c r="N620" s="163"/>
      <c r="O620" s="163"/>
      <c r="P620" s="327"/>
      <c r="Q620" s="160"/>
      <c r="R620" s="160"/>
      <c r="S620" s="160"/>
      <c r="T620" s="160"/>
      <c r="U620" s="160"/>
      <c r="V620" s="160"/>
      <c r="W620" s="160"/>
      <c r="X620" s="160"/>
      <c r="Y620" s="285"/>
      <c r="Z620" s="284"/>
      <c r="AA620" s="162"/>
      <c r="AB620" s="162"/>
      <c r="AC620" s="162"/>
      <c r="AD620" s="284"/>
      <c r="AE620" s="162"/>
      <c r="AF620" s="162"/>
      <c r="AG620" s="284"/>
      <c r="AH620" s="284"/>
      <c r="AI620" s="284"/>
      <c r="AJ620" s="162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83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</row>
    <row r="621" spans="1:72" ht="12.75" customHeight="1">
      <c r="A621" s="162"/>
      <c r="B621" s="162"/>
      <c r="C621" s="317"/>
      <c r="D621" s="317"/>
      <c r="E621" s="317"/>
      <c r="F621" s="317"/>
      <c r="G621" s="327"/>
      <c r="H621" s="327"/>
      <c r="I621" s="327"/>
      <c r="J621" s="327"/>
      <c r="K621" s="327"/>
      <c r="L621" s="162"/>
      <c r="M621" s="162"/>
      <c r="N621" s="163"/>
      <c r="O621" s="163"/>
      <c r="P621" s="327"/>
      <c r="Q621" s="160"/>
      <c r="R621" s="160"/>
      <c r="S621" s="160"/>
      <c r="T621" s="160"/>
      <c r="U621" s="160"/>
      <c r="V621" s="160"/>
      <c r="W621" s="160"/>
      <c r="X621" s="160"/>
      <c r="Y621" s="285"/>
      <c r="Z621" s="284"/>
      <c r="AA621" s="162"/>
      <c r="AB621" s="162"/>
      <c r="AC621" s="162"/>
      <c r="AD621" s="284"/>
      <c r="AE621" s="162"/>
      <c r="AF621" s="162"/>
      <c r="AG621" s="284"/>
      <c r="AH621" s="284"/>
      <c r="AI621" s="284"/>
      <c r="AJ621" s="162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83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</row>
    <row r="622" spans="1:72" ht="12.75" customHeight="1">
      <c r="A622" s="162"/>
      <c r="B622" s="162"/>
      <c r="C622" s="317"/>
      <c r="D622" s="317"/>
      <c r="E622" s="317"/>
      <c r="F622" s="317"/>
      <c r="G622" s="327"/>
      <c r="H622" s="327"/>
      <c r="I622" s="327"/>
      <c r="J622" s="327"/>
      <c r="K622" s="327"/>
      <c r="L622" s="162"/>
      <c r="M622" s="162"/>
      <c r="N622" s="163"/>
      <c r="O622" s="163"/>
      <c r="P622" s="327"/>
      <c r="Q622" s="160"/>
      <c r="R622" s="160"/>
      <c r="S622" s="160"/>
      <c r="T622" s="160"/>
      <c r="U622" s="160"/>
      <c r="V622" s="160"/>
      <c r="W622" s="160"/>
      <c r="X622" s="160"/>
      <c r="Y622" s="285"/>
      <c r="Z622" s="284"/>
      <c r="AA622" s="162"/>
      <c r="AB622" s="162"/>
      <c r="AC622" s="162"/>
      <c r="AD622" s="284"/>
      <c r="AE622" s="162"/>
      <c r="AF622" s="162"/>
      <c r="AG622" s="284"/>
      <c r="AH622" s="284"/>
      <c r="AI622" s="284"/>
      <c r="AJ622" s="162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83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</row>
    <row r="623" spans="1:72" ht="12.75" customHeight="1">
      <c r="A623" s="162"/>
      <c r="B623" s="162"/>
      <c r="C623" s="317"/>
      <c r="D623" s="317"/>
      <c r="E623" s="317"/>
      <c r="F623" s="317"/>
      <c r="G623" s="327"/>
      <c r="H623" s="327"/>
      <c r="I623" s="327"/>
      <c r="J623" s="327"/>
      <c r="K623" s="327"/>
      <c r="L623" s="162"/>
      <c r="M623" s="162"/>
      <c r="N623" s="163"/>
      <c r="O623" s="163"/>
      <c r="P623" s="327"/>
      <c r="Q623" s="160"/>
      <c r="R623" s="160"/>
      <c r="S623" s="160"/>
      <c r="T623" s="160"/>
      <c r="U623" s="160"/>
      <c r="V623" s="160"/>
      <c r="W623" s="160"/>
      <c r="X623" s="160"/>
      <c r="Y623" s="285"/>
      <c r="Z623" s="284"/>
      <c r="AA623" s="162"/>
      <c r="AB623" s="162"/>
      <c r="AC623" s="162"/>
      <c r="AD623" s="284"/>
      <c r="AE623" s="162"/>
      <c r="AF623" s="162"/>
      <c r="AG623" s="284"/>
      <c r="AH623" s="284"/>
      <c r="AI623" s="284"/>
      <c r="AJ623" s="162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83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</row>
    <row r="624" spans="1:72" ht="12.75" customHeight="1">
      <c r="A624" s="162"/>
      <c r="B624" s="162"/>
      <c r="C624" s="317"/>
      <c r="D624" s="317"/>
      <c r="E624" s="317"/>
      <c r="F624" s="317"/>
      <c r="G624" s="327"/>
      <c r="H624" s="327"/>
      <c r="I624" s="327"/>
      <c r="J624" s="327"/>
      <c r="K624" s="327"/>
      <c r="L624" s="162"/>
      <c r="M624" s="162"/>
      <c r="N624" s="163"/>
      <c r="O624" s="163"/>
      <c r="P624" s="327"/>
      <c r="Q624" s="160"/>
      <c r="R624" s="160"/>
      <c r="S624" s="160"/>
      <c r="T624" s="160"/>
      <c r="U624" s="160"/>
      <c r="V624" s="160"/>
      <c r="W624" s="160"/>
      <c r="X624" s="160"/>
      <c r="Y624" s="285"/>
      <c r="Z624" s="284"/>
      <c r="AA624" s="162"/>
      <c r="AB624" s="162"/>
      <c r="AC624" s="162"/>
      <c r="AD624" s="284"/>
      <c r="AE624" s="162"/>
      <c r="AF624" s="162"/>
      <c r="AG624" s="284"/>
      <c r="AH624" s="284"/>
      <c r="AI624" s="284"/>
      <c r="AJ624" s="162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83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</row>
    <row r="625" spans="1:72" ht="12.75" customHeight="1">
      <c r="A625" s="162"/>
      <c r="B625" s="162"/>
      <c r="C625" s="317"/>
      <c r="D625" s="317"/>
      <c r="E625" s="317"/>
      <c r="F625" s="317"/>
      <c r="G625" s="327"/>
      <c r="H625" s="327"/>
      <c r="I625" s="327"/>
      <c r="J625" s="327"/>
      <c r="K625" s="327"/>
      <c r="L625" s="162"/>
      <c r="M625" s="162"/>
      <c r="N625" s="163"/>
      <c r="O625" s="163"/>
      <c r="P625" s="327"/>
      <c r="Q625" s="160"/>
      <c r="R625" s="160"/>
      <c r="S625" s="160"/>
      <c r="T625" s="160"/>
      <c r="U625" s="160"/>
      <c r="V625" s="160"/>
      <c r="W625" s="160"/>
      <c r="X625" s="160"/>
      <c r="Y625" s="285"/>
      <c r="Z625" s="284"/>
      <c r="AA625" s="162"/>
      <c r="AB625" s="162"/>
      <c r="AC625" s="162"/>
      <c r="AD625" s="284"/>
      <c r="AE625" s="162"/>
      <c r="AF625" s="162"/>
      <c r="AG625" s="284"/>
      <c r="AH625" s="284"/>
      <c r="AI625" s="284"/>
      <c r="AJ625" s="162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83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</row>
    <row r="626" spans="1:72" ht="12.75" customHeight="1">
      <c r="A626" s="162"/>
      <c r="B626" s="162"/>
      <c r="C626" s="317"/>
      <c r="D626" s="317"/>
      <c r="E626" s="317"/>
      <c r="F626" s="317"/>
      <c r="G626" s="327"/>
      <c r="H626" s="327"/>
      <c r="I626" s="327"/>
      <c r="J626" s="327"/>
      <c r="K626" s="327"/>
      <c r="L626" s="162"/>
      <c r="M626" s="162"/>
      <c r="N626" s="163"/>
      <c r="O626" s="163"/>
      <c r="P626" s="327"/>
      <c r="Q626" s="160"/>
      <c r="R626" s="160"/>
      <c r="S626" s="160"/>
      <c r="T626" s="160"/>
      <c r="U626" s="160"/>
      <c r="V626" s="160"/>
      <c r="W626" s="160"/>
      <c r="X626" s="160"/>
      <c r="Y626" s="285"/>
      <c r="Z626" s="284"/>
      <c r="AA626" s="162"/>
      <c r="AB626" s="162"/>
      <c r="AC626" s="162"/>
      <c r="AD626" s="284"/>
      <c r="AE626" s="162"/>
      <c r="AF626" s="162"/>
      <c r="AG626" s="284"/>
      <c r="AH626" s="284"/>
      <c r="AI626" s="284"/>
      <c r="AJ626" s="162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83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</row>
    <row r="627" spans="1:72" ht="12.75" customHeight="1">
      <c r="A627" s="162"/>
      <c r="B627" s="162"/>
      <c r="C627" s="317"/>
      <c r="D627" s="317"/>
      <c r="E627" s="317"/>
      <c r="F627" s="317"/>
      <c r="G627" s="327"/>
      <c r="H627" s="327"/>
      <c r="I627" s="327"/>
      <c r="J627" s="327"/>
      <c r="K627" s="327"/>
      <c r="L627" s="162"/>
      <c r="M627" s="162"/>
      <c r="N627" s="163"/>
      <c r="O627" s="163"/>
      <c r="P627" s="327"/>
      <c r="Q627" s="160"/>
      <c r="R627" s="160"/>
      <c r="S627" s="160"/>
      <c r="T627" s="160"/>
      <c r="U627" s="160"/>
      <c r="V627" s="160"/>
      <c r="W627" s="160"/>
      <c r="X627" s="160"/>
      <c r="Y627" s="285"/>
      <c r="Z627" s="284"/>
      <c r="AA627" s="162"/>
      <c r="AB627" s="162"/>
      <c r="AC627" s="162"/>
      <c r="AD627" s="284"/>
      <c r="AE627" s="162"/>
      <c r="AF627" s="162"/>
      <c r="AG627" s="284"/>
      <c r="AH627" s="284"/>
      <c r="AI627" s="284"/>
      <c r="AJ627" s="162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83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</row>
    <row r="628" spans="1:72" ht="12.75" customHeight="1">
      <c r="A628" s="162"/>
      <c r="B628" s="162"/>
      <c r="C628" s="317"/>
      <c r="D628" s="317"/>
      <c r="E628" s="317"/>
      <c r="F628" s="317"/>
      <c r="G628" s="327"/>
      <c r="H628" s="327"/>
      <c r="I628" s="327"/>
      <c r="J628" s="327"/>
      <c r="K628" s="327"/>
      <c r="L628" s="162"/>
      <c r="M628" s="162"/>
      <c r="N628" s="163"/>
      <c r="O628" s="163"/>
      <c r="P628" s="327"/>
      <c r="Q628" s="160"/>
      <c r="R628" s="160"/>
      <c r="S628" s="160"/>
      <c r="T628" s="160"/>
      <c r="U628" s="160"/>
      <c r="V628" s="160"/>
      <c r="W628" s="160"/>
      <c r="X628" s="160"/>
      <c r="Y628" s="285"/>
      <c r="Z628" s="284"/>
      <c r="AA628" s="162"/>
      <c r="AB628" s="162"/>
      <c r="AC628" s="162"/>
      <c r="AD628" s="284"/>
      <c r="AE628" s="162"/>
      <c r="AF628" s="162"/>
      <c r="AG628" s="284"/>
      <c r="AH628" s="284"/>
      <c r="AI628" s="284"/>
      <c r="AJ628" s="162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83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</row>
    <row r="629" spans="1:72" ht="12.75" customHeight="1">
      <c r="A629" s="162"/>
      <c r="B629" s="162"/>
      <c r="C629" s="317"/>
      <c r="D629" s="317"/>
      <c r="E629" s="317"/>
      <c r="F629" s="317"/>
      <c r="G629" s="327"/>
      <c r="H629" s="327"/>
      <c r="I629" s="327"/>
      <c r="J629" s="327"/>
      <c r="K629" s="327"/>
      <c r="L629" s="162"/>
      <c r="M629" s="162"/>
      <c r="N629" s="163"/>
      <c r="O629" s="163"/>
      <c r="P629" s="327"/>
      <c r="Q629" s="160"/>
      <c r="R629" s="160"/>
      <c r="S629" s="160"/>
      <c r="T629" s="160"/>
      <c r="U629" s="160"/>
      <c r="V629" s="160"/>
      <c r="W629" s="160"/>
      <c r="X629" s="160"/>
      <c r="Y629" s="285"/>
      <c r="Z629" s="284"/>
      <c r="AA629" s="162"/>
      <c r="AB629" s="162"/>
      <c r="AC629" s="162"/>
      <c r="AD629" s="284"/>
      <c r="AE629" s="162"/>
      <c r="AF629" s="162"/>
      <c r="AG629" s="284"/>
      <c r="AH629" s="284"/>
      <c r="AI629" s="284"/>
      <c r="AJ629" s="162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83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</row>
    <row r="630" spans="1:72" ht="12.75" customHeight="1">
      <c r="A630" s="162"/>
      <c r="B630" s="162"/>
      <c r="C630" s="317"/>
      <c r="D630" s="317"/>
      <c r="E630" s="317"/>
      <c r="F630" s="317"/>
      <c r="G630" s="327"/>
      <c r="H630" s="327"/>
      <c r="I630" s="327"/>
      <c r="J630" s="327"/>
      <c r="K630" s="327"/>
      <c r="L630" s="162"/>
      <c r="M630" s="162"/>
      <c r="N630" s="163"/>
      <c r="O630" s="163"/>
      <c r="P630" s="327"/>
      <c r="Q630" s="160"/>
      <c r="R630" s="160"/>
      <c r="S630" s="160"/>
      <c r="T630" s="160"/>
      <c r="U630" s="160"/>
      <c r="V630" s="160"/>
      <c r="W630" s="160"/>
      <c r="X630" s="160"/>
      <c r="Y630" s="285"/>
      <c r="Z630" s="284"/>
      <c r="AA630" s="162"/>
      <c r="AB630" s="162"/>
      <c r="AC630" s="162"/>
      <c r="AD630" s="284"/>
      <c r="AE630" s="162"/>
      <c r="AF630" s="162"/>
      <c r="AG630" s="284"/>
      <c r="AH630" s="284"/>
      <c r="AI630" s="284"/>
      <c r="AJ630" s="162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83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</row>
    <row r="631" spans="1:72" ht="12.75" customHeight="1">
      <c r="A631" s="162"/>
      <c r="B631" s="162"/>
      <c r="C631" s="317"/>
      <c r="D631" s="317"/>
      <c r="E631" s="317"/>
      <c r="F631" s="317"/>
      <c r="G631" s="327"/>
      <c r="H631" s="327"/>
      <c r="I631" s="327"/>
      <c r="J631" s="327"/>
      <c r="K631" s="327"/>
      <c r="L631" s="162"/>
      <c r="M631" s="162"/>
      <c r="N631" s="163"/>
      <c r="O631" s="163"/>
      <c r="P631" s="327"/>
      <c r="Q631" s="160"/>
      <c r="R631" s="160"/>
      <c r="S631" s="160"/>
      <c r="T631" s="160"/>
      <c r="U631" s="160"/>
      <c r="V631" s="160"/>
      <c r="W631" s="160"/>
      <c r="X631" s="160"/>
      <c r="Y631" s="285"/>
      <c r="Z631" s="284"/>
      <c r="AA631" s="162"/>
      <c r="AB631" s="162"/>
      <c r="AC631" s="162"/>
      <c r="AD631" s="284"/>
      <c r="AE631" s="162"/>
      <c r="AF631" s="162"/>
      <c r="AG631" s="284"/>
      <c r="AH631" s="284"/>
      <c r="AI631" s="284"/>
      <c r="AJ631" s="162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83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</row>
    <row r="632" spans="1:72" ht="12.75" customHeight="1">
      <c r="A632" s="162"/>
      <c r="B632" s="162"/>
      <c r="C632" s="317"/>
      <c r="D632" s="317"/>
      <c r="E632" s="317"/>
      <c r="F632" s="317"/>
      <c r="G632" s="327"/>
      <c r="H632" s="327"/>
      <c r="I632" s="327"/>
      <c r="J632" s="327"/>
      <c r="K632" s="327"/>
      <c r="L632" s="162"/>
      <c r="M632" s="162"/>
      <c r="N632" s="163"/>
      <c r="O632" s="163"/>
      <c r="P632" s="327"/>
      <c r="Q632" s="160"/>
      <c r="R632" s="160"/>
      <c r="S632" s="160"/>
      <c r="T632" s="160"/>
      <c r="U632" s="160"/>
      <c r="V632" s="160"/>
      <c r="W632" s="160"/>
      <c r="X632" s="160"/>
      <c r="Y632" s="285"/>
      <c r="Z632" s="284"/>
      <c r="AA632" s="162"/>
      <c r="AB632" s="162"/>
      <c r="AC632" s="162"/>
      <c r="AD632" s="284"/>
      <c r="AE632" s="162"/>
      <c r="AF632" s="162"/>
      <c r="AG632" s="284"/>
      <c r="AH632" s="284"/>
      <c r="AI632" s="284"/>
      <c r="AJ632" s="162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83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</row>
    <row r="633" spans="1:72" ht="12.75" customHeight="1">
      <c r="A633" s="162"/>
      <c r="B633" s="162"/>
      <c r="C633" s="317"/>
      <c r="D633" s="317"/>
      <c r="E633" s="317"/>
      <c r="F633" s="317"/>
      <c r="G633" s="327"/>
      <c r="H633" s="327"/>
      <c r="I633" s="327"/>
      <c r="J633" s="327"/>
      <c r="K633" s="327"/>
      <c r="L633" s="162"/>
      <c r="M633" s="162"/>
      <c r="N633" s="163"/>
      <c r="O633" s="163"/>
      <c r="P633" s="327"/>
      <c r="Q633" s="160"/>
      <c r="R633" s="160"/>
      <c r="S633" s="160"/>
      <c r="T633" s="160"/>
      <c r="U633" s="160"/>
      <c r="V633" s="160"/>
      <c r="W633" s="160"/>
      <c r="X633" s="160"/>
      <c r="Y633" s="285"/>
      <c r="Z633" s="284"/>
      <c r="AA633" s="162"/>
      <c r="AB633" s="162"/>
      <c r="AC633" s="162"/>
      <c r="AD633" s="284"/>
      <c r="AE633" s="162"/>
      <c r="AF633" s="162"/>
      <c r="AG633" s="284"/>
      <c r="AH633" s="284"/>
      <c r="AI633" s="284"/>
      <c r="AJ633" s="162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83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</row>
    <row r="634" spans="1:72" ht="12.75" customHeight="1">
      <c r="A634" s="162"/>
      <c r="B634" s="162"/>
      <c r="C634" s="317"/>
      <c r="D634" s="317"/>
      <c r="E634" s="317"/>
      <c r="F634" s="317"/>
      <c r="G634" s="327"/>
      <c r="H634" s="327"/>
      <c r="I634" s="327"/>
      <c r="J634" s="327"/>
      <c r="K634" s="327"/>
      <c r="L634" s="162"/>
      <c r="M634" s="162"/>
      <c r="N634" s="163"/>
      <c r="O634" s="163"/>
      <c r="P634" s="327"/>
      <c r="Q634" s="160"/>
      <c r="R634" s="160"/>
      <c r="S634" s="160"/>
      <c r="T634" s="160"/>
      <c r="U634" s="160"/>
      <c r="V634" s="160"/>
      <c r="W634" s="160"/>
      <c r="X634" s="160"/>
      <c r="Y634" s="285"/>
      <c r="Z634" s="284"/>
      <c r="AA634" s="162"/>
      <c r="AB634" s="162"/>
      <c r="AC634" s="162"/>
      <c r="AD634" s="284"/>
      <c r="AE634" s="162"/>
      <c r="AF634" s="162"/>
      <c r="AG634" s="284"/>
      <c r="AH634" s="284"/>
      <c r="AI634" s="284"/>
      <c r="AJ634" s="162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83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</row>
    <row r="635" spans="1:72" ht="12.75" customHeight="1">
      <c r="A635" s="162"/>
      <c r="B635" s="162"/>
      <c r="C635" s="317"/>
      <c r="D635" s="317"/>
      <c r="E635" s="317"/>
      <c r="F635" s="317"/>
      <c r="G635" s="327"/>
      <c r="H635" s="327"/>
      <c r="I635" s="327"/>
      <c r="J635" s="327"/>
      <c r="K635" s="327"/>
      <c r="L635" s="162"/>
      <c r="M635" s="162"/>
      <c r="N635" s="163"/>
      <c r="O635" s="163"/>
      <c r="P635" s="327"/>
      <c r="Q635" s="160"/>
      <c r="R635" s="160"/>
      <c r="S635" s="160"/>
      <c r="T635" s="160"/>
      <c r="U635" s="160"/>
      <c r="V635" s="160"/>
      <c r="W635" s="160"/>
      <c r="X635" s="160"/>
      <c r="Y635" s="285"/>
      <c r="Z635" s="284"/>
      <c r="AA635" s="162"/>
      <c r="AB635" s="162"/>
      <c r="AC635" s="162"/>
      <c r="AD635" s="284"/>
      <c r="AE635" s="162"/>
      <c r="AF635" s="162"/>
      <c r="AG635" s="284"/>
      <c r="AH635" s="284"/>
      <c r="AI635" s="284"/>
      <c r="AJ635" s="162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83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</row>
    <row r="636" spans="1:72" ht="12.75" customHeight="1">
      <c r="A636" s="162"/>
      <c r="B636" s="162"/>
      <c r="C636" s="317"/>
      <c r="D636" s="317"/>
      <c r="E636" s="317"/>
      <c r="F636" s="317"/>
      <c r="G636" s="327"/>
      <c r="H636" s="327"/>
      <c r="I636" s="327"/>
      <c r="J636" s="327"/>
      <c r="K636" s="327"/>
      <c r="L636" s="162"/>
      <c r="M636" s="162"/>
      <c r="N636" s="163"/>
      <c r="O636" s="163"/>
      <c r="P636" s="327"/>
      <c r="Q636" s="160"/>
      <c r="R636" s="160"/>
      <c r="S636" s="160"/>
      <c r="T636" s="160"/>
      <c r="U636" s="160"/>
      <c r="V636" s="160"/>
      <c r="W636" s="160"/>
      <c r="X636" s="160"/>
      <c r="Y636" s="285"/>
      <c r="Z636" s="284"/>
      <c r="AA636" s="162"/>
      <c r="AB636" s="162"/>
      <c r="AC636" s="162"/>
      <c r="AD636" s="284"/>
      <c r="AE636" s="162"/>
      <c r="AF636" s="162"/>
      <c r="AG636" s="284"/>
      <c r="AH636" s="284"/>
      <c r="AI636" s="284"/>
      <c r="AJ636" s="162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83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</row>
    <row r="637" spans="1:72" ht="12.75" customHeight="1">
      <c r="A637" s="162"/>
      <c r="B637" s="162"/>
      <c r="C637" s="317"/>
      <c r="D637" s="317"/>
      <c r="E637" s="317"/>
      <c r="F637" s="317"/>
      <c r="G637" s="327"/>
      <c r="H637" s="327"/>
      <c r="I637" s="327"/>
      <c r="J637" s="327"/>
      <c r="K637" s="327"/>
      <c r="L637" s="162"/>
      <c r="M637" s="162"/>
      <c r="N637" s="163"/>
      <c r="O637" s="163"/>
      <c r="P637" s="327"/>
      <c r="Q637" s="160"/>
      <c r="R637" s="160"/>
      <c r="S637" s="160"/>
      <c r="T637" s="160"/>
      <c r="U637" s="160"/>
      <c r="V637" s="160"/>
      <c r="W637" s="160"/>
      <c r="X637" s="160"/>
      <c r="Y637" s="285"/>
      <c r="Z637" s="284"/>
      <c r="AA637" s="162"/>
      <c r="AB637" s="162"/>
      <c r="AC637" s="162"/>
      <c r="AD637" s="284"/>
      <c r="AE637" s="162"/>
      <c r="AF637" s="162"/>
      <c r="AG637" s="284"/>
      <c r="AH637" s="284"/>
      <c r="AI637" s="284"/>
      <c r="AJ637" s="162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83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</row>
    <row r="638" spans="1:72" ht="12.75" customHeight="1">
      <c r="A638" s="162"/>
      <c r="B638" s="162"/>
      <c r="C638" s="317"/>
      <c r="D638" s="317"/>
      <c r="E638" s="317"/>
      <c r="F638" s="317"/>
      <c r="G638" s="327"/>
      <c r="H638" s="327"/>
      <c r="I638" s="327"/>
      <c r="J638" s="327"/>
      <c r="K638" s="327"/>
      <c r="L638" s="162"/>
      <c r="M638" s="162"/>
      <c r="N638" s="163"/>
      <c r="O638" s="163"/>
      <c r="P638" s="327"/>
      <c r="Q638" s="160"/>
      <c r="R638" s="160"/>
      <c r="S638" s="160"/>
      <c r="T638" s="160"/>
      <c r="U638" s="160"/>
      <c r="V638" s="160"/>
      <c r="W638" s="160"/>
      <c r="X638" s="160"/>
      <c r="Y638" s="285"/>
      <c r="Z638" s="284"/>
      <c r="AA638" s="162"/>
      <c r="AB638" s="162"/>
      <c r="AC638" s="162"/>
      <c r="AD638" s="284"/>
      <c r="AE638" s="162"/>
      <c r="AF638" s="162"/>
      <c r="AG638" s="284"/>
      <c r="AH638" s="284"/>
      <c r="AI638" s="284"/>
      <c r="AJ638" s="162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83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</row>
    <row r="639" spans="1:72" ht="12.75" customHeight="1">
      <c r="A639" s="162"/>
      <c r="B639" s="162"/>
      <c r="C639" s="317"/>
      <c r="D639" s="317"/>
      <c r="E639" s="317"/>
      <c r="F639" s="317"/>
      <c r="G639" s="327"/>
      <c r="H639" s="327"/>
      <c r="I639" s="327"/>
      <c r="J639" s="327"/>
      <c r="K639" s="327"/>
      <c r="L639" s="162"/>
      <c r="M639" s="162"/>
      <c r="N639" s="163"/>
      <c r="O639" s="163"/>
      <c r="P639" s="327"/>
      <c r="Q639" s="160"/>
      <c r="R639" s="160"/>
      <c r="S639" s="160"/>
      <c r="T639" s="160"/>
      <c r="U639" s="160"/>
      <c r="V639" s="160"/>
      <c r="W639" s="160"/>
      <c r="X639" s="160"/>
      <c r="Y639" s="285"/>
      <c r="Z639" s="284"/>
      <c r="AA639" s="162"/>
      <c r="AB639" s="162"/>
      <c r="AC639" s="162"/>
      <c r="AD639" s="284"/>
      <c r="AE639" s="162"/>
      <c r="AF639" s="162"/>
      <c r="AG639" s="284"/>
      <c r="AH639" s="284"/>
      <c r="AI639" s="284"/>
      <c r="AJ639" s="162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83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</row>
    <row r="640" spans="1:72" ht="12.75" customHeight="1">
      <c r="A640" s="162"/>
      <c r="B640" s="162"/>
      <c r="C640" s="317"/>
      <c r="D640" s="317"/>
      <c r="E640" s="317"/>
      <c r="F640" s="317"/>
      <c r="G640" s="327"/>
      <c r="H640" s="327"/>
      <c r="I640" s="327"/>
      <c r="J640" s="327"/>
      <c r="K640" s="327"/>
      <c r="L640" s="162"/>
      <c r="M640" s="162"/>
      <c r="N640" s="163"/>
      <c r="O640" s="163"/>
      <c r="P640" s="327"/>
      <c r="Q640" s="160"/>
      <c r="R640" s="160"/>
      <c r="S640" s="160"/>
      <c r="T640" s="160"/>
      <c r="U640" s="160"/>
      <c r="V640" s="160"/>
      <c r="W640" s="160"/>
      <c r="X640" s="160"/>
      <c r="Y640" s="285"/>
      <c r="Z640" s="284"/>
      <c r="AA640" s="162"/>
      <c r="AB640" s="162"/>
      <c r="AC640" s="162"/>
      <c r="AD640" s="284"/>
      <c r="AE640" s="162"/>
      <c r="AF640" s="162"/>
      <c r="AG640" s="284"/>
      <c r="AH640" s="284"/>
      <c r="AI640" s="284"/>
      <c r="AJ640" s="162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83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</row>
    <row r="641" spans="1:72" ht="12.75" customHeight="1">
      <c r="A641" s="162"/>
      <c r="B641" s="162"/>
      <c r="C641" s="317"/>
      <c r="D641" s="317"/>
      <c r="E641" s="317"/>
      <c r="F641" s="317"/>
      <c r="G641" s="327"/>
      <c r="H641" s="327"/>
      <c r="I641" s="327"/>
      <c r="J641" s="327"/>
      <c r="K641" s="327"/>
      <c r="L641" s="162"/>
      <c r="M641" s="162"/>
      <c r="N641" s="163"/>
      <c r="O641" s="163"/>
      <c r="P641" s="327"/>
      <c r="Q641" s="160"/>
      <c r="R641" s="160"/>
      <c r="S641" s="160"/>
      <c r="T641" s="160"/>
      <c r="U641" s="160"/>
      <c r="V641" s="160"/>
      <c r="W641" s="160"/>
      <c r="X641" s="160"/>
      <c r="Y641" s="285"/>
      <c r="Z641" s="284"/>
      <c r="AA641" s="162"/>
      <c r="AB641" s="162"/>
      <c r="AC641" s="162"/>
      <c r="AD641" s="284"/>
      <c r="AE641" s="162"/>
      <c r="AF641" s="162"/>
      <c r="AG641" s="284"/>
      <c r="AH641" s="284"/>
      <c r="AI641" s="284"/>
      <c r="AJ641" s="162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83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</row>
    <row r="642" spans="1:72" ht="12.75" customHeight="1">
      <c r="A642" s="162"/>
      <c r="B642" s="162"/>
      <c r="C642" s="317"/>
      <c r="D642" s="317"/>
      <c r="E642" s="317"/>
      <c r="F642" s="317"/>
      <c r="G642" s="327"/>
      <c r="H642" s="327"/>
      <c r="I642" s="327"/>
      <c r="J642" s="327"/>
      <c r="K642" s="327"/>
      <c r="L642" s="162"/>
      <c r="M642" s="162"/>
      <c r="N642" s="163"/>
      <c r="O642" s="163"/>
      <c r="P642" s="327"/>
      <c r="Q642" s="160"/>
      <c r="R642" s="160"/>
      <c r="S642" s="160"/>
      <c r="T642" s="160"/>
      <c r="U642" s="160"/>
      <c r="V642" s="160"/>
      <c r="W642" s="160"/>
      <c r="X642" s="160"/>
      <c r="Y642" s="285"/>
      <c r="Z642" s="284"/>
      <c r="AA642" s="162"/>
      <c r="AB642" s="162"/>
      <c r="AC642" s="162"/>
      <c r="AD642" s="284"/>
      <c r="AE642" s="162"/>
      <c r="AF642" s="162"/>
      <c r="AG642" s="284"/>
      <c r="AH642" s="284"/>
      <c r="AI642" s="284"/>
      <c r="AJ642" s="162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83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</row>
    <row r="643" spans="1:72" ht="12.75" customHeight="1">
      <c r="A643" s="162"/>
      <c r="B643" s="162"/>
      <c r="C643" s="317"/>
      <c r="D643" s="317"/>
      <c r="E643" s="317"/>
      <c r="F643" s="317"/>
      <c r="G643" s="327"/>
      <c r="H643" s="327"/>
      <c r="I643" s="327"/>
      <c r="J643" s="327"/>
      <c r="K643" s="327"/>
      <c r="L643" s="162"/>
      <c r="M643" s="162"/>
      <c r="N643" s="163"/>
      <c r="O643" s="163"/>
      <c r="P643" s="327"/>
      <c r="Q643" s="160"/>
      <c r="R643" s="160"/>
      <c r="S643" s="160"/>
      <c r="T643" s="160"/>
      <c r="U643" s="160"/>
      <c r="V643" s="160"/>
      <c r="W643" s="160"/>
      <c r="X643" s="160"/>
      <c r="Y643" s="285"/>
      <c r="Z643" s="284"/>
      <c r="AA643" s="162"/>
      <c r="AB643" s="162"/>
      <c r="AC643" s="162"/>
      <c r="AD643" s="284"/>
      <c r="AE643" s="162"/>
      <c r="AF643" s="162"/>
      <c r="AG643" s="284"/>
      <c r="AH643" s="284"/>
      <c r="AI643" s="284"/>
      <c r="AJ643" s="162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83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</row>
    <row r="644" spans="1:72" ht="12.75" customHeight="1">
      <c r="A644" s="162"/>
      <c r="B644" s="162"/>
      <c r="C644" s="317"/>
      <c r="D644" s="317"/>
      <c r="E644" s="317"/>
      <c r="F644" s="317"/>
      <c r="G644" s="327"/>
      <c r="H644" s="327"/>
      <c r="I644" s="327"/>
      <c r="J644" s="327"/>
      <c r="K644" s="327"/>
      <c r="L644" s="162"/>
      <c r="M644" s="162"/>
      <c r="N644" s="163"/>
      <c r="O644" s="163"/>
      <c r="P644" s="327"/>
      <c r="Q644" s="160"/>
      <c r="R644" s="160"/>
      <c r="S644" s="160"/>
      <c r="T644" s="160"/>
      <c r="U644" s="160"/>
      <c r="V644" s="160"/>
      <c r="W644" s="160"/>
      <c r="X644" s="160"/>
      <c r="Y644" s="285"/>
      <c r="Z644" s="284"/>
      <c r="AA644" s="162"/>
      <c r="AB644" s="162"/>
      <c r="AC644" s="162"/>
      <c r="AD644" s="284"/>
      <c r="AE644" s="162"/>
      <c r="AF644" s="162"/>
      <c r="AG644" s="284"/>
      <c r="AH644" s="284"/>
      <c r="AI644" s="284"/>
      <c r="AJ644" s="162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83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</row>
    <row r="645" spans="1:72" ht="12.75" customHeight="1">
      <c r="A645" s="162"/>
      <c r="B645" s="162"/>
      <c r="C645" s="317"/>
      <c r="D645" s="317"/>
      <c r="E645" s="317"/>
      <c r="F645" s="317"/>
      <c r="G645" s="327"/>
      <c r="H645" s="327"/>
      <c r="I645" s="327"/>
      <c r="J645" s="327"/>
      <c r="K645" s="327"/>
      <c r="L645" s="162"/>
      <c r="M645" s="162"/>
      <c r="N645" s="163"/>
      <c r="O645" s="163"/>
      <c r="P645" s="327"/>
      <c r="Q645" s="160"/>
      <c r="R645" s="160"/>
      <c r="S645" s="160"/>
      <c r="T645" s="160"/>
      <c r="U645" s="160"/>
      <c r="V645" s="160"/>
      <c r="W645" s="160"/>
      <c r="X645" s="160"/>
      <c r="Y645" s="285"/>
      <c r="Z645" s="284"/>
      <c r="AA645" s="162"/>
      <c r="AB645" s="162"/>
      <c r="AC645" s="162"/>
      <c r="AD645" s="284"/>
      <c r="AE645" s="162"/>
      <c r="AF645" s="162"/>
      <c r="AG645" s="284"/>
      <c r="AH645" s="284"/>
      <c r="AI645" s="284"/>
      <c r="AJ645" s="162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83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</row>
    <row r="646" spans="1:72" ht="12.75" customHeight="1">
      <c r="A646" s="162"/>
      <c r="B646" s="162"/>
      <c r="C646" s="317"/>
      <c r="D646" s="317"/>
      <c r="E646" s="317"/>
      <c r="F646" s="317"/>
      <c r="G646" s="327"/>
      <c r="H646" s="327"/>
      <c r="I646" s="327"/>
      <c r="J646" s="327"/>
      <c r="K646" s="327"/>
      <c r="L646" s="162"/>
      <c r="M646" s="162"/>
      <c r="N646" s="163"/>
      <c r="O646" s="163"/>
      <c r="P646" s="327"/>
      <c r="Q646" s="160"/>
      <c r="R646" s="160"/>
      <c r="S646" s="160"/>
      <c r="T646" s="160"/>
      <c r="U646" s="160"/>
      <c r="V646" s="160"/>
      <c r="W646" s="160"/>
      <c r="X646" s="160"/>
      <c r="Y646" s="285"/>
      <c r="Z646" s="284"/>
      <c r="AA646" s="162"/>
      <c r="AB646" s="162"/>
      <c r="AC646" s="162"/>
      <c r="AD646" s="284"/>
      <c r="AE646" s="162"/>
      <c r="AF646" s="162"/>
      <c r="AG646" s="284"/>
      <c r="AH646" s="284"/>
      <c r="AI646" s="284"/>
      <c r="AJ646" s="162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83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</row>
    <row r="647" spans="1:72" ht="12.75" customHeight="1">
      <c r="A647" s="162"/>
      <c r="B647" s="162"/>
      <c r="C647" s="317"/>
      <c r="D647" s="317"/>
      <c r="E647" s="317"/>
      <c r="F647" s="317"/>
      <c r="G647" s="327"/>
      <c r="H647" s="327"/>
      <c r="I647" s="327"/>
      <c r="J647" s="327"/>
      <c r="K647" s="327"/>
      <c r="L647" s="162"/>
      <c r="M647" s="162"/>
      <c r="N647" s="163"/>
      <c r="O647" s="163"/>
      <c r="P647" s="327"/>
      <c r="Q647" s="160"/>
      <c r="R647" s="160"/>
      <c r="S647" s="160"/>
      <c r="T647" s="160"/>
      <c r="U647" s="160"/>
      <c r="V647" s="160"/>
      <c r="W647" s="160"/>
      <c r="X647" s="160"/>
      <c r="Y647" s="285"/>
      <c r="Z647" s="284"/>
      <c r="AA647" s="162"/>
      <c r="AB647" s="162"/>
      <c r="AC647" s="162"/>
      <c r="AD647" s="284"/>
      <c r="AE647" s="162"/>
      <c r="AF647" s="162"/>
      <c r="AG647" s="284"/>
      <c r="AH647" s="284"/>
      <c r="AI647" s="284"/>
      <c r="AJ647" s="162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83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</row>
    <row r="648" spans="1:72" ht="12.75" customHeight="1">
      <c r="A648" s="162"/>
      <c r="B648" s="162"/>
      <c r="C648" s="317"/>
      <c r="D648" s="317"/>
      <c r="E648" s="317"/>
      <c r="F648" s="317"/>
      <c r="G648" s="327"/>
      <c r="H648" s="327"/>
      <c r="I648" s="327"/>
      <c r="J648" s="327"/>
      <c r="K648" s="327"/>
      <c r="L648" s="162"/>
      <c r="M648" s="162"/>
      <c r="N648" s="163"/>
      <c r="O648" s="163"/>
      <c r="P648" s="327"/>
      <c r="Q648" s="160"/>
      <c r="R648" s="160"/>
      <c r="S648" s="160"/>
      <c r="T648" s="160"/>
      <c r="U648" s="160"/>
      <c r="V648" s="160"/>
      <c r="W648" s="160"/>
      <c r="X648" s="160"/>
      <c r="Y648" s="285"/>
      <c r="Z648" s="284"/>
      <c r="AA648" s="162"/>
      <c r="AB648" s="162"/>
      <c r="AC648" s="162"/>
      <c r="AD648" s="284"/>
      <c r="AE648" s="162"/>
      <c r="AF648" s="162"/>
      <c r="AG648" s="284"/>
      <c r="AH648" s="284"/>
      <c r="AI648" s="284"/>
      <c r="AJ648" s="162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83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</row>
    <row r="649" spans="1:72" ht="12.75" customHeight="1">
      <c r="A649" s="162"/>
      <c r="B649" s="162"/>
      <c r="C649" s="317"/>
      <c r="D649" s="317"/>
      <c r="E649" s="317"/>
      <c r="F649" s="317"/>
      <c r="G649" s="327"/>
      <c r="H649" s="327"/>
      <c r="I649" s="327"/>
      <c r="J649" s="327"/>
      <c r="K649" s="327"/>
      <c r="L649" s="162"/>
      <c r="M649" s="162"/>
      <c r="N649" s="163"/>
      <c r="O649" s="163"/>
      <c r="P649" s="327"/>
      <c r="Q649" s="160"/>
      <c r="R649" s="160"/>
      <c r="S649" s="160"/>
      <c r="T649" s="160"/>
      <c r="U649" s="160"/>
      <c r="V649" s="160"/>
      <c r="W649" s="160"/>
      <c r="X649" s="160"/>
      <c r="Y649" s="285"/>
      <c r="Z649" s="284"/>
      <c r="AA649" s="162"/>
      <c r="AB649" s="162"/>
      <c r="AC649" s="162"/>
      <c r="AD649" s="284"/>
      <c r="AE649" s="162"/>
      <c r="AF649" s="162"/>
      <c r="AG649" s="284"/>
      <c r="AH649" s="284"/>
      <c r="AI649" s="284"/>
      <c r="AJ649" s="162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83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</row>
    <row r="650" spans="1:72" ht="12.75" customHeight="1">
      <c r="A650" s="162"/>
      <c r="B650" s="162"/>
      <c r="C650" s="317"/>
      <c r="D650" s="317"/>
      <c r="E650" s="317"/>
      <c r="F650" s="317"/>
      <c r="G650" s="327"/>
      <c r="H650" s="327"/>
      <c r="I650" s="327"/>
      <c r="J650" s="327"/>
      <c r="K650" s="327"/>
      <c r="L650" s="162"/>
      <c r="M650" s="162"/>
      <c r="N650" s="163"/>
      <c r="O650" s="163"/>
      <c r="P650" s="327"/>
      <c r="Q650" s="160"/>
      <c r="R650" s="160"/>
      <c r="S650" s="160"/>
      <c r="T650" s="160"/>
      <c r="U650" s="160"/>
      <c r="V650" s="160"/>
      <c r="W650" s="160"/>
      <c r="X650" s="160"/>
      <c r="Y650" s="285"/>
      <c r="Z650" s="284"/>
      <c r="AA650" s="162"/>
      <c r="AB650" s="162"/>
      <c r="AC650" s="162"/>
      <c r="AD650" s="284"/>
      <c r="AE650" s="162"/>
      <c r="AF650" s="162"/>
      <c r="AG650" s="284"/>
      <c r="AH650" s="284"/>
      <c r="AI650" s="284"/>
      <c r="AJ650" s="162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83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</row>
    <row r="651" spans="1:72" ht="12.75" customHeight="1">
      <c r="A651" s="162"/>
      <c r="B651" s="162"/>
      <c r="C651" s="317"/>
      <c r="D651" s="317"/>
      <c r="E651" s="317"/>
      <c r="F651" s="317"/>
      <c r="G651" s="327"/>
      <c r="H651" s="327"/>
      <c r="I651" s="327"/>
      <c r="J651" s="327"/>
      <c r="K651" s="327"/>
      <c r="L651" s="162"/>
      <c r="M651" s="162"/>
      <c r="N651" s="163"/>
      <c r="O651" s="163"/>
      <c r="P651" s="327"/>
      <c r="Q651" s="160"/>
      <c r="R651" s="160"/>
      <c r="S651" s="160"/>
      <c r="T651" s="160"/>
      <c r="U651" s="160"/>
      <c r="V651" s="160"/>
      <c r="W651" s="160"/>
      <c r="X651" s="160"/>
      <c r="Y651" s="285"/>
      <c r="Z651" s="284"/>
      <c r="AA651" s="162"/>
      <c r="AB651" s="162"/>
      <c r="AC651" s="162"/>
      <c r="AD651" s="284"/>
      <c r="AE651" s="162"/>
      <c r="AF651" s="162"/>
      <c r="AG651" s="284"/>
      <c r="AH651" s="284"/>
      <c r="AI651" s="284"/>
      <c r="AJ651" s="162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83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</row>
    <row r="652" spans="1:72" ht="12.75" customHeight="1">
      <c r="A652" s="162"/>
      <c r="B652" s="162"/>
      <c r="C652" s="317"/>
      <c r="D652" s="317"/>
      <c r="E652" s="317"/>
      <c r="F652" s="317"/>
      <c r="G652" s="327"/>
      <c r="H652" s="327"/>
      <c r="I652" s="327"/>
      <c r="J652" s="327"/>
      <c r="K652" s="327"/>
      <c r="L652" s="162"/>
      <c r="M652" s="162"/>
      <c r="N652" s="163"/>
      <c r="O652" s="163"/>
      <c r="P652" s="327"/>
      <c r="Q652" s="160"/>
      <c r="R652" s="160"/>
      <c r="S652" s="160"/>
      <c r="T652" s="160"/>
      <c r="U652" s="160"/>
      <c r="V652" s="160"/>
      <c r="W652" s="160"/>
      <c r="X652" s="160"/>
      <c r="Y652" s="285"/>
      <c r="Z652" s="284"/>
      <c r="AA652" s="162"/>
      <c r="AB652" s="162"/>
      <c r="AC652" s="162"/>
      <c r="AD652" s="284"/>
      <c r="AE652" s="162"/>
      <c r="AF652" s="162"/>
      <c r="AG652" s="284"/>
      <c r="AH652" s="284"/>
      <c r="AI652" s="284"/>
      <c r="AJ652" s="162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83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</row>
    <row r="653" spans="1:72" ht="12.75" customHeight="1">
      <c r="A653" s="162"/>
      <c r="B653" s="162"/>
      <c r="C653" s="317"/>
      <c r="D653" s="317"/>
      <c r="E653" s="317"/>
      <c r="F653" s="317"/>
      <c r="G653" s="327"/>
      <c r="H653" s="327"/>
      <c r="I653" s="327"/>
      <c r="J653" s="327"/>
      <c r="K653" s="327"/>
      <c r="L653" s="162"/>
      <c r="M653" s="162"/>
      <c r="N653" s="163"/>
      <c r="O653" s="163"/>
      <c r="P653" s="327"/>
      <c r="Q653" s="160"/>
      <c r="R653" s="160"/>
      <c r="S653" s="160"/>
      <c r="T653" s="160"/>
      <c r="U653" s="160"/>
      <c r="V653" s="160"/>
      <c r="W653" s="160"/>
      <c r="X653" s="160"/>
      <c r="Y653" s="285"/>
      <c r="Z653" s="284"/>
      <c r="AA653" s="162"/>
      <c r="AB653" s="162"/>
      <c r="AC653" s="162"/>
      <c r="AD653" s="284"/>
      <c r="AE653" s="162"/>
      <c r="AF653" s="162"/>
      <c r="AG653" s="284"/>
      <c r="AH653" s="284"/>
      <c r="AI653" s="284"/>
      <c r="AJ653" s="162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83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</row>
    <row r="654" spans="1:72" ht="12.75" customHeight="1">
      <c r="A654" s="162"/>
      <c r="B654" s="162"/>
      <c r="C654" s="317"/>
      <c r="D654" s="317"/>
      <c r="E654" s="317"/>
      <c r="F654" s="317"/>
      <c r="G654" s="327"/>
      <c r="H654" s="327"/>
      <c r="I654" s="327"/>
      <c r="J654" s="327"/>
      <c r="K654" s="327"/>
      <c r="L654" s="162"/>
      <c r="M654" s="162"/>
      <c r="N654" s="163"/>
      <c r="O654" s="163"/>
      <c r="P654" s="327"/>
      <c r="Q654" s="160"/>
      <c r="R654" s="160"/>
      <c r="S654" s="160"/>
      <c r="T654" s="160"/>
      <c r="U654" s="160"/>
      <c r="V654" s="160"/>
      <c r="W654" s="160"/>
      <c r="X654" s="160"/>
      <c r="Y654" s="285"/>
      <c r="Z654" s="284"/>
      <c r="AA654" s="162"/>
      <c r="AB654" s="162"/>
      <c r="AC654" s="162"/>
      <c r="AD654" s="284"/>
      <c r="AE654" s="162"/>
      <c r="AF654" s="162"/>
      <c r="AG654" s="284"/>
      <c r="AH654" s="284"/>
      <c r="AI654" s="284"/>
      <c r="AJ654" s="162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83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</row>
    <row r="655" spans="1:72" ht="12.75" customHeight="1">
      <c r="A655" s="162"/>
      <c r="B655" s="162"/>
      <c r="C655" s="317"/>
      <c r="D655" s="317"/>
      <c r="E655" s="317"/>
      <c r="F655" s="317"/>
      <c r="G655" s="327"/>
      <c r="H655" s="327"/>
      <c r="I655" s="327"/>
      <c r="J655" s="327"/>
      <c r="K655" s="327"/>
      <c r="L655" s="162"/>
      <c r="M655" s="162"/>
      <c r="N655" s="163"/>
      <c r="O655" s="163"/>
      <c r="P655" s="327"/>
      <c r="Q655" s="160"/>
      <c r="R655" s="160"/>
      <c r="S655" s="160"/>
      <c r="T655" s="160"/>
      <c r="U655" s="160"/>
      <c r="V655" s="160"/>
      <c r="W655" s="160"/>
      <c r="X655" s="160"/>
      <c r="Y655" s="285"/>
      <c r="Z655" s="284"/>
      <c r="AA655" s="162"/>
      <c r="AB655" s="162"/>
      <c r="AC655" s="162"/>
      <c r="AD655" s="284"/>
      <c r="AE655" s="162"/>
      <c r="AF655" s="162"/>
      <c r="AG655" s="284"/>
      <c r="AH655" s="284"/>
      <c r="AI655" s="284"/>
      <c r="AJ655" s="162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83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</row>
    <row r="656" spans="1:72" ht="12.75" customHeight="1">
      <c r="A656" s="162"/>
      <c r="B656" s="162"/>
      <c r="C656" s="317"/>
      <c r="D656" s="317"/>
      <c r="E656" s="317"/>
      <c r="F656" s="317"/>
      <c r="G656" s="327"/>
      <c r="H656" s="327"/>
      <c r="I656" s="327"/>
      <c r="J656" s="327"/>
      <c r="K656" s="327"/>
      <c r="L656" s="162"/>
      <c r="M656" s="162"/>
      <c r="N656" s="163"/>
      <c r="O656" s="163"/>
      <c r="P656" s="327"/>
      <c r="Q656" s="160"/>
      <c r="R656" s="160"/>
      <c r="S656" s="160"/>
      <c r="T656" s="160"/>
      <c r="U656" s="160"/>
      <c r="V656" s="160"/>
      <c r="W656" s="160"/>
      <c r="X656" s="160"/>
      <c r="Y656" s="285"/>
      <c r="Z656" s="284"/>
      <c r="AA656" s="162"/>
      <c r="AB656" s="162"/>
      <c r="AC656" s="162"/>
      <c r="AD656" s="284"/>
      <c r="AE656" s="162"/>
      <c r="AF656" s="162"/>
      <c r="AG656" s="284"/>
      <c r="AH656" s="284"/>
      <c r="AI656" s="284"/>
      <c r="AJ656" s="162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83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</row>
    <row r="657" spans="1:72" ht="12.75" customHeight="1">
      <c r="A657" s="162"/>
      <c r="B657" s="162"/>
      <c r="C657" s="317"/>
      <c r="D657" s="317"/>
      <c r="E657" s="317"/>
      <c r="F657" s="317"/>
      <c r="G657" s="327"/>
      <c r="H657" s="327"/>
      <c r="I657" s="327"/>
      <c r="J657" s="327"/>
      <c r="K657" s="327"/>
      <c r="L657" s="162"/>
      <c r="M657" s="162"/>
      <c r="N657" s="163"/>
      <c r="O657" s="163"/>
      <c r="P657" s="327"/>
      <c r="Q657" s="160"/>
      <c r="R657" s="160"/>
      <c r="S657" s="160"/>
      <c r="T657" s="160"/>
      <c r="U657" s="160"/>
      <c r="V657" s="160"/>
      <c r="W657" s="160"/>
      <c r="X657" s="160"/>
      <c r="Y657" s="285"/>
      <c r="Z657" s="284"/>
      <c r="AA657" s="162"/>
      <c r="AB657" s="162"/>
      <c r="AC657" s="162"/>
      <c r="AD657" s="284"/>
      <c r="AE657" s="162"/>
      <c r="AF657" s="162"/>
      <c r="AG657" s="284"/>
      <c r="AH657" s="284"/>
      <c r="AI657" s="284"/>
      <c r="AJ657" s="162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83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</row>
    <row r="658" spans="1:72" ht="12.75" customHeight="1">
      <c r="A658" s="162"/>
      <c r="B658" s="162"/>
      <c r="C658" s="317"/>
      <c r="D658" s="317"/>
      <c r="E658" s="317"/>
      <c r="F658" s="317"/>
      <c r="G658" s="327"/>
      <c r="H658" s="327"/>
      <c r="I658" s="327"/>
      <c r="J658" s="327"/>
      <c r="K658" s="327"/>
      <c r="L658" s="162"/>
      <c r="M658" s="162"/>
      <c r="N658" s="163"/>
      <c r="O658" s="163"/>
      <c r="P658" s="327"/>
      <c r="Q658" s="160"/>
      <c r="R658" s="160"/>
      <c r="S658" s="160"/>
      <c r="T658" s="160"/>
      <c r="U658" s="160"/>
      <c r="V658" s="160"/>
      <c r="W658" s="160"/>
      <c r="X658" s="160"/>
      <c r="Y658" s="285"/>
      <c r="Z658" s="284"/>
      <c r="AA658" s="162"/>
      <c r="AB658" s="162"/>
      <c r="AC658" s="162"/>
      <c r="AD658" s="284"/>
      <c r="AE658" s="162"/>
      <c r="AF658" s="162"/>
      <c r="AG658" s="284"/>
      <c r="AH658" s="284"/>
      <c r="AI658" s="284"/>
      <c r="AJ658" s="162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83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</row>
    <row r="659" spans="1:72" ht="12.75" customHeight="1">
      <c r="A659" s="162"/>
      <c r="B659" s="162"/>
      <c r="C659" s="317"/>
      <c r="D659" s="317"/>
      <c r="E659" s="317"/>
      <c r="F659" s="317"/>
      <c r="G659" s="327"/>
      <c r="H659" s="327"/>
      <c r="I659" s="327"/>
      <c r="J659" s="327"/>
      <c r="K659" s="327"/>
      <c r="L659" s="162"/>
      <c r="M659" s="162"/>
      <c r="N659" s="163"/>
      <c r="O659" s="163"/>
      <c r="P659" s="327"/>
      <c r="Q659" s="160"/>
      <c r="R659" s="160"/>
      <c r="S659" s="160"/>
      <c r="T659" s="160"/>
      <c r="U659" s="160"/>
      <c r="V659" s="160"/>
      <c r="W659" s="160"/>
      <c r="X659" s="160"/>
      <c r="Y659" s="285"/>
      <c r="Z659" s="284"/>
      <c r="AA659" s="162"/>
      <c r="AB659" s="162"/>
      <c r="AC659" s="162"/>
      <c r="AD659" s="284"/>
      <c r="AE659" s="162"/>
      <c r="AF659" s="162"/>
      <c r="AG659" s="284"/>
      <c r="AH659" s="284"/>
      <c r="AI659" s="284"/>
      <c r="AJ659" s="162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83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</row>
    <row r="660" spans="1:72" ht="12.75" customHeight="1">
      <c r="A660" s="162"/>
      <c r="B660" s="162"/>
      <c r="C660" s="317"/>
      <c r="D660" s="317"/>
      <c r="E660" s="317"/>
      <c r="F660" s="317"/>
      <c r="G660" s="327"/>
      <c r="H660" s="327"/>
      <c r="I660" s="327"/>
      <c r="J660" s="327"/>
      <c r="K660" s="327"/>
      <c r="L660" s="162"/>
      <c r="M660" s="162"/>
      <c r="N660" s="163"/>
      <c r="O660" s="163"/>
      <c r="P660" s="327"/>
      <c r="Q660" s="160"/>
      <c r="R660" s="160"/>
      <c r="S660" s="160"/>
      <c r="T660" s="160"/>
      <c r="U660" s="160"/>
      <c r="V660" s="160"/>
      <c r="W660" s="160"/>
      <c r="X660" s="160"/>
      <c r="Y660" s="285"/>
      <c r="Z660" s="284"/>
      <c r="AA660" s="162"/>
      <c r="AB660" s="162"/>
      <c r="AC660" s="162"/>
      <c r="AD660" s="284"/>
      <c r="AE660" s="162"/>
      <c r="AF660" s="162"/>
      <c r="AG660" s="284"/>
      <c r="AH660" s="284"/>
      <c r="AI660" s="284"/>
      <c r="AJ660" s="162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83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</row>
    <row r="661" spans="1:72" ht="12.75" customHeight="1">
      <c r="A661" s="162"/>
      <c r="B661" s="162"/>
      <c r="C661" s="317"/>
      <c r="D661" s="317"/>
      <c r="E661" s="317"/>
      <c r="F661" s="317"/>
      <c r="G661" s="327"/>
      <c r="H661" s="327"/>
      <c r="I661" s="327"/>
      <c r="J661" s="327"/>
      <c r="K661" s="327"/>
      <c r="L661" s="162"/>
      <c r="M661" s="162"/>
      <c r="N661" s="163"/>
      <c r="O661" s="163"/>
      <c r="P661" s="327"/>
      <c r="Q661" s="160"/>
      <c r="R661" s="160"/>
      <c r="S661" s="160"/>
      <c r="T661" s="160"/>
      <c r="U661" s="160"/>
      <c r="V661" s="160"/>
      <c r="W661" s="160"/>
      <c r="X661" s="160"/>
      <c r="Y661" s="285"/>
      <c r="Z661" s="284"/>
      <c r="AA661" s="162"/>
      <c r="AB661" s="162"/>
      <c r="AC661" s="162"/>
      <c r="AD661" s="284"/>
      <c r="AE661" s="162"/>
      <c r="AF661" s="162"/>
      <c r="AG661" s="284"/>
      <c r="AH661" s="284"/>
      <c r="AI661" s="284"/>
      <c r="AJ661" s="162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83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</row>
    <row r="662" spans="1:72" ht="12.75" customHeight="1">
      <c r="A662" s="162"/>
      <c r="B662" s="162"/>
      <c r="C662" s="317"/>
      <c r="D662" s="317"/>
      <c r="E662" s="317"/>
      <c r="F662" s="317"/>
      <c r="G662" s="327"/>
      <c r="H662" s="327"/>
      <c r="I662" s="327"/>
      <c r="J662" s="327"/>
      <c r="K662" s="327"/>
      <c r="L662" s="162"/>
      <c r="M662" s="162"/>
      <c r="N662" s="163"/>
      <c r="O662" s="163"/>
      <c r="P662" s="327"/>
      <c r="Q662" s="160"/>
      <c r="R662" s="160"/>
      <c r="S662" s="160"/>
      <c r="T662" s="160"/>
      <c r="U662" s="160"/>
      <c r="V662" s="160"/>
      <c r="W662" s="160"/>
      <c r="X662" s="160"/>
      <c r="Y662" s="285"/>
      <c r="Z662" s="284"/>
      <c r="AA662" s="162"/>
      <c r="AB662" s="162"/>
      <c r="AC662" s="162"/>
      <c r="AD662" s="284"/>
      <c r="AE662" s="162"/>
      <c r="AF662" s="162"/>
      <c r="AG662" s="284"/>
      <c r="AH662" s="284"/>
      <c r="AI662" s="284"/>
      <c r="AJ662" s="162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83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</row>
    <row r="663" spans="1:72" ht="12.75" customHeight="1">
      <c r="A663" s="162"/>
      <c r="B663" s="162"/>
      <c r="C663" s="317"/>
      <c r="D663" s="317"/>
      <c r="E663" s="317"/>
      <c r="F663" s="317"/>
      <c r="G663" s="327"/>
      <c r="H663" s="327"/>
      <c r="I663" s="327"/>
      <c r="J663" s="327"/>
      <c r="K663" s="327"/>
      <c r="L663" s="162"/>
      <c r="M663" s="162"/>
      <c r="N663" s="163"/>
      <c r="O663" s="163"/>
      <c r="P663" s="327"/>
      <c r="Q663" s="160"/>
      <c r="R663" s="160"/>
      <c r="S663" s="160"/>
      <c r="T663" s="160"/>
      <c r="U663" s="160"/>
      <c r="V663" s="160"/>
      <c r="W663" s="160"/>
      <c r="X663" s="160"/>
      <c r="Y663" s="285"/>
      <c r="Z663" s="284"/>
      <c r="AA663" s="162"/>
      <c r="AB663" s="162"/>
      <c r="AC663" s="162"/>
      <c r="AD663" s="284"/>
      <c r="AE663" s="162"/>
      <c r="AF663" s="162"/>
      <c r="AG663" s="284"/>
      <c r="AH663" s="284"/>
      <c r="AI663" s="284"/>
      <c r="AJ663" s="162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83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</row>
    <row r="664" spans="1:72" ht="12.75" customHeight="1">
      <c r="A664" s="162"/>
      <c r="B664" s="162"/>
      <c r="C664" s="317"/>
      <c r="D664" s="317"/>
      <c r="E664" s="317"/>
      <c r="F664" s="317"/>
      <c r="G664" s="327"/>
      <c r="H664" s="327"/>
      <c r="I664" s="327"/>
      <c r="J664" s="327"/>
      <c r="K664" s="327"/>
      <c r="L664" s="162"/>
      <c r="M664" s="162"/>
      <c r="N664" s="163"/>
      <c r="O664" s="163"/>
      <c r="P664" s="327"/>
      <c r="Q664" s="160"/>
      <c r="R664" s="160"/>
      <c r="S664" s="160"/>
      <c r="T664" s="160"/>
      <c r="U664" s="160"/>
      <c r="V664" s="160"/>
      <c r="W664" s="160"/>
      <c r="X664" s="160"/>
      <c r="Y664" s="285"/>
      <c r="Z664" s="284"/>
      <c r="AA664" s="162"/>
      <c r="AB664" s="162"/>
      <c r="AC664" s="162"/>
      <c r="AD664" s="284"/>
      <c r="AE664" s="162"/>
      <c r="AF664" s="162"/>
      <c r="AG664" s="284"/>
      <c r="AH664" s="284"/>
      <c r="AI664" s="284"/>
      <c r="AJ664" s="162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83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</row>
    <row r="665" spans="1:72" ht="12.75" customHeight="1">
      <c r="A665" s="162"/>
      <c r="B665" s="162"/>
      <c r="C665" s="317"/>
      <c r="D665" s="317"/>
      <c r="E665" s="317"/>
      <c r="F665" s="317"/>
      <c r="G665" s="327"/>
      <c r="H665" s="327"/>
      <c r="I665" s="327"/>
      <c r="J665" s="327"/>
      <c r="K665" s="327"/>
      <c r="L665" s="162"/>
      <c r="M665" s="162"/>
      <c r="N665" s="163"/>
      <c r="O665" s="163"/>
      <c r="P665" s="327"/>
      <c r="Q665" s="160"/>
      <c r="R665" s="160"/>
      <c r="S665" s="160"/>
      <c r="T665" s="160"/>
      <c r="U665" s="160"/>
      <c r="V665" s="160"/>
      <c r="W665" s="160"/>
      <c r="X665" s="160"/>
      <c r="Y665" s="285"/>
      <c r="Z665" s="284"/>
      <c r="AA665" s="162"/>
      <c r="AB665" s="162"/>
      <c r="AC665" s="162"/>
      <c r="AD665" s="284"/>
      <c r="AE665" s="162"/>
      <c r="AF665" s="162"/>
      <c r="AG665" s="284"/>
      <c r="AH665" s="284"/>
      <c r="AI665" s="284"/>
      <c r="AJ665" s="162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83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</row>
    <row r="666" spans="1:72" ht="12.75" customHeight="1">
      <c r="A666" s="162"/>
      <c r="B666" s="162"/>
      <c r="C666" s="317"/>
      <c r="D666" s="317"/>
      <c r="E666" s="317"/>
      <c r="F666" s="317"/>
      <c r="G666" s="327"/>
      <c r="H666" s="327"/>
      <c r="I666" s="327"/>
      <c r="J666" s="327"/>
      <c r="K666" s="327"/>
      <c r="L666" s="162"/>
      <c r="M666" s="162"/>
      <c r="N666" s="163"/>
      <c r="O666" s="163"/>
      <c r="P666" s="327"/>
      <c r="Q666" s="160"/>
      <c r="R666" s="160"/>
      <c r="S666" s="160"/>
      <c r="T666" s="160"/>
      <c r="U666" s="160"/>
      <c r="V666" s="160"/>
      <c r="W666" s="160"/>
      <c r="X666" s="160"/>
      <c r="Y666" s="285"/>
      <c r="Z666" s="284"/>
      <c r="AA666" s="162"/>
      <c r="AB666" s="162"/>
      <c r="AC666" s="162"/>
      <c r="AD666" s="284"/>
      <c r="AE666" s="162"/>
      <c r="AF666" s="162"/>
      <c r="AG666" s="284"/>
      <c r="AH666" s="284"/>
      <c r="AI666" s="284"/>
      <c r="AJ666" s="162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83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</row>
    <row r="667" spans="1:72" ht="12.75" customHeight="1">
      <c r="A667" s="162"/>
      <c r="B667" s="162"/>
      <c r="C667" s="317"/>
      <c r="D667" s="317"/>
      <c r="E667" s="317"/>
      <c r="F667" s="317"/>
      <c r="G667" s="327"/>
      <c r="H667" s="327"/>
      <c r="I667" s="327"/>
      <c r="J667" s="327"/>
      <c r="K667" s="327"/>
      <c r="L667" s="162"/>
      <c r="M667" s="162"/>
      <c r="N667" s="163"/>
      <c r="O667" s="163"/>
      <c r="P667" s="327"/>
      <c r="Q667" s="160"/>
      <c r="R667" s="160"/>
      <c r="S667" s="160"/>
      <c r="T667" s="160"/>
      <c r="U667" s="160"/>
      <c r="V667" s="160"/>
      <c r="W667" s="160"/>
      <c r="X667" s="160"/>
      <c r="Y667" s="285"/>
      <c r="Z667" s="284"/>
      <c r="AA667" s="162"/>
      <c r="AB667" s="162"/>
      <c r="AC667" s="162"/>
      <c r="AD667" s="284"/>
      <c r="AE667" s="162"/>
      <c r="AF667" s="162"/>
      <c r="AG667" s="284"/>
      <c r="AH667" s="284"/>
      <c r="AI667" s="284"/>
      <c r="AJ667" s="162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83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</row>
    <row r="668" spans="1:72" ht="12.75" customHeight="1">
      <c r="A668" s="162"/>
      <c r="B668" s="162"/>
      <c r="C668" s="317"/>
      <c r="D668" s="317"/>
      <c r="E668" s="317"/>
      <c r="F668" s="317"/>
      <c r="G668" s="327"/>
      <c r="H668" s="327"/>
      <c r="I668" s="327"/>
      <c r="J668" s="327"/>
      <c r="K668" s="327"/>
      <c r="L668" s="162"/>
      <c r="M668" s="162"/>
      <c r="N668" s="163"/>
      <c r="O668" s="163"/>
      <c r="P668" s="327"/>
      <c r="Q668" s="160"/>
      <c r="R668" s="160"/>
      <c r="S668" s="160"/>
      <c r="T668" s="160"/>
      <c r="U668" s="160"/>
      <c r="V668" s="160"/>
      <c r="W668" s="160"/>
      <c r="X668" s="160"/>
      <c r="Y668" s="285"/>
      <c r="Z668" s="284"/>
      <c r="AA668" s="162"/>
      <c r="AB668" s="162"/>
      <c r="AC668" s="162"/>
      <c r="AD668" s="284"/>
      <c r="AE668" s="162"/>
      <c r="AF668" s="162"/>
      <c r="AG668" s="284"/>
      <c r="AH668" s="284"/>
      <c r="AI668" s="284"/>
      <c r="AJ668" s="162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83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</row>
    <row r="669" spans="1:72" ht="12.75" customHeight="1">
      <c r="A669" s="162"/>
      <c r="B669" s="162"/>
      <c r="C669" s="317"/>
      <c r="D669" s="317"/>
      <c r="E669" s="317"/>
      <c r="F669" s="317"/>
      <c r="G669" s="327"/>
      <c r="H669" s="327"/>
      <c r="I669" s="327"/>
      <c r="J669" s="327"/>
      <c r="K669" s="327"/>
      <c r="L669" s="162"/>
      <c r="M669" s="162"/>
      <c r="N669" s="163"/>
      <c r="O669" s="163"/>
      <c r="P669" s="327"/>
      <c r="Q669" s="160"/>
      <c r="R669" s="160"/>
      <c r="S669" s="160"/>
      <c r="T669" s="160"/>
      <c r="U669" s="160"/>
      <c r="V669" s="160"/>
      <c r="W669" s="160"/>
      <c r="X669" s="160"/>
      <c r="Y669" s="285"/>
      <c r="Z669" s="284"/>
      <c r="AA669" s="162"/>
      <c r="AB669" s="162"/>
      <c r="AC669" s="162"/>
      <c r="AD669" s="284"/>
      <c r="AE669" s="162"/>
      <c r="AF669" s="162"/>
      <c r="AG669" s="284"/>
      <c r="AH669" s="284"/>
      <c r="AI669" s="284"/>
      <c r="AJ669" s="162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83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</row>
    <row r="670" spans="1:72" ht="12.75" customHeight="1">
      <c r="A670" s="162"/>
      <c r="B670" s="162"/>
      <c r="C670" s="317"/>
      <c r="D670" s="317"/>
      <c r="E670" s="317"/>
      <c r="F670" s="317"/>
      <c r="G670" s="327"/>
      <c r="H670" s="327"/>
      <c r="I670" s="327"/>
      <c r="J670" s="327"/>
      <c r="K670" s="327"/>
      <c r="L670" s="162"/>
      <c r="M670" s="162"/>
      <c r="N670" s="163"/>
      <c r="O670" s="163"/>
      <c r="P670" s="327"/>
      <c r="Q670" s="160"/>
      <c r="R670" s="160"/>
      <c r="S670" s="160"/>
      <c r="T670" s="160"/>
      <c r="U670" s="160"/>
      <c r="V670" s="160"/>
      <c r="W670" s="160"/>
      <c r="X670" s="160"/>
      <c r="Y670" s="285"/>
      <c r="Z670" s="284"/>
      <c r="AA670" s="162"/>
      <c r="AB670" s="162"/>
      <c r="AC670" s="162"/>
      <c r="AD670" s="284"/>
      <c r="AE670" s="162"/>
      <c r="AF670" s="162"/>
      <c r="AG670" s="284"/>
      <c r="AH670" s="284"/>
      <c r="AI670" s="284"/>
      <c r="AJ670" s="162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83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</row>
    <row r="671" spans="1:72" ht="12.75" customHeight="1">
      <c r="A671" s="162"/>
      <c r="B671" s="162"/>
      <c r="C671" s="317"/>
      <c r="D671" s="317"/>
      <c r="E671" s="317"/>
      <c r="F671" s="317"/>
      <c r="G671" s="327"/>
      <c r="H671" s="327"/>
      <c r="I671" s="327"/>
      <c r="J671" s="327"/>
      <c r="K671" s="327"/>
      <c r="L671" s="162"/>
      <c r="M671" s="162"/>
      <c r="N671" s="163"/>
      <c r="O671" s="163"/>
      <c r="P671" s="327"/>
      <c r="Q671" s="160"/>
      <c r="R671" s="160"/>
      <c r="S671" s="160"/>
      <c r="T671" s="160"/>
      <c r="U671" s="160"/>
      <c r="V671" s="160"/>
      <c r="W671" s="160"/>
      <c r="X671" s="160"/>
      <c r="Y671" s="285"/>
      <c r="Z671" s="284"/>
      <c r="AA671" s="162"/>
      <c r="AB671" s="162"/>
      <c r="AC671" s="162"/>
      <c r="AD671" s="284"/>
      <c r="AE671" s="162"/>
      <c r="AF671" s="162"/>
      <c r="AG671" s="284"/>
      <c r="AH671" s="284"/>
      <c r="AI671" s="284"/>
      <c r="AJ671" s="162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83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</row>
    <row r="672" spans="1:72" ht="12.75" customHeight="1">
      <c r="A672" s="162"/>
      <c r="B672" s="162"/>
      <c r="C672" s="317"/>
      <c r="D672" s="317"/>
      <c r="E672" s="317"/>
      <c r="F672" s="317"/>
      <c r="G672" s="327"/>
      <c r="H672" s="327"/>
      <c r="I672" s="327"/>
      <c r="J672" s="327"/>
      <c r="K672" s="327"/>
      <c r="L672" s="162"/>
      <c r="M672" s="162"/>
      <c r="N672" s="163"/>
      <c r="O672" s="163"/>
      <c r="P672" s="327"/>
      <c r="Q672" s="160"/>
      <c r="R672" s="160"/>
      <c r="S672" s="160"/>
      <c r="T672" s="160"/>
      <c r="U672" s="160"/>
      <c r="V672" s="160"/>
      <c r="W672" s="160"/>
      <c r="X672" s="160"/>
      <c r="Y672" s="285"/>
      <c r="Z672" s="284"/>
      <c r="AA672" s="162"/>
      <c r="AB672" s="162"/>
      <c r="AC672" s="162"/>
      <c r="AD672" s="284"/>
      <c r="AE672" s="162"/>
      <c r="AF672" s="162"/>
      <c r="AG672" s="284"/>
      <c r="AH672" s="284"/>
      <c r="AI672" s="284"/>
      <c r="AJ672" s="162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83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</row>
    <row r="673" spans="1:72" ht="12.75" customHeight="1">
      <c r="A673" s="162"/>
      <c r="B673" s="162"/>
      <c r="C673" s="317"/>
      <c r="D673" s="317"/>
      <c r="E673" s="317"/>
      <c r="F673" s="317"/>
      <c r="G673" s="327"/>
      <c r="H673" s="327"/>
      <c r="I673" s="327"/>
      <c r="J673" s="327"/>
      <c r="K673" s="327"/>
      <c r="L673" s="162"/>
      <c r="M673" s="162"/>
      <c r="N673" s="163"/>
      <c r="O673" s="163"/>
      <c r="P673" s="327"/>
      <c r="Q673" s="160"/>
      <c r="R673" s="160"/>
      <c r="S673" s="160"/>
      <c r="T673" s="160"/>
      <c r="U673" s="160"/>
      <c r="V673" s="160"/>
      <c r="W673" s="160"/>
      <c r="X673" s="160"/>
      <c r="Y673" s="285"/>
      <c r="Z673" s="284"/>
      <c r="AA673" s="162"/>
      <c r="AB673" s="162"/>
      <c r="AC673" s="162"/>
      <c r="AD673" s="284"/>
      <c r="AE673" s="162"/>
      <c r="AF673" s="162"/>
      <c r="AG673" s="284"/>
      <c r="AH673" s="284"/>
      <c r="AI673" s="284"/>
      <c r="AJ673" s="162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83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</row>
    <row r="674" spans="1:72" ht="12.75" customHeight="1">
      <c r="A674" s="162"/>
      <c r="B674" s="162"/>
      <c r="C674" s="317"/>
      <c r="D674" s="317"/>
      <c r="E674" s="317"/>
      <c r="F674" s="317"/>
      <c r="G674" s="327"/>
      <c r="H674" s="327"/>
      <c r="I674" s="327"/>
      <c r="J674" s="327"/>
      <c r="K674" s="327"/>
      <c r="L674" s="162"/>
      <c r="M674" s="162"/>
      <c r="N674" s="163"/>
      <c r="O674" s="163"/>
      <c r="P674" s="327"/>
      <c r="Q674" s="160"/>
      <c r="R674" s="160"/>
      <c r="S674" s="160"/>
      <c r="T674" s="160"/>
      <c r="U674" s="160"/>
      <c r="V674" s="160"/>
      <c r="W674" s="160"/>
      <c r="X674" s="160"/>
      <c r="Y674" s="285"/>
      <c r="Z674" s="284"/>
      <c r="AA674" s="162"/>
      <c r="AB674" s="162"/>
      <c r="AC674" s="162"/>
      <c r="AD674" s="284"/>
      <c r="AE674" s="162"/>
      <c r="AF674" s="162"/>
      <c r="AG674" s="284"/>
      <c r="AH674" s="284"/>
      <c r="AI674" s="284"/>
      <c r="AJ674" s="162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83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</row>
    <row r="675" spans="1:72" ht="12.75" customHeight="1">
      <c r="A675" s="162"/>
      <c r="B675" s="162"/>
      <c r="C675" s="317"/>
      <c r="D675" s="317"/>
      <c r="E675" s="317"/>
      <c r="F675" s="317"/>
      <c r="G675" s="327"/>
      <c r="H675" s="327"/>
      <c r="I675" s="327"/>
      <c r="J675" s="327"/>
      <c r="K675" s="327"/>
      <c r="L675" s="162"/>
      <c r="M675" s="162"/>
      <c r="N675" s="163"/>
      <c r="O675" s="163"/>
      <c r="P675" s="327"/>
      <c r="Q675" s="160"/>
      <c r="R675" s="160"/>
      <c r="S675" s="160"/>
      <c r="T675" s="160"/>
      <c r="U675" s="160"/>
      <c r="V675" s="160"/>
      <c r="W675" s="160"/>
      <c r="X675" s="160"/>
      <c r="Y675" s="285"/>
      <c r="Z675" s="284"/>
      <c r="AA675" s="162"/>
      <c r="AB675" s="162"/>
      <c r="AC675" s="162"/>
      <c r="AD675" s="284"/>
      <c r="AE675" s="162"/>
      <c r="AF675" s="162"/>
      <c r="AG675" s="284"/>
      <c r="AH675" s="284"/>
      <c r="AI675" s="284"/>
      <c r="AJ675" s="162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83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</row>
    <row r="676" spans="1:72" ht="12.75" customHeight="1">
      <c r="A676" s="162"/>
      <c r="B676" s="162"/>
      <c r="C676" s="317"/>
      <c r="D676" s="317"/>
      <c r="E676" s="317"/>
      <c r="F676" s="317"/>
      <c r="G676" s="327"/>
      <c r="H676" s="327"/>
      <c r="I676" s="327"/>
      <c r="J676" s="327"/>
      <c r="K676" s="327"/>
      <c r="L676" s="162"/>
      <c r="M676" s="162"/>
      <c r="N676" s="163"/>
      <c r="O676" s="163"/>
      <c r="P676" s="327"/>
      <c r="Q676" s="160"/>
      <c r="R676" s="160"/>
      <c r="S676" s="160"/>
      <c r="T676" s="160"/>
      <c r="U676" s="160"/>
      <c r="V676" s="160"/>
      <c r="W676" s="160"/>
      <c r="X676" s="160"/>
      <c r="Y676" s="285"/>
      <c r="Z676" s="284"/>
      <c r="AA676" s="162"/>
      <c r="AB676" s="162"/>
      <c r="AC676" s="162"/>
      <c r="AD676" s="284"/>
      <c r="AE676" s="162"/>
      <c r="AF676" s="162"/>
      <c r="AG676" s="284"/>
      <c r="AH676" s="284"/>
      <c r="AI676" s="284"/>
      <c r="AJ676" s="162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83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</row>
    <row r="677" spans="1:72" ht="12.75" customHeight="1">
      <c r="A677" s="162"/>
      <c r="B677" s="162"/>
      <c r="C677" s="317"/>
      <c r="D677" s="317"/>
      <c r="E677" s="317"/>
      <c r="F677" s="317"/>
      <c r="G677" s="327"/>
      <c r="H677" s="327"/>
      <c r="I677" s="327"/>
      <c r="J677" s="327"/>
      <c r="K677" s="327"/>
      <c r="L677" s="162"/>
      <c r="M677" s="162"/>
      <c r="N677" s="163"/>
      <c r="O677" s="163"/>
      <c r="P677" s="327"/>
      <c r="Q677" s="160"/>
      <c r="R677" s="160"/>
      <c r="S677" s="160"/>
      <c r="T677" s="160"/>
      <c r="U677" s="160"/>
      <c r="V677" s="160"/>
      <c r="W677" s="160"/>
      <c r="X677" s="160"/>
      <c r="Y677" s="285"/>
      <c r="Z677" s="284"/>
      <c r="AA677" s="162"/>
      <c r="AB677" s="162"/>
      <c r="AC677" s="162"/>
      <c r="AD677" s="284"/>
      <c r="AE677" s="162"/>
      <c r="AF677" s="162"/>
      <c r="AG677" s="284"/>
      <c r="AH677" s="284"/>
      <c r="AI677" s="284"/>
      <c r="AJ677" s="162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83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</row>
    <row r="678" spans="1:72" ht="12.75" customHeight="1">
      <c r="A678" s="162"/>
      <c r="B678" s="162"/>
      <c r="C678" s="317"/>
      <c r="D678" s="317"/>
      <c r="E678" s="317"/>
      <c r="F678" s="317"/>
      <c r="G678" s="327"/>
      <c r="H678" s="327"/>
      <c r="I678" s="327"/>
      <c r="J678" s="327"/>
      <c r="K678" s="327"/>
      <c r="L678" s="162"/>
      <c r="M678" s="162"/>
      <c r="N678" s="163"/>
      <c r="O678" s="163"/>
      <c r="P678" s="327"/>
      <c r="Q678" s="160"/>
      <c r="R678" s="160"/>
      <c r="S678" s="160"/>
      <c r="T678" s="160"/>
      <c r="U678" s="160"/>
      <c r="V678" s="160"/>
      <c r="W678" s="160"/>
      <c r="X678" s="160"/>
      <c r="Y678" s="285"/>
      <c r="Z678" s="284"/>
      <c r="AA678" s="162"/>
      <c r="AB678" s="162"/>
      <c r="AC678" s="162"/>
      <c r="AD678" s="284"/>
      <c r="AE678" s="162"/>
      <c r="AF678" s="162"/>
      <c r="AG678" s="284"/>
      <c r="AH678" s="284"/>
      <c r="AI678" s="284"/>
      <c r="AJ678" s="162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83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</row>
    <row r="679" spans="1:72" ht="12.75" customHeight="1">
      <c r="A679" s="162"/>
      <c r="B679" s="162"/>
      <c r="C679" s="317"/>
      <c r="D679" s="317"/>
      <c r="E679" s="317"/>
      <c r="F679" s="317"/>
      <c r="G679" s="327"/>
      <c r="H679" s="327"/>
      <c r="I679" s="327"/>
      <c r="J679" s="327"/>
      <c r="K679" s="327"/>
      <c r="L679" s="162"/>
      <c r="M679" s="162"/>
      <c r="N679" s="163"/>
      <c r="O679" s="163"/>
      <c r="P679" s="327"/>
      <c r="Q679" s="160"/>
      <c r="R679" s="160"/>
      <c r="S679" s="160"/>
      <c r="T679" s="160"/>
      <c r="U679" s="160"/>
      <c r="V679" s="160"/>
      <c r="W679" s="160"/>
      <c r="X679" s="160"/>
      <c r="Y679" s="285"/>
      <c r="Z679" s="284"/>
      <c r="AA679" s="162"/>
      <c r="AB679" s="162"/>
      <c r="AC679" s="162"/>
      <c r="AD679" s="284"/>
      <c r="AE679" s="162"/>
      <c r="AF679" s="162"/>
      <c r="AG679" s="284"/>
      <c r="AH679" s="284"/>
      <c r="AI679" s="284"/>
      <c r="AJ679" s="162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83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</row>
    <row r="680" spans="1:72" ht="12.75" customHeight="1">
      <c r="A680" s="162"/>
      <c r="B680" s="162"/>
      <c r="C680" s="317"/>
      <c r="D680" s="317"/>
      <c r="E680" s="317"/>
      <c r="F680" s="317"/>
      <c r="G680" s="327"/>
      <c r="H680" s="327"/>
      <c r="I680" s="327"/>
      <c r="J680" s="327"/>
      <c r="K680" s="327"/>
      <c r="L680" s="162"/>
      <c r="M680" s="162"/>
      <c r="N680" s="163"/>
      <c r="O680" s="163"/>
      <c r="P680" s="327"/>
      <c r="Q680" s="160"/>
      <c r="R680" s="160"/>
      <c r="S680" s="160"/>
      <c r="T680" s="160"/>
      <c r="U680" s="160"/>
      <c r="V680" s="160"/>
      <c r="W680" s="160"/>
      <c r="X680" s="160"/>
      <c r="Y680" s="285"/>
      <c r="Z680" s="284"/>
      <c r="AA680" s="162"/>
      <c r="AB680" s="162"/>
      <c r="AC680" s="162"/>
      <c r="AD680" s="284"/>
      <c r="AE680" s="162"/>
      <c r="AF680" s="162"/>
      <c r="AG680" s="284"/>
      <c r="AH680" s="284"/>
      <c r="AI680" s="284"/>
      <c r="AJ680" s="162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83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</row>
    <row r="681" spans="1:72" ht="12.75" customHeight="1">
      <c r="A681" s="162"/>
      <c r="B681" s="162"/>
      <c r="C681" s="317"/>
      <c r="D681" s="317"/>
      <c r="E681" s="317"/>
      <c r="F681" s="317"/>
      <c r="G681" s="327"/>
      <c r="H681" s="327"/>
      <c r="I681" s="327"/>
      <c r="J681" s="327"/>
      <c r="K681" s="327"/>
      <c r="L681" s="162"/>
      <c r="M681" s="162"/>
      <c r="N681" s="163"/>
      <c r="O681" s="163"/>
      <c r="P681" s="327"/>
      <c r="Q681" s="160"/>
      <c r="R681" s="160"/>
      <c r="S681" s="160"/>
      <c r="T681" s="160"/>
      <c r="U681" s="160"/>
      <c r="V681" s="160"/>
      <c r="W681" s="160"/>
      <c r="X681" s="160"/>
      <c r="Y681" s="285"/>
      <c r="Z681" s="284"/>
      <c r="AA681" s="162"/>
      <c r="AB681" s="162"/>
      <c r="AC681" s="162"/>
      <c r="AD681" s="284"/>
      <c r="AE681" s="162"/>
      <c r="AF681" s="162"/>
      <c r="AG681" s="284"/>
      <c r="AH681" s="284"/>
      <c r="AI681" s="284"/>
      <c r="AJ681" s="162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83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</row>
    <row r="682" spans="1:72" ht="12.75" customHeight="1">
      <c r="A682" s="162"/>
      <c r="B682" s="162"/>
      <c r="C682" s="317"/>
      <c r="D682" s="317"/>
      <c r="E682" s="317"/>
      <c r="F682" s="317"/>
      <c r="G682" s="327"/>
      <c r="H682" s="327"/>
      <c r="I682" s="327"/>
      <c r="J682" s="327"/>
      <c r="K682" s="327"/>
      <c r="L682" s="162"/>
      <c r="M682" s="162"/>
      <c r="N682" s="163"/>
      <c r="O682" s="163"/>
      <c r="P682" s="327"/>
      <c r="Q682" s="160"/>
      <c r="R682" s="160"/>
      <c r="S682" s="160"/>
      <c r="T682" s="160"/>
      <c r="U682" s="160"/>
      <c r="V682" s="160"/>
      <c r="W682" s="160"/>
      <c r="X682" s="160"/>
      <c r="Y682" s="285"/>
      <c r="Z682" s="284"/>
      <c r="AA682" s="162"/>
      <c r="AB682" s="162"/>
      <c r="AC682" s="162"/>
      <c r="AD682" s="284"/>
      <c r="AE682" s="162"/>
      <c r="AF682" s="162"/>
      <c r="AG682" s="284"/>
      <c r="AH682" s="284"/>
      <c r="AI682" s="284"/>
      <c r="AJ682" s="162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83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</row>
    <row r="683" spans="1:72" ht="12.75" customHeight="1">
      <c r="A683" s="162"/>
      <c r="B683" s="162"/>
      <c r="C683" s="317"/>
      <c r="D683" s="317"/>
      <c r="E683" s="317"/>
      <c r="F683" s="317"/>
      <c r="G683" s="327"/>
      <c r="H683" s="327"/>
      <c r="I683" s="327"/>
      <c r="J683" s="327"/>
      <c r="K683" s="327"/>
      <c r="L683" s="162"/>
      <c r="M683" s="162"/>
      <c r="N683" s="163"/>
      <c r="O683" s="163"/>
      <c r="P683" s="327"/>
      <c r="Q683" s="160"/>
      <c r="R683" s="160"/>
      <c r="S683" s="160"/>
      <c r="T683" s="160"/>
      <c r="U683" s="160"/>
      <c r="V683" s="160"/>
      <c r="W683" s="160"/>
      <c r="X683" s="160"/>
      <c r="Y683" s="285"/>
      <c r="Z683" s="284"/>
      <c r="AA683" s="162"/>
      <c r="AB683" s="162"/>
      <c r="AC683" s="162"/>
      <c r="AD683" s="284"/>
      <c r="AE683" s="162"/>
      <c r="AF683" s="162"/>
      <c r="AG683" s="284"/>
      <c r="AH683" s="284"/>
      <c r="AI683" s="284"/>
      <c r="AJ683" s="162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83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</row>
    <row r="684" spans="1:72" ht="12.75" customHeight="1">
      <c r="A684" s="162"/>
      <c r="B684" s="162"/>
      <c r="C684" s="317"/>
      <c r="D684" s="317"/>
      <c r="E684" s="317"/>
      <c r="F684" s="317"/>
      <c r="G684" s="327"/>
      <c r="H684" s="327"/>
      <c r="I684" s="327"/>
      <c r="J684" s="327"/>
      <c r="K684" s="327"/>
      <c r="L684" s="162"/>
      <c r="M684" s="162"/>
      <c r="N684" s="163"/>
      <c r="O684" s="163"/>
      <c r="P684" s="327"/>
      <c r="Q684" s="160"/>
      <c r="R684" s="160"/>
      <c r="S684" s="160"/>
      <c r="T684" s="160"/>
      <c r="U684" s="160"/>
      <c r="V684" s="160"/>
      <c r="W684" s="160"/>
      <c r="X684" s="160"/>
      <c r="Y684" s="285"/>
      <c r="Z684" s="284"/>
      <c r="AA684" s="162"/>
      <c r="AB684" s="162"/>
      <c r="AC684" s="162"/>
      <c r="AD684" s="284"/>
      <c r="AE684" s="162"/>
      <c r="AF684" s="162"/>
      <c r="AG684" s="284"/>
      <c r="AH684" s="284"/>
      <c r="AI684" s="284"/>
      <c r="AJ684" s="162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83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</row>
    <row r="685" spans="1:72" ht="12.75" customHeight="1">
      <c r="A685" s="162"/>
      <c r="B685" s="162"/>
      <c r="C685" s="317"/>
      <c r="D685" s="317"/>
      <c r="E685" s="317"/>
      <c r="F685" s="317"/>
      <c r="G685" s="327"/>
      <c r="H685" s="327"/>
      <c r="I685" s="327"/>
      <c r="J685" s="327"/>
      <c r="K685" s="327"/>
      <c r="L685" s="162"/>
      <c r="M685" s="162"/>
      <c r="N685" s="163"/>
      <c r="O685" s="163"/>
      <c r="P685" s="327"/>
      <c r="Q685" s="160"/>
      <c r="R685" s="160"/>
      <c r="S685" s="160"/>
      <c r="T685" s="160"/>
      <c r="U685" s="160"/>
      <c r="V685" s="160"/>
      <c r="W685" s="160"/>
      <c r="X685" s="160"/>
      <c r="Y685" s="285"/>
      <c r="Z685" s="284"/>
      <c r="AA685" s="162"/>
      <c r="AB685" s="162"/>
      <c r="AC685" s="162"/>
      <c r="AD685" s="284"/>
      <c r="AE685" s="162"/>
      <c r="AF685" s="162"/>
      <c r="AG685" s="284"/>
      <c r="AH685" s="284"/>
      <c r="AI685" s="284"/>
      <c r="AJ685" s="162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83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</row>
    <row r="686" spans="1:72" ht="12.75" customHeight="1">
      <c r="A686" s="162"/>
      <c r="B686" s="162"/>
      <c r="C686" s="317"/>
      <c r="D686" s="317"/>
      <c r="E686" s="317"/>
      <c r="F686" s="317"/>
      <c r="G686" s="327"/>
      <c r="H686" s="327"/>
      <c r="I686" s="327"/>
      <c r="J686" s="327"/>
      <c r="K686" s="327"/>
      <c r="L686" s="162"/>
      <c r="M686" s="162"/>
      <c r="N686" s="163"/>
      <c r="O686" s="163"/>
      <c r="P686" s="327"/>
      <c r="Q686" s="160"/>
      <c r="R686" s="160"/>
      <c r="S686" s="160"/>
      <c r="T686" s="160"/>
      <c r="U686" s="160"/>
      <c r="V686" s="160"/>
      <c r="W686" s="160"/>
      <c r="X686" s="160"/>
      <c r="Y686" s="285"/>
      <c r="Z686" s="284"/>
      <c r="AA686" s="162"/>
      <c r="AB686" s="162"/>
      <c r="AC686" s="162"/>
      <c r="AD686" s="284"/>
      <c r="AE686" s="162"/>
      <c r="AF686" s="162"/>
      <c r="AG686" s="284"/>
      <c r="AH686" s="284"/>
      <c r="AI686" s="284"/>
      <c r="AJ686" s="162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83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</row>
    <row r="687" spans="1:72" ht="12.75" customHeight="1">
      <c r="A687" s="162"/>
      <c r="B687" s="162"/>
      <c r="C687" s="317"/>
      <c r="D687" s="317"/>
      <c r="E687" s="317"/>
      <c r="F687" s="317"/>
      <c r="G687" s="327"/>
      <c r="H687" s="327"/>
      <c r="I687" s="327"/>
      <c r="J687" s="327"/>
      <c r="K687" s="327"/>
      <c r="L687" s="162"/>
      <c r="M687" s="162"/>
      <c r="N687" s="163"/>
      <c r="O687" s="163"/>
      <c r="P687" s="327"/>
      <c r="Q687" s="160"/>
      <c r="R687" s="160"/>
      <c r="S687" s="160"/>
      <c r="T687" s="160"/>
      <c r="U687" s="160"/>
      <c r="V687" s="160"/>
      <c r="W687" s="160"/>
      <c r="X687" s="160"/>
      <c r="Y687" s="285"/>
      <c r="Z687" s="284"/>
      <c r="AA687" s="162"/>
      <c r="AB687" s="162"/>
      <c r="AC687" s="162"/>
      <c r="AD687" s="284"/>
      <c r="AE687" s="162"/>
      <c r="AF687" s="162"/>
      <c r="AG687" s="284"/>
      <c r="AH687" s="284"/>
      <c r="AI687" s="284"/>
      <c r="AJ687" s="162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83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</row>
    <row r="688" spans="1:72" ht="12.75" customHeight="1">
      <c r="A688" s="162"/>
      <c r="B688" s="162"/>
      <c r="C688" s="317"/>
      <c r="D688" s="317"/>
      <c r="E688" s="317"/>
      <c r="F688" s="317"/>
      <c r="G688" s="327"/>
      <c r="H688" s="327"/>
      <c r="I688" s="327"/>
      <c r="J688" s="327"/>
      <c r="K688" s="327"/>
      <c r="L688" s="162"/>
      <c r="M688" s="162"/>
      <c r="N688" s="163"/>
      <c r="O688" s="163"/>
      <c r="P688" s="327"/>
      <c r="Q688" s="160"/>
      <c r="R688" s="160"/>
      <c r="S688" s="160"/>
      <c r="T688" s="160"/>
      <c r="U688" s="160"/>
      <c r="V688" s="160"/>
      <c r="W688" s="160"/>
      <c r="X688" s="160"/>
      <c r="Y688" s="285"/>
      <c r="Z688" s="284"/>
      <c r="AA688" s="162"/>
      <c r="AB688" s="162"/>
      <c r="AC688" s="162"/>
      <c r="AD688" s="284"/>
      <c r="AE688" s="162"/>
      <c r="AF688" s="162"/>
      <c r="AG688" s="284"/>
      <c r="AH688" s="284"/>
      <c r="AI688" s="284"/>
      <c r="AJ688" s="162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83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</row>
    <row r="689" spans="1:72" ht="12.75" customHeight="1">
      <c r="A689" s="162"/>
      <c r="B689" s="162"/>
      <c r="C689" s="317"/>
      <c r="D689" s="317"/>
      <c r="E689" s="317"/>
      <c r="F689" s="317"/>
      <c r="G689" s="327"/>
      <c r="H689" s="327"/>
      <c r="I689" s="327"/>
      <c r="J689" s="327"/>
      <c r="K689" s="327"/>
      <c r="L689" s="162"/>
      <c r="M689" s="162"/>
      <c r="N689" s="163"/>
      <c r="O689" s="163"/>
      <c r="P689" s="327"/>
      <c r="Q689" s="160"/>
      <c r="R689" s="160"/>
      <c r="S689" s="160"/>
      <c r="T689" s="160"/>
      <c r="U689" s="160"/>
      <c r="V689" s="160"/>
      <c r="W689" s="160"/>
      <c r="X689" s="160"/>
      <c r="Y689" s="285"/>
      <c r="Z689" s="284"/>
      <c r="AA689" s="162"/>
      <c r="AB689" s="162"/>
      <c r="AC689" s="162"/>
      <c r="AD689" s="284"/>
      <c r="AE689" s="162"/>
      <c r="AF689" s="162"/>
      <c r="AG689" s="284"/>
      <c r="AH689" s="284"/>
      <c r="AI689" s="284"/>
      <c r="AJ689" s="162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83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</row>
    <row r="690" spans="1:72" ht="12.75" customHeight="1">
      <c r="A690" s="162"/>
      <c r="B690" s="162"/>
      <c r="C690" s="317"/>
      <c r="D690" s="317"/>
      <c r="E690" s="317"/>
      <c r="F690" s="317"/>
      <c r="G690" s="327"/>
      <c r="H690" s="327"/>
      <c r="I690" s="327"/>
      <c r="J690" s="327"/>
      <c r="K690" s="327"/>
      <c r="L690" s="162"/>
      <c r="M690" s="162"/>
      <c r="N690" s="163"/>
      <c r="O690" s="163"/>
      <c r="P690" s="327"/>
      <c r="Q690" s="160"/>
      <c r="R690" s="160"/>
      <c r="S690" s="160"/>
      <c r="T690" s="160"/>
      <c r="U690" s="160"/>
      <c r="V690" s="160"/>
      <c r="W690" s="160"/>
      <c r="X690" s="160"/>
      <c r="Y690" s="285"/>
      <c r="Z690" s="284"/>
      <c r="AA690" s="162"/>
      <c r="AB690" s="162"/>
      <c r="AC690" s="162"/>
      <c r="AD690" s="284"/>
      <c r="AE690" s="162"/>
      <c r="AF690" s="162"/>
      <c r="AG690" s="284"/>
      <c r="AH690" s="284"/>
      <c r="AI690" s="284"/>
      <c r="AJ690" s="162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83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</row>
    <row r="691" spans="1:72" ht="12.75" customHeight="1">
      <c r="A691" s="162"/>
      <c r="B691" s="162"/>
      <c r="C691" s="317"/>
      <c r="D691" s="317"/>
      <c r="E691" s="317"/>
      <c r="F691" s="317"/>
      <c r="G691" s="327"/>
      <c r="H691" s="327"/>
      <c r="I691" s="327"/>
      <c r="J691" s="327"/>
      <c r="K691" s="327"/>
      <c r="L691" s="162"/>
      <c r="M691" s="162"/>
      <c r="N691" s="163"/>
      <c r="O691" s="163"/>
      <c r="P691" s="327"/>
      <c r="Q691" s="160"/>
      <c r="R691" s="160"/>
      <c r="S691" s="160"/>
      <c r="T691" s="160"/>
      <c r="U691" s="160"/>
      <c r="V691" s="160"/>
      <c r="W691" s="160"/>
      <c r="X691" s="160"/>
      <c r="Y691" s="285"/>
      <c r="Z691" s="284"/>
      <c r="AA691" s="162"/>
      <c r="AB691" s="162"/>
      <c r="AC691" s="162"/>
      <c r="AD691" s="284"/>
      <c r="AE691" s="162"/>
      <c r="AF691" s="162"/>
      <c r="AG691" s="284"/>
      <c r="AH691" s="284"/>
      <c r="AI691" s="284"/>
      <c r="AJ691" s="162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83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</row>
    <row r="692" spans="1:72" ht="12.75" customHeight="1">
      <c r="A692" s="162"/>
      <c r="B692" s="162"/>
      <c r="C692" s="317"/>
      <c r="D692" s="317"/>
      <c r="E692" s="317"/>
      <c r="F692" s="317"/>
      <c r="G692" s="327"/>
      <c r="H692" s="327"/>
      <c r="I692" s="327"/>
      <c r="J692" s="327"/>
      <c r="K692" s="327"/>
      <c r="L692" s="162"/>
      <c r="M692" s="162"/>
      <c r="N692" s="163"/>
      <c r="O692" s="163"/>
      <c r="P692" s="327"/>
      <c r="Q692" s="160"/>
      <c r="R692" s="160"/>
      <c r="S692" s="160"/>
      <c r="T692" s="160"/>
      <c r="U692" s="160"/>
      <c r="V692" s="160"/>
      <c r="W692" s="160"/>
      <c r="X692" s="160"/>
      <c r="Y692" s="285"/>
      <c r="Z692" s="284"/>
      <c r="AA692" s="162"/>
      <c r="AB692" s="162"/>
      <c r="AC692" s="162"/>
      <c r="AD692" s="284"/>
      <c r="AE692" s="162"/>
      <c r="AF692" s="162"/>
      <c r="AG692" s="284"/>
      <c r="AH692" s="284"/>
      <c r="AI692" s="284"/>
      <c r="AJ692" s="162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83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</row>
    <row r="693" spans="1:72" ht="12.75" customHeight="1">
      <c r="A693" s="162"/>
      <c r="B693" s="162"/>
      <c r="C693" s="317"/>
      <c r="D693" s="317"/>
      <c r="E693" s="317"/>
      <c r="F693" s="317"/>
      <c r="G693" s="327"/>
      <c r="H693" s="327"/>
      <c r="I693" s="327"/>
      <c r="J693" s="327"/>
      <c r="K693" s="327"/>
      <c r="L693" s="162"/>
      <c r="M693" s="162"/>
      <c r="N693" s="163"/>
      <c r="O693" s="163"/>
      <c r="P693" s="327"/>
      <c r="Q693" s="160"/>
      <c r="R693" s="160"/>
      <c r="S693" s="160"/>
      <c r="T693" s="160"/>
      <c r="U693" s="160"/>
      <c r="V693" s="160"/>
      <c r="W693" s="160"/>
      <c r="X693" s="160"/>
      <c r="Y693" s="285"/>
      <c r="Z693" s="284"/>
      <c r="AA693" s="162"/>
      <c r="AB693" s="162"/>
      <c r="AC693" s="162"/>
      <c r="AD693" s="284"/>
      <c r="AE693" s="162"/>
      <c r="AF693" s="162"/>
      <c r="AG693" s="284"/>
      <c r="AH693" s="284"/>
      <c r="AI693" s="284"/>
      <c r="AJ693" s="162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83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</row>
    <row r="694" spans="1:72" ht="12.75" customHeight="1">
      <c r="A694" s="162"/>
      <c r="B694" s="162"/>
      <c r="C694" s="317"/>
      <c r="D694" s="317"/>
      <c r="E694" s="317"/>
      <c r="F694" s="317"/>
      <c r="G694" s="327"/>
      <c r="H694" s="327"/>
      <c r="I694" s="327"/>
      <c r="J694" s="327"/>
      <c r="K694" s="327"/>
      <c r="L694" s="162"/>
      <c r="M694" s="162"/>
      <c r="N694" s="163"/>
      <c r="O694" s="163"/>
      <c r="P694" s="327"/>
      <c r="Q694" s="160"/>
      <c r="R694" s="160"/>
      <c r="S694" s="160"/>
      <c r="T694" s="160"/>
      <c r="U694" s="160"/>
      <c r="V694" s="160"/>
      <c r="W694" s="160"/>
      <c r="X694" s="160"/>
      <c r="Y694" s="285"/>
      <c r="Z694" s="284"/>
      <c r="AA694" s="162"/>
      <c r="AB694" s="162"/>
      <c r="AC694" s="162"/>
      <c r="AD694" s="284"/>
      <c r="AE694" s="162"/>
      <c r="AF694" s="162"/>
      <c r="AG694" s="284"/>
      <c r="AH694" s="284"/>
      <c r="AI694" s="284"/>
      <c r="AJ694" s="162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83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</row>
    <row r="695" spans="1:72" ht="12.75" customHeight="1">
      <c r="A695" s="162"/>
      <c r="B695" s="162"/>
      <c r="C695" s="317"/>
      <c r="D695" s="317"/>
      <c r="E695" s="317"/>
      <c r="F695" s="317"/>
      <c r="G695" s="327"/>
      <c r="H695" s="327"/>
      <c r="I695" s="327"/>
      <c r="J695" s="327"/>
      <c r="K695" s="327"/>
      <c r="L695" s="162"/>
      <c r="M695" s="162"/>
      <c r="N695" s="163"/>
      <c r="O695" s="163"/>
      <c r="P695" s="327"/>
      <c r="Q695" s="160"/>
      <c r="R695" s="160"/>
      <c r="S695" s="160"/>
      <c r="T695" s="160"/>
      <c r="U695" s="160"/>
      <c r="V695" s="160"/>
      <c r="W695" s="160"/>
      <c r="X695" s="160"/>
      <c r="Y695" s="285"/>
      <c r="Z695" s="284"/>
      <c r="AA695" s="162"/>
      <c r="AB695" s="162"/>
      <c r="AC695" s="162"/>
      <c r="AD695" s="284"/>
      <c r="AE695" s="162"/>
      <c r="AF695" s="162"/>
      <c r="AG695" s="284"/>
      <c r="AH695" s="284"/>
      <c r="AI695" s="284"/>
      <c r="AJ695" s="162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83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</row>
    <row r="696" spans="1:72" ht="12.75" customHeight="1">
      <c r="A696" s="162"/>
      <c r="B696" s="162"/>
      <c r="C696" s="317"/>
      <c r="D696" s="317"/>
      <c r="E696" s="317"/>
      <c r="F696" s="317"/>
      <c r="G696" s="327"/>
      <c r="H696" s="327"/>
      <c r="I696" s="327"/>
      <c r="J696" s="327"/>
      <c r="K696" s="327"/>
      <c r="L696" s="162"/>
      <c r="M696" s="162"/>
      <c r="N696" s="163"/>
      <c r="O696" s="163"/>
      <c r="P696" s="327"/>
      <c r="Q696" s="160"/>
      <c r="R696" s="160"/>
      <c r="S696" s="160"/>
      <c r="T696" s="160"/>
      <c r="U696" s="160"/>
      <c r="V696" s="160"/>
      <c r="W696" s="160"/>
      <c r="X696" s="160"/>
      <c r="Y696" s="285"/>
      <c r="Z696" s="284"/>
      <c r="AA696" s="162"/>
      <c r="AB696" s="162"/>
      <c r="AC696" s="162"/>
      <c r="AD696" s="284"/>
      <c r="AE696" s="162"/>
      <c r="AF696" s="162"/>
      <c r="AG696" s="284"/>
      <c r="AH696" s="284"/>
      <c r="AI696" s="284"/>
      <c r="AJ696" s="162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83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</row>
    <row r="697" spans="1:72" ht="12.75" customHeight="1">
      <c r="A697" s="162"/>
      <c r="B697" s="162"/>
      <c r="C697" s="317"/>
      <c r="D697" s="317"/>
      <c r="E697" s="317"/>
      <c r="F697" s="317"/>
      <c r="G697" s="327"/>
      <c r="H697" s="327"/>
      <c r="I697" s="327"/>
      <c r="J697" s="327"/>
      <c r="K697" s="327"/>
      <c r="L697" s="162"/>
      <c r="M697" s="162"/>
      <c r="N697" s="163"/>
      <c r="O697" s="163"/>
      <c r="P697" s="327"/>
      <c r="Q697" s="160"/>
      <c r="R697" s="160"/>
      <c r="S697" s="160"/>
      <c r="T697" s="160"/>
      <c r="U697" s="160"/>
      <c r="V697" s="160"/>
      <c r="W697" s="160"/>
      <c r="X697" s="160"/>
      <c r="Y697" s="285"/>
      <c r="Z697" s="284"/>
      <c r="AA697" s="162"/>
      <c r="AB697" s="162"/>
      <c r="AC697" s="162"/>
      <c r="AD697" s="284"/>
      <c r="AE697" s="162"/>
      <c r="AF697" s="162"/>
      <c r="AG697" s="284"/>
      <c r="AH697" s="284"/>
      <c r="AI697" s="284"/>
      <c r="AJ697" s="162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83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</row>
    <row r="698" spans="1:72" ht="12.75" customHeight="1">
      <c r="A698" s="162"/>
      <c r="B698" s="162"/>
      <c r="C698" s="317"/>
      <c r="D698" s="317"/>
      <c r="E698" s="317"/>
      <c r="F698" s="317"/>
      <c r="G698" s="327"/>
      <c r="H698" s="327"/>
      <c r="I698" s="327"/>
      <c r="J698" s="327"/>
      <c r="K698" s="327"/>
      <c r="L698" s="162"/>
      <c r="M698" s="162"/>
      <c r="N698" s="163"/>
      <c r="O698" s="163"/>
      <c r="P698" s="327"/>
      <c r="Q698" s="160"/>
      <c r="R698" s="160"/>
      <c r="S698" s="160"/>
      <c r="T698" s="160"/>
      <c r="U698" s="160"/>
      <c r="V698" s="160"/>
      <c r="W698" s="160"/>
      <c r="X698" s="160"/>
      <c r="Y698" s="285"/>
      <c r="Z698" s="284"/>
      <c r="AA698" s="162"/>
      <c r="AB698" s="162"/>
      <c r="AC698" s="162"/>
      <c r="AD698" s="284"/>
      <c r="AE698" s="162"/>
      <c r="AF698" s="162"/>
      <c r="AG698" s="284"/>
      <c r="AH698" s="284"/>
      <c r="AI698" s="284"/>
      <c r="AJ698" s="162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83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</row>
    <row r="699" spans="1:72" ht="12.75" customHeight="1">
      <c r="A699" s="162"/>
      <c r="B699" s="162"/>
      <c r="C699" s="317"/>
      <c r="D699" s="317"/>
      <c r="E699" s="317"/>
      <c r="F699" s="317"/>
      <c r="G699" s="327"/>
      <c r="H699" s="327"/>
      <c r="I699" s="327"/>
      <c r="J699" s="327"/>
      <c r="K699" s="327"/>
      <c r="L699" s="162"/>
      <c r="M699" s="162"/>
      <c r="N699" s="163"/>
      <c r="O699" s="163"/>
      <c r="P699" s="327"/>
      <c r="Q699" s="160"/>
      <c r="R699" s="160"/>
      <c r="S699" s="160"/>
      <c r="T699" s="160"/>
      <c r="U699" s="160"/>
      <c r="V699" s="160"/>
      <c r="W699" s="160"/>
      <c r="X699" s="160"/>
      <c r="Y699" s="285"/>
      <c r="Z699" s="284"/>
      <c r="AA699" s="162"/>
      <c r="AB699" s="162"/>
      <c r="AC699" s="162"/>
      <c r="AD699" s="284"/>
      <c r="AE699" s="162"/>
      <c r="AF699" s="162"/>
      <c r="AG699" s="284"/>
      <c r="AH699" s="284"/>
      <c r="AI699" s="284"/>
      <c r="AJ699" s="162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83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</row>
    <row r="700" spans="1:72" ht="12.75" customHeight="1">
      <c r="A700" s="162"/>
      <c r="B700" s="162"/>
      <c r="C700" s="317"/>
      <c r="D700" s="317"/>
      <c r="E700" s="317"/>
      <c r="F700" s="317"/>
      <c r="G700" s="327"/>
      <c r="H700" s="327"/>
      <c r="I700" s="327"/>
      <c r="J700" s="327"/>
      <c r="K700" s="327"/>
      <c r="L700" s="162"/>
      <c r="M700" s="162"/>
      <c r="N700" s="163"/>
      <c r="O700" s="163"/>
      <c r="P700" s="327"/>
      <c r="Q700" s="160"/>
      <c r="R700" s="160"/>
      <c r="S700" s="160"/>
      <c r="T700" s="160"/>
      <c r="U700" s="160"/>
      <c r="V700" s="160"/>
      <c r="W700" s="160"/>
      <c r="X700" s="160"/>
      <c r="Y700" s="285"/>
      <c r="Z700" s="284"/>
      <c r="AA700" s="162"/>
      <c r="AB700" s="162"/>
      <c r="AC700" s="162"/>
      <c r="AD700" s="284"/>
      <c r="AE700" s="162"/>
      <c r="AF700" s="162"/>
      <c r="AG700" s="284"/>
      <c r="AH700" s="284"/>
      <c r="AI700" s="284"/>
      <c r="AJ700" s="162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83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</row>
    <row r="701" spans="1:72" ht="12.75" customHeight="1">
      <c r="A701" s="162"/>
      <c r="B701" s="162"/>
      <c r="C701" s="317"/>
      <c r="D701" s="317"/>
      <c r="E701" s="317"/>
      <c r="F701" s="317"/>
      <c r="G701" s="327"/>
      <c r="H701" s="327"/>
      <c r="I701" s="327"/>
      <c r="J701" s="327"/>
      <c r="K701" s="327"/>
      <c r="L701" s="162"/>
      <c r="M701" s="162"/>
      <c r="N701" s="163"/>
      <c r="O701" s="163"/>
      <c r="P701" s="327"/>
      <c r="Q701" s="160"/>
      <c r="R701" s="160"/>
      <c r="S701" s="160"/>
      <c r="T701" s="160"/>
      <c r="U701" s="160"/>
      <c r="V701" s="160"/>
      <c r="W701" s="160"/>
      <c r="X701" s="160"/>
      <c r="Y701" s="285"/>
      <c r="Z701" s="284"/>
      <c r="AA701" s="162"/>
      <c r="AB701" s="162"/>
      <c r="AC701" s="162"/>
      <c r="AD701" s="284"/>
      <c r="AE701" s="162"/>
      <c r="AF701" s="162"/>
      <c r="AG701" s="284"/>
      <c r="AH701" s="284"/>
      <c r="AI701" s="284"/>
      <c r="AJ701" s="162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83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</row>
    <row r="702" spans="1:72" ht="12.75" customHeight="1">
      <c r="A702" s="162"/>
      <c r="B702" s="162"/>
      <c r="C702" s="317"/>
      <c r="D702" s="317"/>
      <c r="E702" s="317"/>
      <c r="F702" s="317"/>
      <c r="G702" s="327"/>
      <c r="H702" s="327"/>
      <c r="I702" s="327"/>
      <c r="J702" s="327"/>
      <c r="K702" s="327"/>
      <c r="L702" s="162"/>
      <c r="M702" s="162"/>
      <c r="N702" s="163"/>
      <c r="O702" s="163"/>
      <c r="P702" s="327"/>
      <c r="Q702" s="160"/>
      <c r="R702" s="160"/>
      <c r="S702" s="160"/>
      <c r="T702" s="160"/>
      <c r="U702" s="160"/>
      <c r="V702" s="160"/>
      <c r="W702" s="160"/>
      <c r="X702" s="160"/>
      <c r="Y702" s="285"/>
      <c r="Z702" s="284"/>
      <c r="AA702" s="162"/>
      <c r="AB702" s="162"/>
      <c r="AC702" s="162"/>
      <c r="AD702" s="284"/>
      <c r="AE702" s="162"/>
      <c r="AF702" s="162"/>
      <c r="AG702" s="284"/>
      <c r="AH702" s="284"/>
      <c r="AI702" s="284"/>
      <c r="AJ702" s="162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83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</row>
    <row r="703" spans="1:72" ht="12.75" customHeight="1">
      <c r="A703" s="162"/>
      <c r="B703" s="162"/>
      <c r="C703" s="317"/>
      <c r="D703" s="317"/>
      <c r="E703" s="317"/>
      <c r="F703" s="317"/>
      <c r="G703" s="327"/>
      <c r="H703" s="327"/>
      <c r="I703" s="327"/>
      <c r="J703" s="327"/>
      <c r="K703" s="327"/>
      <c r="L703" s="162"/>
      <c r="M703" s="162"/>
      <c r="N703" s="163"/>
      <c r="O703" s="163"/>
      <c r="P703" s="327"/>
      <c r="Q703" s="160"/>
      <c r="R703" s="160"/>
      <c r="S703" s="160"/>
      <c r="T703" s="160"/>
      <c r="U703" s="160"/>
      <c r="V703" s="160"/>
      <c r="W703" s="160"/>
      <c r="X703" s="160"/>
      <c r="Y703" s="285"/>
      <c r="Z703" s="284"/>
      <c r="AA703" s="162"/>
      <c r="AB703" s="162"/>
      <c r="AC703" s="162"/>
      <c r="AD703" s="284"/>
      <c r="AE703" s="162"/>
      <c r="AF703" s="162"/>
      <c r="AG703" s="284"/>
      <c r="AH703" s="284"/>
      <c r="AI703" s="284"/>
      <c r="AJ703" s="162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83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</row>
    <row r="704" spans="1:72" ht="12.75" customHeight="1">
      <c r="A704" s="162"/>
      <c r="B704" s="162"/>
      <c r="C704" s="317"/>
      <c r="D704" s="317"/>
      <c r="E704" s="317"/>
      <c r="F704" s="317"/>
      <c r="G704" s="327"/>
      <c r="H704" s="327"/>
      <c r="I704" s="327"/>
      <c r="J704" s="327"/>
      <c r="K704" s="327"/>
      <c r="L704" s="162"/>
      <c r="M704" s="162"/>
      <c r="N704" s="163"/>
      <c r="O704" s="163"/>
      <c r="P704" s="327"/>
      <c r="Q704" s="160"/>
      <c r="R704" s="160"/>
      <c r="S704" s="160"/>
      <c r="T704" s="160"/>
      <c r="U704" s="160"/>
      <c r="V704" s="160"/>
      <c r="W704" s="160"/>
      <c r="X704" s="160"/>
      <c r="Y704" s="285"/>
      <c r="Z704" s="284"/>
      <c r="AA704" s="162"/>
      <c r="AB704" s="162"/>
      <c r="AC704" s="162"/>
      <c r="AD704" s="284"/>
      <c r="AE704" s="162"/>
      <c r="AF704" s="162"/>
      <c r="AG704" s="284"/>
      <c r="AH704" s="284"/>
      <c r="AI704" s="284"/>
      <c r="AJ704" s="162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83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</row>
    <row r="705" spans="1:72" ht="12.75" customHeight="1">
      <c r="A705" s="162"/>
      <c r="B705" s="162"/>
      <c r="C705" s="317"/>
      <c r="D705" s="317"/>
      <c r="E705" s="317"/>
      <c r="F705" s="317"/>
      <c r="G705" s="327"/>
      <c r="H705" s="327"/>
      <c r="I705" s="327"/>
      <c r="J705" s="327"/>
      <c r="K705" s="327"/>
      <c r="L705" s="162"/>
      <c r="M705" s="162"/>
      <c r="N705" s="163"/>
      <c r="O705" s="163"/>
      <c r="P705" s="327"/>
      <c r="Q705" s="160"/>
      <c r="R705" s="160"/>
      <c r="S705" s="160"/>
      <c r="T705" s="160"/>
      <c r="U705" s="160"/>
      <c r="V705" s="160"/>
      <c r="W705" s="160"/>
      <c r="X705" s="160"/>
      <c r="Y705" s="285"/>
      <c r="Z705" s="284"/>
      <c r="AA705" s="162"/>
      <c r="AB705" s="162"/>
      <c r="AC705" s="162"/>
      <c r="AD705" s="284"/>
      <c r="AE705" s="162"/>
      <c r="AF705" s="162"/>
      <c r="AG705" s="284"/>
      <c r="AH705" s="284"/>
      <c r="AI705" s="284"/>
      <c r="AJ705" s="162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83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</row>
    <row r="706" spans="1:72" ht="12.75" customHeight="1">
      <c r="A706" s="162"/>
      <c r="B706" s="162"/>
      <c r="C706" s="317"/>
      <c r="D706" s="317"/>
      <c r="E706" s="317"/>
      <c r="F706" s="317"/>
      <c r="G706" s="327"/>
      <c r="H706" s="327"/>
      <c r="I706" s="327"/>
      <c r="J706" s="327"/>
      <c r="K706" s="327"/>
      <c r="L706" s="162"/>
      <c r="M706" s="162"/>
      <c r="N706" s="163"/>
      <c r="O706" s="163"/>
      <c r="P706" s="327"/>
      <c r="Q706" s="160"/>
      <c r="R706" s="160"/>
      <c r="S706" s="160"/>
      <c r="T706" s="160"/>
      <c r="U706" s="160"/>
      <c r="V706" s="160"/>
      <c r="W706" s="160"/>
      <c r="X706" s="160"/>
      <c r="Y706" s="285"/>
      <c r="Z706" s="284"/>
      <c r="AA706" s="162"/>
      <c r="AB706" s="162"/>
      <c r="AC706" s="162"/>
      <c r="AD706" s="284"/>
      <c r="AE706" s="162"/>
      <c r="AF706" s="162"/>
      <c r="AG706" s="284"/>
      <c r="AH706" s="284"/>
      <c r="AI706" s="284"/>
      <c r="AJ706" s="162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83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</row>
    <row r="707" spans="1:72" ht="12.75" customHeight="1">
      <c r="A707" s="162"/>
      <c r="B707" s="162"/>
      <c r="C707" s="317"/>
      <c r="D707" s="317"/>
      <c r="E707" s="317"/>
      <c r="F707" s="317"/>
      <c r="G707" s="327"/>
      <c r="H707" s="327"/>
      <c r="I707" s="327"/>
      <c r="J707" s="327"/>
      <c r="K707" s="327"/>
      <c r="L707" s="162"/>
      <c r="M707" s="162"/>
      <c r="N707" s="163"/>
      <c r="O707" s="163"/>
      <c r="P707" s="327"/>
      <c r="Q707" s="160"/>
      <c r="R707" s="160"/>
      <c r="S707" s="160"/>
      <c r="T707" s="160"/>
      <c r="U707" s="160"/>
      <c r="V707" s="160"/>
      <c r="W707" s="160"/>
      <c r="X707" s="160"/>
      <c r="Y707" s="285"/>
      <c r="Z707" s="284"/>
      <c r="AA707" s="162"/>
      <c r="AB707" s="162"/>
      <c r="AC707" s="162"/>
      <c r="AD707" s="284"/>
      <c r="AE707" s="162"/>
      <c r="AF707" s="162"/>
      <c r="AG707" s="284"/>
      <c r="AH707" s="284"/>
      <c r="AI707" s="284"/>
      <c r="AJ707" s="162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83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</row>
    <row r="708" spans="1:72" ht="12.75" customHeight="1">
      <c r="A708" s="162"/>
      <c r="B708" s="162"/>
      <c r="C708" s="317"/>
      <c r="D708" s="317"/>
      <c r="E708" s="317"/>
      <c r="F708" s="317"/>
      <c r="G708" s="327"/>
      <c r="H708" s="327"/>
      <c r="I708" s="327"/>
      <c r="J708" s="327"/>
      <c r="K708" s="327"/>
      <c r="L708" s="162"/>
      <c r="M708" s="162"/>
      <c r="N708" s="163"/>
      <c r="O708" s="163"/>
      <c r="P708" s="327"/>
      <c r="Q708" s="160"/>
      <c r="R708" s="160"/>
      <c r="S708" s="160"/>
      <c r="T708" s="160"/>
      <c r="U708" s="160"/>
      <c r="V708" s="160"/>
      <c r="W708" s="160"/>
      <c r="X708" s="160"/>
      <c r="Y708" s="285"/>
      <c r="Z708" s="284"/>
      <c r="AA708" s="162"/>
      <c r="AB708" s="162"/>
      <c r="AC708" s="162"/>
      <c r="AD708" s="284"/>
      <c r="AE708" s="162"/>
      <c r="AF708" s="162"/>
      <c r="AG708" s="284"/>
      <c r="AH708" s="284"/>
      <c r="AI708" s="284"/>
      <c r="AJ708" s="162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83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</row>
    <row r="709" spans="1:72" ht="12.75" customHeight="1">
      <c r="A709" s="162"/>
      <c r="B709" s="162"/>
      <c r="C709" s="317"/>
      <c r="D709" s="317"/>
      <c r="E709" s="317"/>
      <c r="F709" s="317"/>
      <c r="G709" s="327"/>
      <c r="H709" s="327"/>
      <c r="I709" s="327"/>
      <c r="J709" s="327"/>
      <c r="K709" s="327"/>
      <c r="L709" s="162"/>
      <c r="M709" s="162"/>
      <c r="N709" s="163"/>
      <c r="O709" s="163"/>
      <c r="P709" s="327"/>
      <c r="Q709" s="160"/>
      <c r="R709" s="160"/>
      <c r="S709" s="160"/>
      <c r="T709" s="160"/>
      <c r="U709" s="160"/>
      <c r="V709" s="160"/>
      <c r="W709" s="160"/>
      <c r="X709" s="160"/>
      <c r="Y709" s="285"/>
      <c r="Z709" s="284"/>
      <c r="AA709" s="162"/>
      <c r="AB709" s="162"/>
      <c r="AC709" s="162"/>
      <c r="AD709" s="284"/>
      <c r="AE709" s="162"/>
      <c r="AF709" s="162"/>
      <c r="AG709" s="284"/>
      <c r="AH709" s="284"/>
      <c r="AI709" s="284"/>
      <c r="AJ709" s="162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83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</row>
    <row r="710" spans="1:72" ht="12.75" customHeight="1">
      <c r="A710" s="162"/>
      <c r="B710" s="162"/>
      <c r="C710" s="317"/>
      <c r="D710" s="317"/>
      <c r="E710" s="317"/>
      <c r="F710" s="317"/>
      <c r="G710" s="327"/>
      <c r="H710" s="327"/>
      <c r="I710" s="327"/>
      <c r="J710" s="327"/>
      <c r="K710" s="327"/>
      <c r="L710" s="162"/>
      <c r="M710" s="162"/>
      <c r="N710" s="163"/>
      <c r="O710" s="163"/>
      <c r="P710" s="327"/>
      <c r="Q710" s="160"/>
      <c r="R710" s="160"/>
      <c r="S710" s="160"/>
      <c r="T710" s="160"/>
      <c r="U710" s="160"/>
      <c r="V710" s="160"/>
      <c r="W710" s="160"/>
      <c r="X710" s="160"/>
      <c r="Y710" s="285"/>
      <c r="Z710" s="284"/>
      <c r="AA710" s="162"/>
      <c r="AB710" s="162"/>
      <c r="AC710" s="162"/>
      <c r="AD710" s="284"/>
      <c r="AE710" s="162"/>
      <c r="AF710" s="162"/>
      <c r="AG710" s="284"/>
      <c r="AH710" s="284"/>
      <c r="AI710" s="284"/>
      <c r="AJ710" s="162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83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</row>
    <row r="711" spans="1:72" ht="12.75" customHeight="1">
      <c r="A711" s="162"/>
      <c r="B711" s="162"/>
      <c r="C711" s="317"/>
      <c r="D711" s="317"/>
      <c r="E711" s="317"/>
      <c r="F711" s="317"/>
      <c r="G711" s="327"/>
      <c r="H711" s="327"/>
      <c r="I711" s="327"/>
      <c r="J711" s="327"/>
      <c r="K711" s="327"/>
      <c r="L711" s="162"/>
      <c r="M711" s="162"/>
      <c r="N711" s="163"/>
      <c r="O711" s="163"/>
      <c r="P711" s="327"/>
      <c r="Q711" s="160"/>
      <c r="R711" s="160"/>
      <c r="S711" s="160"/>
      <c r="T711" s="160"/>
      <c r="U711" s="160"/>
      <c r="V711" s="160"/>
      <c r="W711" s="160"/>
      <c r="X711" s="160"/>
      <c r="Y711" s="285"/>
      <c r="Z711" s="284"/>
      <c r="AA711" s="162"/>
      <c r="AB711" s="162"/>
      <c r="AC711" s="162"/>
      <c r="AD711" s="284"/>
      <c r="AE711" s="162"/>
      <c r="AF711" s="162"/>
      <c r="AG711" s="284"/>
      <c r="AH711" s="284"/>
      <c r="AI711" s="284"/>
      <c r="AJ711" s="162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83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</row>
    <row r="712" spans="1:72" ht="12.75" customHeight="1">
      <c r="A712" s="162"/>
      <c r="B712" s="162"/>
      <c r="C712" s="317"/>
      <c r="D712" s="317"/>
      <c r="E712" s="317"/>
      <c r="F712" s="317"/>
      <c r="G712" s="327"/>
      <c r="H712" s="327"/>
      <c r="I712" s="327"/>
      <c r="J712" s="327"/>
      <c r="K712" s="327"/>
      <c r="L712" s="162"/>
      <c r="M712" s="162"/>
      <c r="N712" s="163"/>
      <c r="O712" s="163"/>
      <c r="P712" s="327"/>
      <c r="Q712" s="160"/>
      <c r="R712" s="160"/>
      <c r="S712" s="160"/>
      <c r="T712" s="160"/>
      <c r="U712" s="160"/>
      <c r="V712" s="160"/>
      <c r="W712" s="160"/>
      <c r="X712" s="160"/>
      <c r="Y712" s="285"/>
      <c r="Z712" s="284"/>
      <c r="AA712" s="162"/>
      <c r="AB712" s="162"/>
      <c r="AC712" s="162"/>
      <c r="AD712" s="284"/>
      <c r="AE712" s="162"/>
      <c r="AF712" s="162"/>
      <c r="AG712" s="284"/>
      <c r="AH712" s="284"/>
      <c r="AI712" s="284"/>
      <c r="AJ712" s="162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83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</row>
    <row r="713" spans="1:72" ht="12.75" customHeight="1">
      <c r="A713" s="162"/>
      <c r="B713" s="162"/>
      <c r="C713" s="317"/>
      <c r="D713" s="317"/>
      <c r="E713" s="317"/>
      <c r="F713" s="317"/>
      <c r="G713" s="327"/>
      <c r="H713" s="327"/>
      <c r="I713" s="327"/>
      <c r="J713" s="327"/>
      <c r="K713" s="327"/>
      <c r="L713" s="162"/>
      <c r="M713" s="162"/>
      <c r="N713" s="163"/>
      <c r="O713" s="163"/>
      <c r="P713" s="327"/>
      <c r="Q713" s="160"/>
      <c r="R713" s="160"/>
      <c r="S713" s="160"/>
      <c r="T713" s="160"/>
      <c r="U713" s="160"/>
      <c r="V713" s="160"/>
      <c r="W713" s="160"/>
      <c r="X713" s="160"/>
      <c r="Y713" s="285"/>
      <c r="Z713" s="284"/>
      <c r="AA713" s="162"/>
      <c r="AB713" s="162"/>
      <c r="AC713" s="162"/>
      <c r="AD713" s="284"/>
      <c r="AE713" s="162"/>
      <c r="AF713" s="162"/>
      <c r="AG713" s="284"/>
      <c r="AH713" s="284"/>
      <c r="AI713" s="284"/>
      <c r="AJ713" s="162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83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</row>
    <row r="714" spans="1:72" ht="12.75" customHeight="1">
      <c r="A714" s="162"/>
      <c r="B714" s="162"/>
      <c r="C714" s="317"/>
      <c r="D714" s="317"/>
      <c r="E714" s="317"/>
      <c r="F714" s="317"/>
      <c r="G714" s="327"/>
      <c r="H714" s="327"/>
      <c r="I714" s="327"/>
      <c r="J714" s="327"/>
      <c r="K714" s="327"/>
      <c r="L714" s="162"/>
      <c r="M714" s="162"/>
      <c r="N714" s="163"/>
      <c r="O714" s="163"/>
      <c r="P714" s="327"/>
      <c r="Q714" s="160"/>
      <c r="R714" s="160"/>
      <c r="S714" s="160"/>
      <c r="T714" s="160"/>
      <c r="U714" s="160"/>
      <c r="V714" s="160"/>
      <c r="W714" s="160"/>
      <c r="X714" s="160"/>
      <c r="Y714" s="285"/>
      <c r="Z714" s="284"/>
      <c r="AA714" s="162"/>
      <c r="AB714" s="162"/>
      <c r="AC714" s="162"/>
      <c r="AD714" s="284"/>
      <c r="AE714" s="162"/>
      <c r="AF714" s="162"/>
      <c r="AG714" s="284"/>
      <c r="AH714" s="284"/>
      <c r="AI714" s="284"/>
      <c r="AJ714" s="162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83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</row>
    <row r="715" spans="1:72" ht="12.75" customHeight="1">
      <c r="A715" s="162"/>
      <c r="B715" s="162"/>
      <c r="C715" s="317"/>
      <c r="D715" s="317"/>
      <c r="E715" s="317"/>
      <c r="F715" s="317"/>
      <c r="G715" s="327"/>
      <c r="H715" s="327"/>
      <c r="I715" s="327"/>
      <c r="J715" s="327"/>
      <c r="K715" s="327"/>
      <c r="L715" s="162"/>
      <c r="M715" s="162"/>
      <c r="N715" s="163"/>
      <c r="O715" s="163"/>
      <c r="P715" s="327"/>
      <c r="Q715" s="160"/>
      <c r="R715" s="160"/>
      <c r="S715" s="160"/>
      <c r="T715" s="160"/>
      <c r="U715" s="160"/>
      <c r="V715" s="160"/>
      <c r="W715" s="160"/>
      <c r="X715" s="160"/>
      <c r="Y715" s="285"/>
      <c r="Z715" s="284"/>
      <c r="AA715" s="162"/>
      <c r="AB715" s="162"/>
      <c r="AC715" s="162"/>
      <c r="AD715" s="284"/>
      <c r="AE715" s="162"/>
      <c r="AF715" s="162"/>
      <c r="AG715" s="284"/>
      <c r="AH715" s="284"/>
      <c r="AI715" s="284"/>
      <c r="AJ715" s="162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83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</row>
    <row r="716" spans="1:72" ht="12.75" customHeight="1">
      <c r="A716" s="162"/>
      <c r="B716" s="162"/>
      <c r="C716" s="317"/>
      <c r="D716" s="317"/>
      <c r="E716" s="317"/>
      <c r="F716" s="317"/>
      <c r="G716" s="327"/>
      <c r="H716" s="327"/>
      <c r="I716" s="327"/>
      <c r="J716" s="327"/>
      <c r="K716" s="327"/>
      <c r="L716" s="162"/>
      <c r="M716" s="162"/>
      <c r="N716" s="163"/>
      <c r="O716" s="163"/>
      <c r="P716" s="327"/>
      <c r="Q716" s="160"/>
      <c r="R716" s="160"/>
      <c r="S716" s="160"/>
      <c r="T716" s="160"/>
      <c r="U716" s="160"/>
      <c r="V716" s="160"/>
      <c r="W716" s="160"/>
      <c r="X716" s="160"/>
      <c r="Y716" s="285"/>
      <c r="Z716" s="284"/>
      <c r="AA716" s="162"/>
      <c r="AB716" s="162"/>
      <c r="AC716" s="162"/>
      <c r="AD716" s="284"/>
      <c r="AE716" s="162"/>
      <c r="AF716" s="162"/>
      <c r="AG716" s="284"/>
      <c r="AH716" s="284"/>
      <c r="AI716" s="284"/>
      <c r="AJ716" s="162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83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</row>
    <row r="717" spans="1:72" ht="12.75" customHeight="1">
      <c r="A717" s="162"/>
      <c r="B717" s="162"/>
      <c r="C717" s="317"/>
      <c r="D717" s="317"/>
      <c r="E717" s="317"/>
      <c r="F717" s="317"/>
      <c r="G717" s="327"/>
      <c r="H717" s="327"/>
      <c r="I717" s="327"/>
      <c r="J717" s="327"/>
      <c r="K717" s="327"/>
      <c r="L717" s="162"/>
      <c r="M717" s="162"/>
      <c r="N717" s="163"/>
      <c r="O717" s="163"/>
      <c r="P717" s="327"/>
      <c r="Q717" s="160"/>
      <c r="R717" s="160"/>
      <c r="S717" s="160"/>
      <c r="T717" s="160"/>
      <c r="U717" s="160"/>
      <c r="V717" s="160"/>
      <c r="W717" s="160"/>
      <c r="X717" s="160"/>
      <c r="Y717" s="285"/>
      <c r="Z717" s="284"/>
      <c r="AA717" s="162"/>
      <c r="AB717" s="162"/>
      <c r="AC717" s="162"/>
      <c r="AD717" s="284"/>
      <c r="AE717" s="162"/>
      <c r="AF717" s="162"/>
      <c r="AG717" s="284"/>
      <c r="AH717" s="284"/>
      <c r="AI717" s="284"/>
      <c r="AJ717" s="162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83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</row>
    <row r="718" spans="1:72" ht="12.75" customHeight="1">
      <c r="A718" s="162"/>
      <c r="B718" s="162"/>
      <c r="C718" s="317"/>
      <c r="D718" s="317"/>
      <c r="E718" s="317"/>
      <c r="F718" s="317"/>
      <c r="G718" s="327"/>
      <c r="H718" s="327"/>
      <c r="I718" s="327"/>
      <c r="J718" s="327"/>
      <c r="K718" s="327"/>
      <c r="L718" s="162"/>
      <c r="M718" s="162"/>
      <c r="N718" s="163"/>
      <c r="O718" s="163"/>
      <c r="P718" s="327"/>
      <c r="Q718" s="160"/>
      <c r="R718" s="160"/>
      <c r="S718" s="160"/>
      <c r="T718" s="160"/>
      <c r="U718" s="160"/>
      <c r="V718" s="160"/>
      <c r="W718" s="160"/>
      <c r="X718" s="160"/>
      <c r="Y718" s="285"/>
      <c r="Z718" s="284"/>
      <c r="AA718" s="162"/>
      <c r="AB718" s="162"/>
      <c r="AC718" s="162"/>
      <c r="AD718" s="284"/>
      <c r="AE718" s="162"/>
      <c r="AF718" s="162"/>
      <c r="AG718" s="284"/>
      <c r="AH718" s="284"/>
      <c r="AI718" s="284"/>
      <c r="AJ718" s="162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83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</row>
    <row r="719" spans="1:72" ht="12.75" customHeight="1">
      <c r="A719" s="162"/>
      <c r="B719" s="162"/>
      <c r="C719" s="317"/>
      <c r="D719" s="317"/>
      <c r="E719" s="317"/>
      <c r="F719" s="317"/>
      <c r="G719" s="327"/>
      <c r="H719" s="327"/>
      <c r="I719" s="327"/>
      <c r="J719" s="327"/>
      <c r="K719" s="327"/>
      <c r="L719" s="162"/>
      <c r="M719" s="162"/>
      <c r="N719" s="163"/>
      <c r="O719" s="163"/>
      <c r="P719" s="327"/>
      <c r="Q719" s="160"/>
      <c r="R719" s="160"/>
      <c r="S719" s="160"/>
      <c r="T719" s="160"/>
      <c r="U719" s="160"/>
      <c r="V719" s="160"/>
      <c r="W719" s="160"/>
      <c r="X719" s="160"/>
      <c r="Y719" s="285"/>
      <c r="Z719" s="284"/>
      <c r="AA719" s="162"/>
      <c r="AB719" s="162"/>
      <c r="AC719" s="162"/>
      <c r="AD719" s="284"/>
      <c r="AE719" s="162"/>
      <c r="AF719" s="162"/>
      <c r="AG719" s="284"/>
      <c r="AH719" s="284"/>
      <c r="AI719" s="284"/>
      <c r="AJ719" s="162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83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</row>
    <row r="720" spans="1:72" ht="12.75" customHeight="1">
      <c r="A720" s="162"/>
      <c r="B720" s="162"/>
      <c r="C720" s="317"/>
      <c r="D720" s="317"/>
      <c r="E720" s="317"/>
      <c r="F720" s="317"/>
      <c r="G720" s="327"/>
      <c r="H720" s="327"/>
      <c r="I720" s="327"/>
      <c r="J720" s="327"/>
      <c r="K720" s="327"/>
      <c r="L720" s="162"/>
      <c r="M720" s="162"/>
      <c r="N720" s="163"/>
      <c r="O720" s="163"/>
      <c r="P720" s="327"/>
      <c r="Q720" s="160"/>
      <c r="R720" s="160"/>
      <c r="S720" s="160"/>
      <c r="T720" s="160"/>
      <c r="U720" s="160"/>
      <c r="V720" s="160"/>
      <c r="W720" s="160"/>
      <c r="X720" s="160"/>
      <c r="Y720" s="285"/>
      <c r="Z720" s="284"/>
      <c r="AA720" s="162"/>
      <c r="AB720" s="162"/>
      <c r="AC720" s="162"/>
      <c r="AD720" s="284"/>
      <c r="AE720" s="162"/>
      <c r="AF720" s="162"/>
      <c r="AG720" s="284"/>
      <c r="AH720" s="284"/>
      <c r="AI720" s="284"/>
      <c r="AJ720" s="162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83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</row>
    <row r="721" spans="1:72" ht="12.75" customHeight="1">
      <c r="A721" s="162"/>
      <c r="B721" s="162"/>
      <c r="C721" s="317"/>
      <c r="D721" s="317"/>
      <c r="E721" s="317"/>
      <c r="F721" s="317"/>
      <c r="G721" s="327"/>
      <c r="H721" s="327"/>
      <c r="I721" s="327"/>
      <c r="J721" s="327"/>
      <c r="K721" s="327"/>
      <c r="L721" s="162"/>
      <c r="M721" s="162"/>
      <c r="N721" s="163"/>
      <c r="O721" s="163"/>
      <c r="P721" s="327"/>
      <c r="Q721" s="160"/>
      <c r="R721" s="160"/>
      <c r="S721" s="160"/>
      <c r="T721" s="160"/>
      <c r="U721" s="160"/>
      <c r="V721" s="160"/>
      <c r="W721" s="160"/>
      <c r="X721" s="160"/>
      <c r="Y721" s="285"/>
      <c r="Z721" s="284"/>
      <c r="AA721" s="162"/>
      <c r="AB721" s="162"/>
      <c r="AC721" s="162"/>
      <c r="AD721" s="284"/>
      <c r="AE721" s="162"/>
      <c r="AF721" s="162"/>
      <c r="AG721" s="284"/>
      <c r="AH721" s="284"/>
      <c r="AI721" s="284"/>
      <c r="AJ721" s="162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83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</row>
    <row r="722" spans="1:72" ht="12.75" customHeight="1">
      <c r="A722" s="162"/>
      <c r="B722" s="162"/>
      <c r="C722" s="317"/>
      <c r="D722" s="317"/>
      <c r="E722" s="317"/>
      <c r="F722" s="317"/>
      <c r="G722" s="327"/>
      <c r="H722" s="327"/>
      <c r="I722" s="327"/>
      <c r="J722" s="327"/>
      <c r="K722" s="327"/>
      <c r="L722" s="162"/>
      <c r="M722" s="162"/>
      <c r="N722" s="163"/>
      <c r="O722" s="163"/>
      <c r="P722" s="327"/>
      <c r="Q722" s="160"/>
      <c r="R722" s="160"/>
      <c r="S722" s="160"/>
      <c r="T722" s="160"/>
      <c r="U722" s="160"/>
      <c r="V722" s="160"/>
      <c r="W722" s="160"/>
      <c r="X722" s="160"/>
      <c r="Y722" s="285"/>
      <c r="Z722" s="284"/>
      <c r="AA722" s="162"/>
      <c r="AB722" s="162"/>
      <c r="AC722" s="162"/>
      <c r="AD722" s="284"/>
      <c r="AE722" s="162"/>
      <c r="AF722" s="162"/>
      <c r="AG722" s="284"/>
      <c r="AH722" s="284"/>
      <c r="AI722" s="284"/>
      <c r="AJ722" s="162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83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</row>
    <row r="723" spans="1:72" ht="12.75" customHeight="1">
      <c r="A723" s="162"/>
      <c r="B723" s="162"/>
      <c r="C723" s="317"/>
      <c r="D723" s="317"/>
      <c r="E723" s="317"/>
      <c r="F723" s="317"/>
      <c r="G723" s="327"/>
      <c r="H723" s="327"/>
      <c r="I723" s="327"/>
      <c r="J723" s="327"/>
      <c r="K723" s="327"/>
      <c r="L723" s="162"/>
      <c r="M723" s="162"/>
      <c r="N723" s="163"/>
      <c r="O723" s="163"/>
      <c r="P723" s="327"/>
      <c r="Q723" s="160"/>
      <c r="R723" s="160"/>
      <c r="S723" s="160"/>
      <c r="T723" s="160"/>
      <c r="U723" s="160"/>
      <c r="V723" s="160"/>
      <c r="W723" s="160"/>
      <c r="X723" s="160"/>
      <c r="Y723" s="285"/>
      <c r="Z723" s="284"/>
      <c r="AA723" s="162"/>
      <c r="AB723" s="162"/>
      <c r="AC723" s="162"/>
      <c r="AD723" s="284"/>
      <c r="AE723" s="162"/>
      <c r="AF723" s="162"/>
      <c r="AG723" s="284"/>
      <c r="AH723" s="284"/>
      <c r="AI723" s="284"/>
      <c r="AJ723" s="162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83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</row>
    <row r="724" spans="1:72" ht="12.75" customHeight="1">
      <c r="A724" s="162"/>
      <c r="B724" s="162"/>
      <c r="C724" s="317"/>
      <c r="D724" s="317"/>
      <c r="E724" s="317"/>
      <c r="F724" s="317"/>
      <c r="G724" s="327"/>
      <c r="H724" s="327"/>
      <c r="I724" s="327"/>
      <c r="J724" s="327"/>
      <c r="K724" s="327"/>
      <c r="L724" s="162"/>
      <c r="M724" s="162"/>
      <c r="N724" s="163"/>
      <c r="O724" s="163"/>
      <c r="P724" s="327"/>
      <c r="Q724" s="160"/>
      <c r="R724" s="160"/>
      <c r="S724" s="160"/>
      <c r="T724" s="160"/>
      <c r="U724" s="160"/>
      <c r="V724" s="160"/>
      <c r="W724" s="160"/>
      <c r="X724" s="160"/>
      <c r="Y724" s="285"/>
      <c r="Z724" s="284"/>
      <c r="AA724" s="162"/>
      <c r="AB724" s="162"/>
      <c r="AC724" s="162"/>
      <c r="AD724" s="284"/>
      <c r="AE724" s="162"/>
      <c r="AF724" s="162"/>
      <c r="AG724" s="284"/>
      <c r="AH724" s="284"/>
      <c r="AI724" s="284"/>
      <c r="AJ724" s="162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83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</row>
    <row r="725" spans="1:72" ht="12.75" customHeight="1">
      <c r="A725" s="162"/>
      <c r="B725" s="162"/>
      <c r="C725" s="317"/>
      <c r="D725" s="317"/>
      <c r="E725" s="317"/>
      <c r="F725" s="317"/>
      <c r="G725" s="327"/>
      <c r="H725" s="327"/>
      <c r="I725" s="327"/>
      <c r="J725" s="327"/>
      <c r="K725" s="327"/>
      <c r="L725" s="162"/>
      <c r="M725" s="162"/>
      <c r="N725" s="163"/>
      <c r="O725" s="163"/>
      <c r="P725" s="327"/>
      <c r="Q725" s="160"/>
      <c r="R725" s="160"/>
      <c r="S725" s="160"/>
      <c r="T725" s="160"/>
      <c r="U725" s="160"/>
      <c r="V725" s="160"/>
      <c r="W725" s="160"/>
      <c r="X725" s="160"/>
      <c r="Y725" s="285"/>
      <c r="Z725" s="284"/>
      <c r="AA725" s="162"/>
      <c r="AB725" s="162"/>
      <c r="AC725" s="162"/>
      <c r="AD725" s="284"/>
      <c r="AE725" s="162"/>
      <c r="AF725" s="162"/>
      <c r="AG725" s="284"/>
      <c r="AH725" s="284"/>
      <c r="AI725" s="284"/>
      <c r="AJ725" s="162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83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</row>
    <row r="726" spans="1:72" ht="12.75" customHeight="1">
      <c r="A726" s="162"/>
      <c r="B726" s="162"/>
      <c r="C726" s="317"/>
      <c r="D726" s="317"/>
      <c r="E726" s="317"/>
      <c r="F726" s="317"/>
      <c r="G726" s="327"/>
      <c r="H726" s="327"/>
      <c r="I726" s="327"/>
      <c r="J726" s="327"/>
      <c r="K726" s="327"/>
      <c r="L726" s="162"/>
      <c r="M726" s="162"/>
      <c r="N726" s="163"/>
      <c r="O726" s="163"/>
      <c r="P726" s="327"/>
      <c r="Q726" s="160"/>
      <c r="R726" s="160"/>
      <c r="S726" s="160"/>
      <c r="T726" s="160"/>
      <c r="U726" s="160"/>
      <c r="V726" s="160"/>
      <c r="W726" s="160"/>
      <c r="X726" s="160"/>
      <c r="Y726" s="285"/>
      <c r="Z726" s="284"/>
      <c r="AA726" s="162"/>
      <c r="AB726" s="162"/>
      <c r="AC726" s="162"/>
      <c r="AD726" s="284"/>
      <c r="AE726" s="162"/>
      <c r="AF726" s="162"/>
      <c r="AG726" s="284"/>
      <c r="AH726" s="284"/>
      <c r="AI726" s="284"/>
      <c r="AJ726" s="162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83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</row>
    <row r="727" spans="1:72" ht="12.75" customHeight="1">
      <c r="A727" s="162"/>
      <c r="B727" s="162"/>
      <c r="C727" s="317"/>
      <c r="D727" s="317"/>
      <c r="E727" s="317"/>
      <c r="F727" s="317"/>
      <c r="G727" s="327"/>
      <c r="H727" s="327"/>
      <c r="I727" s="327"/>
      <c r="J727" s="327"/>
      <c r="K727" s="327"/>
      <c r="L727" s="162"/>
      <c r="M727" s="162"/>
      <c r="N727" s="163"/>
      <c r="O727" s="163"/>
      <c r="P727" s="327"/>
      <c r="Q727" s="160"/>
      <c r="R727" s="160"/>
      <c r="S727" s="160"/>
      <c r="T727" s="160"/>
      <c r="U727" s="160"/>
      <c r="V727" s="160"/>
      <c r="W727" s="160"/>
      <c r="X727" s="160"/>
      <c r="Y727" s="285"/>
      <c r="Z727" s="284"/>
      <c r="AA727" s="162"/>
      <c r="AB727" s="162"/>
      <c r="AC727" s="162"/>
      <c r="AD727" s="284"/>
      <c r="AE727" s="162"/>
      <c r="AF727" s="162"/>
      <c r="AG727" s="284"/>
      <c r="AH727" s="284"/>
      <c r="AI727" s="284"/>
      <c r="AJ727" s="162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83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</row>
    <row r="728" spans="1:72" ht="12.75" customHeight="1">
      <c r="A728" s="162"/>
      <c r="B728" s="162"/>
      <c r="C728" s="317"/>
      <c r="D728" s="317"/>
      <c r="E728" s="317"/>
      <c r="F728" s="317"/>
      <c r="G728" s="327"/>
      <c r="H728" s="327"/>
      <c r="I728" s="327"/>
      <c r="J728" s="327"/>
      <c r="K728" s="327"/>
      <c r="L728" s="162"/>
      <c r="M728" s="162"/>
      <c r="N728" s="163"/>
      <c r="O728" s="163"/>
      <c r="P728" s="327"/>
      <c r="Q728" s="160"/>
      <c r="R728" s="160"/>
      <c r="S728" s="160"/>
      <c r="T728" s="160"/>
      <c r="U728" s="160"/>
      <c r="V728" s="160"/>
      <c r="W728" s="160"/>
      <c r="X728" s="160"/>
      <c r="Y728" s="285"/>
      <c r="Z728" s="284"/>
      <c r="AA728" s="162"/>
      <c r="AB728" s="162"/>
      <c r="AC728" s="162"/>
      <c r="AD728" s="284"/>
      <c r="AE728" s="162"/>
      <c r="AF728" s="162"/>
      <c r="AG728" s="284"/>
      <c r="AH728" s="284"/>
      <c r="AI728" s="284"/>
      <c r="AJ728" s="162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83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</row>
    <row r="729" spans="1:72" ht="12.75" customHeight="1">
      <c r="A729" s="162"/>
      <c r="B729" s="162"/>
      <c r="C729" s="317"/>
      <c r="D729" s="317"/>
      <c r="E729" s="317"/>
      <c r="F729" s="317"/>
      <c r="G729" s="327"/>
      <c r="H729" s="327"/>
      <c r="I729" s="327"/>
      <c r="J729" s="327"/>
      <c r="K729" s="327"/>
      <c r="L729" s="162"/>
      <c r="M729" s="162"/>
      <c r="N729" s="163"/>
      <c r="O729" s="163"/>
      <c r="P729" s="327"/>
      <c r="Q729" s="160"/>
      <c r="R729" s="160"/>
      <c r="S729" s="160"/>
      <c r="T729" s="160"/>
      <c r="U729" s="160"/>
      <c r="V729" s="160"/>
      <c r="W729" s="160"/>
      <c r="X729" s="160"/>
      <c r="Y729" s="285"/>
      <c r="Z729" s="284"/>
      <c r="AA729" s="162"/>
      <c r="AB729" s="162"/>
      <c r="AC729" s="162"/>
      <c r="AD729" s="284"/>
      <c r="AE729" s="162"/>
      <c r="AF729" s="162"/>
      <c r="AG729" s="284"/>
      <c r="AH729" s="284"/>
      <c r="AI729" s="284"/>
      <c r="AJ729" s="162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83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</row>
    <row r="730" spans="1:72" ht="12.75" customHeight="1">
      <c r="A730" s="162"/>
      <c r="B730" s="162"/>
      <c r="C730" s="317"/>
      <c r="D730" s="317"/>
      <c r="E730" s="317"/>
      <c r="F730" s="317"/>
      <c r="G730" s="327"/>
      <c r="H730" s="327"/>
      <c r="I730" s="327"/>
      <c r="J730" s="327"/>
      <c r="K730" s="327"/>
      <c r="L730" s="162"/>
      <c r="M730" s="162"/>
      <c r="N730" s="163"/>
      <c r="O730" s="163"/>
      <c r="P730" s="327"/>
      <c r="Q730" s="160"/>
      <c r="R730" s="160"/>
      <c r="S730" s="160"/>
      <c r="T730" s="160"/>
      <c r="U730" s="160"/>
      <c r="V730" s="160"/>
      <c r="W730" s="160"/>
      <c r="X730" s="160"/>
      <c r="Y730" s="285"/>
      <c r="Z730" s="284"/>
      <c r="AA730" s="162"/>
      <c r="AB730" s="162"/>
      <c r="AC730" s="162"/>
      <c r="AD730" s="284"/>
      <c r="AE730" s="162"/>
      <c r="AF730" s="162"/>
      <c r="AG730" s="284"/>
      <c r="AH730" s="284"/>
      <c r="AI730" s="284"/>
      <c r="AJ730" s="162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83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</row>
    <row r="731" spans="1:72" ht="12.75" customHeight="1">
      <c r="A731" s="162"/>
      <c r="B731" s="162"/>
      <c r="C731" s="317"/>
      <c r="D731" s="317"/>
      <c r="E731" s="317"/>
      <c r="F731" s="317"/>
      <c r="G731" s="327"/>
      <c r="H731" s="327"/>
      <c r="I731" s="327"/>
      <c r="J731" s="327"/>
      <c r="K731" s="327"/>
      <c r="L731" s="162"/>
      <c r="M731" s="162"/>
      <c r="N731" s="163"/>
      <c r="O731" s="163"/>
      <c r="P731" s="327"/>
      <c r="Q731" s="160"/>
      <c r="R731" s="160"/>
      <c r="S731" s="160"/>
      <c r="T731" s="160"/>
      <c r="U731" s="160"/>
      <c r="V731" s="160"/>
      <c r="W731" s="160"/>
      <c r="X731" s="160"/>
      <c r="Y731" s="285"/>
      <c r="Z731" s="284"/>
      <c r="AA731" s="162"/>
      <c r="AB731" s="162"/>
      <c r="AC731" s="162"/>
      <c r="AD731" s="284"/>
      <c r="AE731" s="162"/>
      <c r="AF731" s="162"/>
      <c r="AG731" s="284"/>
      <c r="AH731" s="284"/>
      <c r="AI731" s="284"/>
      <c r="AJ731" s="162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83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</row>
    <row r="732" spans="1:72" ht="12.75" customHeight="1">
      <c r="A732" s="162"/>
      <c r="B732" s="162"/>
      <c r="C732" s="317"/>
      <c r="D732" s="317"/>
      <c r="E732" s="317"/>
      <c r="F732" s="317"/>
      <c r="G732" s="327"/>
      <c r="H732" s="327"/>
      <c r="I732" s="327"/>
      <c r="J732" s="327"/>
      <c r="K732" s="327"/>
      <c r="L732" s="162"/>
      <c r="M732" s="162"/>
      <c r="N732" s="163"/>
      <c r="O732" s="163"/>
      <c r="P732" s="327"/>
      <c r="Q732" s="160"/>
      <c r="R732" s="160"/>
      <c r="S732" s="160"/>
      <c r="T732" s="160"/>
      <c r="U732" s="160"/>
      <c r="V732" s="160"/>
      <c r="W732" s="160"/>
      <c r="X732" s="160"/>
      <c r="Y732" s="285"/>
      <c r="Z732" s="284"/>
      <c r="AA732" s="162"/>
      <c r="AB732" s="162"/>
      <c r="AC732" s="162"/>
      <c r="AD732" s="284"/>
      <c r="AE732" s="162"/>
      <c r="AF732" s="162"/>
      <c r="AG732" s="284"/>
      <c r="AH732" s="284"/>
      <c r="AI732" s="284"/>
      <c r="AJ732" s="162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83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</row>
    <row r="733" spans="1:72" ht="12.75" customHeight="1">
      <c r="A733" s="162"/>
      <c r="B733" s="162"/>
      <c r="C733" s="317"/>
      <c r="D733" s="317"/>
      <c r="E733" s="317"/>
      <c r="F733" s="317"/>
      <c r="G733" s="327"/>
      <c r="H733" s="327"/>
      <c r="I733" s="327"/>
      <c r="J733" s="327"/>
      <c r="K733" s="327"/>
      <c r="L733" s="162"/>
      <c r="M733" s="162"/>
      <c r="N733" s="163"/>
      <c r="O733" s="163"/>
      <c r="P733" s="327"/>
      <c r="Q733" s="160"/>
      <c r="R733" s="160"/>
      <c r="S733" s="160"/>
      <c r="T733" s="160"/>
      <c r="U733" s="160"/>
      <c r="V733" s="160"/>
      <c r="W733" s="160"/>
      <c r="X733" s="160"/>
      <c r="Y733" s="285"/>
      <c r="Z733" s="284"/>
      <c r="AA733" s="162"/>
      <c r="AB733" s="162"/>
      <c r="AC733" s="162"/>
      <c r="AD733" s="284"/>
      <c r="AE733" s="162"/>
      <c r="AF733" s="162"/>
      <c r="AG733" s="284"/>
      <c r="AH733" s="284"/>
      <c r="AI733" s="284"/>
      <c r="AJ733" s="162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83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</row>
    <row r="734" spans="1:72" ht="12.75" customHeight="1">
      <c r="A734" s="162"/>
      <c r="B734" s="162"/>
      <c r="C734" s="317"/>
      <c r="D734" s="317"/>
      <c r="E734" s="317"/>
      <c r="F734" s="317"/>
      <c r="G734" s="327"/>
      <c r="H734" s="327"/>
      <c r="I734" s="327"/>
      <c r="J734" s="327"/>
      <c r="K734" s="327"/>
      <c r="L734" s="162"/>
      <c r="M734" s="162"/>
      <c r="N734" s="163"/>
      <c r="O734" s="163"/>
      <c r="P734" s="327"/>
      <c r="Q734" s="160"/>
      <c r="R734" s="160"/>
      <c r="S734" s="160"/>
      <c r="T734" s="160"/>
      <c r="U734" s="160"/>
      <c r="V734" s="160"/>
      <c r="W734" s="160"/>
      <c r="X734" s="160"/>
      <c r="Y734" s="285"/>
      <c r="Z734" s="284"/>
      <c r="AA734" s="162"/>
      <c r="AB734" s="162"/>
      <c r="AC734" s="162"/>
      <c r="AD734" s="284"/>
      <c r="AE734" s="162"/>
      <c r="AF734" s="162"/>
      <c r="AG734" s="284"/>
      <c r="AH734" s="284"/>
      <c r="AI734" s="284"/>
      <c r="AJ734" s="162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83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</row>
    <row r="735" spans="1:72" ht="12.75" customHeight="1">
      <c r="A735" s="162"/>
      <c r="B735" s="162"/>
      <c r="C735" s="317"/>
      <c r="D735" s="317"/>
      <c r="E735" s="317"/>
      <c r="F735" s="317"/>
      <c r="G735" s="327"/>
      <c r="H735" s="327"/>
      <c r="I735" s="327"/>
      <c r="J735" s="327"/>
      <c r="K735" s="327"/>
      <c r="L735" s="162"/>
      <c r="M735" s="162"/>
      <c r="N735" s="163"/>
      <c r="O735" s="163"/>
      <c r="P735" s="327"/>
      <c r="Q735" s="160"/>
      <c r="R735" s="160"/>
      <c r="S735" s="160"/>
      <c r="T735" s="160"/>
      <c r="U735" s="160"/>
      <c r="V735" s="160"/>
      <c r="W735" s="160"/>
      <c r="X735" s="160"/>
      <c r="Y735" s="285"/>
      <c r="Z735" s="284"/>
      <c r="AA735" s="162"/>
      <c r="AB735" s="162"/>
      <c r="AC735" s="162"/>
      <c r="AD735" s="284"/>
      <c r="AE735" s="162"/>
      <c r="AF735" s="162"/>
      <c r="AG735" s="284"/>
      <c r="AH735" s="284"/>
      <c r="AI735" s="284"/>
      <c r="AJ735" s="162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83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</row>
    <row r="736" spans="1:72" ht="12.75" customHeight="1">
      <c r="A736" s="162"/>
      <c r="B736" s="162"/>
      <c r="C736" s="317"/>
      <c r="D736" s="317"/>
      <c r="E736" s="317"/>
      <c r="F736" s="317"/>
      <c r="G736" s="327"/>
      <c r="H736" s="327"/>
      <c r="I736" s="327"/>
      <c r="J736" s="327"/>
      <c r="K736" s="327"/>
      <c r="L736" s="162"/>
      <c r="M736" s="162"/>
      <c r="N736" s="163"/>
      <c r="O736" s="163"/>
      <c r="P736" s="327"/>
      <c r="Q736" s="160"/>
      <c r="R736" s="160"/>
      <c r="S736" s="160"/>
      <c r="T736" s="160"/>
      <c r="U736" s="160"/>
      <c r="V736" s="160"/>
      <c r="W736" s="160"/>
      <c r="X736" s="160"/>
      <c r="Y736" s="285"/>
      <c r="Z736" s="284"/>
      <c r="AA736" s="162"/>
      <c r="AB736" s="162"/>
      <c r="AC736" s="162"/>
      <c r="AD736" s="284"/>
      <c r="AE736" s="162"/>
      <c r="AF736" s="162"/>
      <c r="AG736" s="284"/>
      <c r="AH736" s="284"/>
      <c r="AI736" s="284"/>
      <c r="AJ736" s="162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83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</row>
    <row r="737" spans="1:72" ht="12.75" customHeight="1">
      <c r="A737" s="162"/>
      <c r="B737" s="162"/>
      <c r="C737" s="317"/>
      <c r="D737" s="317"/>
      <c r="E737" s="317"/>
      <c r="F737" s="317"/>
      <c r="G737" s="327"/>
      <c r="H737" s="327"/>
      <c r="I737" s="327"/>
      <c r="J737" s="327"/>
      <c r="K737" s="327"/>
      <c r="L737" s="162"/>
      <c r="M737" s="162"/>
      <c r="N737" s="163"/>
      <c r="O737" s="163"/>
      <c r="P737" s="327"/>
      <c r="Q737" s="160"/>
      <c r="R737" s="160"/>
      <c r="S737" s="160"/>
      <c r="T737" s="160"/>
      <c r="U737" s="160"/>
      <c r="V737" s="160"/>
      <c r="W737" s="160"/>
      <c r="X737" s="160"/>
      <c r="Y737" s="285"/>
      <c r="Z737" s="284"/>
      <c r="AA737" s="162"/>
      <c r="AB737" s="162"/>
      <c r="AC737" s="162"/>
      <c r="AD737" s="284"/>
      <c r="AE737" s="162"/>
      <c r="AF737" s="162"/>
      <c r="AG737" s="284"/>
      <c r="AH737" s="284"/>
      <c r="AI737" s="284"/>
      <c r="AJ737" s="162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83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</row>
    <row r="738" spans="1:72" ht="12.75" customHeight="1">
      <c r="A738" s="162"/>
      <c r="B738" s="162"/>
      <c r="C738" s="317"/>
      <c r="D738" s="317"/>
      <c r="E738" s="317"/>
      <c r="F738" s="317"/>
      <c r="G738" s="327"/>
      <c r="H738" s="327"/>
      <c r="I738" s="327"/>
      <c r="J738" s="327"/>
      <c r="K738" s="327"/>
      <c r="L738" s="162"/>
      <c r="M738" s="162"/>
      <c r="N738" s="163"/>
      <c r="O738" s="163"/>
      <c r="P738" s="327"/>
      <c r="Q738" s="160"/>
      <c r="R738" s="160"/>
      <c r="S738" s="160"/>
      <c r="T738" s="160"/>
      <c r="U738" s="160"/>
      <c r="V738" s="160"/>
      <c r="W738" s="160"/>
      <c r="X738" s="160"/>
      <c r="Y738" s="285"/>
      <c r="Z738" s="284"/>
      <c r="AA738" s="162"/>
      <c r="AB738" s="162"/>
      <c r="AC738" s="162"/>
      <c r="AD738" s="284"/>
      <c r="AE738" s="162"/>
      <c r="AF738" s="162"/>
      <c r="AG738" s="284"/>
      <c r="AH738" s="284"/>
      <c r="AI738" s="284"/>
      <c r="AJ738" s="162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83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</row>
    <row r="739" spans="1:72" ht="12.75" customHeight="1">
      <c r="A739" s="162"/>
      <c r="B739" s="162"/>
      <c r="C739" s="317"/>
      <c r="D739" s="317"/>
      <c r="E739" s="317"/>
      <c r="F739" s="317"/>
      <c r="G739" s="327"/>
      <c r="H739" s="327"/>
      <c r="I739" s="327"/>
      <c r="J739" s="327"/>
      <c r="K739" s="327"/>
      <c r="L739" s="162"/>
      <c r="M739" s="162"/>
      <c r="N739" s="163"/>
      <c r="O739" s="163"/>
      <c r="P739" s="327"/>
      <c r="Q739" s="160"/>
      <c r="R739" s="160"/>
      <c r="S739" s="160"/>
      <c r="T739" s="160"/>
      <c r="U739" s="160"/>
      <c r="V739" s="160"/>
      <c r="W739" s="160"/>
      <c r="X739" s="160"/>
      <c r="Y739" s="285"/>
      <c r="Z739" s="284"/>
      <c r="AA739" s="162"/>
      <c r="AB739" s="162"/>
      <c r="AC739" s="162"/>
      <c r="AD739" s="284"/>
      <c r="AE739" s="162"/>
      <c r="AF739" s="162"/>
      <c r="AG739" s="284"/>
      <c r="AH739" s="284"/>
      <c r="AI739" s="284"/>
      <c r="AJ739" s="162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83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</row>
    <row r="740" spans="1:72" ht="12.75" customHeight="1">
      <c r="A740" s="162"/>
      <c r="B740" s="162"/>
      <c r="C740" s="317"/>
      <c r="D740" s="317"/>
      <c r="E740" s="317"/>
      <c r="F740" s="317"/>
      <c r="G740" s="327"/>
      <c r="H740" s="327"/>
      <c r="I740" s="327"/>
      <c r="J740" s="327"/>
      <c r="K740" s="327"/>
      <c r="L740" s="162"/>
      <c r="M740" s="162"/>
      <c r="N740" s="163"/>
      <c r="O740" s="163"/>
      <c r="P740" s="327"/>
      <c r="Q740" s="160"/>
      <c r="R740" s="160"/>
      <c r="S740" s="160"/>
      <c r="T740" s="160"/>
      <c r="U740" s="160"/>
      <c r="V740" s="160"/>
      <c r="W740" s="160"/>
      <c r="X740" s="160"/>
      <c r="Y740" s="285"/>
      <c r="Z740" s="284"/>
      <c r="AA740" s="162"/>
      <c r="AB740" s="162"/>
      <c r="AC740" s="162"/>
      <c r="AD740" s="284"/>
      <c r="AE740" s="162"/>
      <c r="AF740" s="162"/>
      <c r="AG740" s="284"/>
      <c r="AH740" s="284"/>
      <c r="AI740" s="284"/>
      <c r="AJ740" s="162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83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</row>
    <row r="741" spans="1:72" ht="12.75" customHeight="1">
      <c r="A741" s="162"/>
      <c r="B741" s="162"/>
      <c r="C741" s="317"/>
      <c r="D741" s="317"/>
      <c r="E741" s="317"/>
      <c r="F741" s="317"/>
      <c r="G741" s="327"/>
      <c r="H741" s="327"/>
      <c r="I741" s="327"/>
      <c r="J741" s="327"/>
      <c r="K741" s="327"/>
      <c r="L741" s="162"/>
      <c r="M741" s="162"/>
      <c r="N741" s="163"/>
      <c r="O741" s="163"/>
      <c r="P741" s="327"/>
      <c r="Q741" s="160"/>
      <c r="R741" s="160"/>
      <c r="S741" s="160"/>
      <c r="T741" s="160"/>
      <c r="U741" s="160"/>
      <c r="V741" s="160"/>
      <c r="W741" s="160"/>
      <c r="X741" s="160"/>
      <c r="Y741" s="285"/>
      <c r="Z741" s="284"/>
      <c r="AA741" s="162"/>
      <c r="AB741" s="162"/>
      <c r="AC741" s="162"/>
      <c r="AD741" s="284"/>
      <c r="AE741" s="162"/>
      <c r="AF741" s="162"/>
      <c r="AG741" s="284"/>
      <c r="AH741" s="284"/>
      <c r="AI741" s="284"/>
      <c r="AJ741" s="162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83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</row>
    <row r="742" spans="1:72" ht="12.75" customHeight="1">
      <c r="A742" s="162"/>
      <c r="B742" s="162"/>
      <c r="C742" s="317"/>
      <c r="D742" s="317"/>
      <c r="E742" s="317"/>
      <c r="F742" s="317"/>
      <c r="G742" s="327"/>
      <c r="H742" s="327"/>
      <c r="I742" s="327"/>
      <c r="J742" s="327"/>
      <c r="K742" s="327"/>
      <c r="L742" s="162"/>
      <c r="M742" s="162"/>
      <c r="N742" s="163"/>
      <c r="O742" s="163"/>
      <c r="P742" s="327"/>
      <c r="Q742" s="160"/>
      <c r="R742" s="160"/>
      <c r="S742" s="160"/>
      <c r="T742" s="160"/>
      <c r="U742" s="160"/>
      <c r="V742" s="160"/>
      <c r="W742" s="160"/>
      <c r="X742" s="160"/>
      <c r="Y742" s="285"/>
      <c r="Z742" s="284"/>
      <c r="AA742" s="162"/>
      <c r="AB742" s="162"/>
      <c r="AC742" s="162"/>
      <c r="AD742" s="284"/>
      <c r="AE742" s="162"/>
      <c r="AF742" s="162"/>
      <c r="AG742" s="284"/>
      <c r="AH742" s="284"/>
      <c r="AI742" s="284"/>
      <c r="AJ742" s="162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83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</row>
    <row r="743" spans="1:72" ht="12.75" customHeight="1">
      <c r="A743" s="162"/>
      <c r="B743" s="162"/>
      <c r="C743" s="317"/>
      <c r="D743" s="317"/>
      <c r="E743" s="317"/>
      <c r="F743" s="317"/>
      <c r="G743" s="327"/>
      <c r="H743" s="327"/>
      <c r="I743" s="327"/>
      <c r="J743" s="327"/>
      <c r="K743" s="327"/>
      <c r="L743" s="162"/>
      <c r="M743" s="162"/>
      <c r="N743" s="163"/>
      <c r="O743" s="163"/>
      <c r="P743" s="327"/>
      <c r="Q743" s="160"/>
      <c r="R743" s="160"/>
      <c r="S743" s="160"/>
      <c r="T743" s="160"/>
      <c r="U743" s="160"/>
      <c r="V743" s="160"/>
      <c r="W743" s="160"/>
      <c r="X743" s="160"/>
      <c r="Y743" s="285"/>
      <c r="Z743" s="284"/>
      <c r="AA743" s="162"/>
      <c r="AB743" s="162"/>
      <c r="AC743" s="162"/>
      <c r="AD743" s="284"/>
      <c r="AE743" s="162"/>
      <c r="AF743" s="162"/>
      <c r="AG743" s="284"/>
      <c r="AH743" s="284"/>
      <c r="AI743" s="284"/>
      <c r="AJ743" s="162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83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</row>
    <row r="744" spans="1:72" ht="12.75" customHeight="1">
      <c r="A744" s="162"/>
      <c r="B744" s="162"/>
      <c r="C744" s="317"/>
      <c r="D744" s="317"/>
      <c r="E744" s="317"/>
      <c r="F744" s="317"/>
      <c r="G744" s="327"/>
      <c r="H744" s="327"/>
      <c r="I744" s="327"/>
      <c r="J744" s="327"/>
      <c r="K744" s="327"/>
      <c r="L744" s="162"/>
      <c r="M744" s="162"/>
      <c r="N744" s="163"/>
      <c r="O744" s="163"/>
      <c r="P744" s="327"/>
      <c r="Q744" s="160"/>
      <c r="R744" s="160"/>
      <c r="S744" s="160"/>
      <c r="T744" s="160"/>
      <c r="U744" s="160"/>
      <c r="V744" s="160"/>
      <c r="W744" s="160"/>
      <c r="X744" s="160"/>
      <c r="Y744" s="285"/>
      <c r="Z744" s="284"/>
      <c r="AA744" s="162"/>
      <c r="AB744" s="162"/>
      <c r="AC744" s="162"/>
      <c r="AD744" s="284"/>
      <c r="AE744" s="162"/>
      <c r="AF744" s="162"/>
      <c r="AG744" s="284"/>
      <c r="AH744" s="284"/>
      <c r="AI744" s="284"/>
      <c r="AJ744" s="162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83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</row>
    <row r="745" spans="1:72" ht="12.75" customHeight="1">
      <c r="A745" s="162"/>
      <c r="B745" s="162"/>
      <c r="C745" s="317"/>
      <c r="D745" s="317"/>
      <c r="E745" s="317"/>
      <c r="F745" s="317"/>
      <c r="G745" s="327"/>
      <c r="H745" s="327"/>
      <c r="I745" s="327"/>
      <c r="J745" s="327"/>
      <c r="K745" s="327"/>
      <c r="L745" s="162"/>
      <c r="M745" s="162"/>
      <c r="N745" s="163"/>
      <c r="O745" s="163"/>
      <c r="P745" s="327"/>
      <c r="Q745" s="160"/>
      <c r="R745" s="160"/>
      <c r="S745" s="160"/>
      <c r="T745" s="160"/>
      <c r="U745" s="160"/>
      <c r="V745" s="160"/>
      <c r="W745" s="160"/>
      <c r="X745" s="160"/>
      <c r="Y745" s="285"/>
      <c r="Z745" s="284"/>
      <c r="AA745" s="162"/>
      <c r="AB745" s="162"/>
      <c r="AC745" s="162"/>
      <c r="AD745" s="284"/>
      <c r="AE745" s="162"/>
      <c r="AF745" s="162"/>
      <c r="AG745" s="284"/>
      <c r="AH745" s="284"/>
      <c r="AI745" s="284"/>
      <c r="AJ745" s="162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83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</row>
    <row r="746" spans="1:72" ht="12.75" customHeight="1">
      <c r="A746" s="162"/>
      <c r="B746" s="162"/>
      <c r="C746" s="317"/>
      <c r="D746" s="317"/>
      <c r="E746" s="317"/>
      <c r="F746" s="317"/>
      <c r="G746" s="327"/>
      <c r="H746" s="327"/>
      <c r="I746" s="327"/>
      <c r="J746" s="327"/>
      <c r="K746" s="327"/>
      <c r="L746" s="162"/>
      <c r="M746" s="162"/>
      <c r="N746" s="163"/>
      <c r="O746" s="163"/>
      <c r="P746" s="327"/>
      <c r="Q746" s="160"/>
      <c r="R746" s="160"/>
      <c r="S746" s="160"/>
      <c r="T746" s="160"/>
      <c r="U746" s="160"/>
      <c r="V746" s="160"/>
      <c r="W746" s="160"/>
      <c r="X746" s="160"/>
      <c r="Y746" s="285"/>
      <c r="Z746" s="284"/>
      <c r="AA746" s="162"/>
      <c r="AB746" s="162"/>
      <c r="AC746" s="162"/>
      <c r="AD746" s="284"/>
      <c r="AE746" s="162"/>
      <c r="AF746" s="162"/>
      <c r="AG746" s="284"/>
      <c r="AH746" s="284"/>
      <c r="AI746" s="284"/>
      <c r="AJ746" s="162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83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</row>
    <row r="747" spans="1:72" ht="12.75" customHeight="1">
      <c r="A747" s="162"/>
      <c r="B747" s="162"/>
      <c r="C747" s="317"/>
      <c r="D747" s="317"/>
      <c r="E747" s="317"/>
      <c r="F747" s="317"/>
      <c r="G747" s="327"/>
      <c r="H747" s="327"/>
      <c r="I747" s="327"/>
      <c r="J747" s="327"/>
      <c r="K747" s="327"/>
      <c r="L747" s="162"/>
      <c r="M747" s="162"/>
      <c r="N747" s="163"/>
      <c r="O747" s="163"/>
      <c r="P747" s="327"/>
      <c r="Q747" s="160"/>
      <c r="R747" s="160"/>
      <c r="S747" s="160"/>
      <c r="T747" s="160"/>
      <c r="U747" s="160"/>
      <c r="V747" s="160"/>
      <c r="W747" s="160"/>
      <c r="X747" s="160"/>
      <c r="Y747" s="285"/>
      <c r="Z747" s="284"/>
      <c r="AA747" s="162"/>
      <c r="AB747" s="162"/>
      <c r="AC747" s="162"/>
      <c r="AD747" s="284"/>
      <c r="AE747" s="162"/>
      <c r="AF747" s="162"/>
      <c r="AG747" s="284"/>
      <c r="AH747" s="284"/>
      <c r="AI747" s="284"/>
      <c r="AJ747" s="162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83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</row>
    <row r="748" spans="1:72" ht="12.75" customHeight="1">
      <c r="A748" s="162"/>
      <c r="B748" s="162"/>
      <c r="C748" s="317"/>
      <c r="D748" s="317"/>
      <c r="E748" s="317"/>
      <c r="F748" s="317"/>
      <c r="G748" s="327"/>
      <c r="H748" s="327"/>
      <c r="I748" s="327"/>
      <c r="J748" s="327"/>
      <c r="K748" s="327"/>
      <c r="L748" s="162"/>
      <c r="M748" s="162"/>
      <c r="N748" s="163"/>
      <c r="O748" s="163"/>
      <c r="P748" s="327"/>
      <c r="Q748" s="160"/>
      <c r="R748" s="160"/>
      <c r="S748" s="160"/>
      <c r="T748" s="160"/>
      <c r="U748" s="160"/>
      <c r="V748" s="160"/>
      <c r="W748" s="160"/>
      <c r="X748" s="160"/>
      <c r="Y748" s="285"/>
      <c r="Z748" s="284"/>
      <c r="AA748" s="162"/>
      <c r="AB748" s="162"/>
      <c r="AC748" s="162"/>
      <c r="AD748" s="284"/>
      <c r="AE748" s="162"/>
      <c r="AF748" s="162"/>
      <c r="AG748" s="284"/>
      <c r="AH748" s="284"/>
      <c r="AI748" s="284"/>
      <c r="AJ748" s="162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83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</row>
    <row r="749" spans="1:72" ht="12.75" customHeight="1">
      <c r="A749" s="162"/>
      <c r="B749" s="162"/>
      <c r="C749" s="317"/>
      <c r="D749" s="317"/>
      <c r="E749" s="317"/>
      <c r="F749" s="317"/>
      <c r="G749" s="327"/>
      <c r="H749" s="327"/>
      <c r="I749" s="327"/>
      <c r="J749" s="327"/>
      <c r="K749" s="327"/>
      <c r="L749" s="162"/>
      <c r="M749" s="162"/>
      <c r="N749" s="163"/>
      <c r="O749" s="163"/>
      <c r="P749" s="327"/>
      <c r="Q749" s="160"/>
      <c r="R749" s="160"/>
      <c r="S749" s="160"/>
      <c r="T749" s="160"/>
      <c r="U749" s="160"/>
      <c r="V749" s="160"/>
      <c r="W749" s="160"/>
      <c r="X749" s="160"/>
      <c r="Y749" s="285"/>
      <c r="Z749" s="284"/>
      <c r="AA749" s="162"/>
      <c r="AB749" s="162"/>
      <c r="AC749" s="162"/>
      <c r="AD749" s="284"/>
      <c r="AE749" s="162"/>
      <c r="AF749" s="162"/>
      <c r="AG749" s="284"/>
      <c r="AH749" s="284"/>
      <c r="AI749" s="284"/>
      <c r="AJ749" s="162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83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</row>
    <row r="750" spans="1:72" ht="12.75" customHeight="1">
      <c r="A750" s="162"/>
      <c r="B750" s="162"/>
      <c r="C750" s="317"/>
      <c r="D750" s="317"/>
      <c r="E750" s="317"/>
      <c r="F750" s="317"/>
      <c r="G750" s="327"/>
      <c r="H750" s="327"/>
      <c r="I750" s="327"/>
      <c r="J750" s="327"/>
      <c r="K750" s="327"/>
      <c r="L750" s="162"/>
      <c r="M750" s="162"/>
      <c r="N750" s="163"/>
      <c r="O750" s="163"/>
      <c r="P750" s="327"/>
      <c r="Q750" s="160"/>
      <c r="R750" s="160"/>
      <c r="S750" s="160"/>
      <c r="T750" s="160"/>
      <c r="U750" s="160"/>
      <c r="V750" s="160"/>
      <c r="W750" s="160"/>
      <c r="X750" s="160"/>
      <c r="Y750" s="285"/>
      <c r="Z750" s="284"/>
      <c r="AA750" s="162"/>
      <c r="AB750" s="162"/>
      <c r="AC750" s="162"/>
      <c r="AD750" s="284"/>
      <c r="AE750" s="162"/>
      <c r="AF750" s="162"/>
      <c r="AG750" s="284"/>
      <c r="AH750" s="284"/>
      <c r="AI750" s="284"/>
      <c r="AJ750" s="162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83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</row>
    <row r="751" spans="1:72" ht="12.75" customHeight="1">
      <c r="A751" s="162"/>
      <c r="B751" s="162"/>
      <c r="C751" s="317"/>
      <c r="D751" s="317"/>
      <c r="E751" s="317"/>
      <c r="F751" s="317"/>
      <c r="G751" s="327"/>
      <c r="H751" s="327"/>
      <c r="I751" s="327"/>
      <c r="J751" s="327"/>
      <c r="K751" s="327"/>
      <c r="L751" s="162"/>
      <c r="M751" s="162"/>
      <c r="N751" s="163"/>
      <c r="O751" s="163"/>
      <c r="P751" s="327"/>
      <c r="Q751" s="160"/>
      <c r="R751" s="160"/>
      <c r="S751" s="160"/>
      <c r="T751" s="160"/>
      <c r="U751" s="160"/>
      <c r="V751" s="160"/>
      <c r="W751" s="160"/>
      <c r="X751" s="160"/>
      <c r="Y751" s="285"/>
      <c r="Z751" s="284"/>
      <c r="AA751" s="162"/>
      <c r="AB751" s="162"/>
      <c r="AC751" s="162"/>
      <c r="AD751" s="284"/>
      <c r="AE751" s="162"/>
      <c r="AF751" s="162"/>
      <c r="AG751" s="284"/>
      <c r="AH751" s="284"/>
      <c r="AI751" s="284"/>
      <c r="AJ751" s="162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83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</row>
    <row r="752" spans="1:72" ht="12.75" customHeight="1">
      <c r="A752" s="162"/>
      <c r="B752" s="162"/>
      <c r="C752" s="317"/>
      <c r="D752" s="317"/>
      <c r="E752" s="317"/>
      <c r="F752" s="317"/>
      <c r="G752" s="327"/>
      <c r="H752" s="327"/>
      <c r="I752" s="327"/>
      <c r="J752" s="327"/>
      <c r="K752" s="327"/>
      <c r="L752" s="162"/>
      <c r="M752" s="162"/>
      <c r="N752" s="163"/>
      <c r="O752" s="163"/>
      <c r="P752" s="327"/>
      <c r="Q752" s="160"/>
      <c r="R752" s="160"/>
      <c r="S752" s="160"/>
      <c r="T752" s="160"/>
      <c r="U752" s="160"/>
      <c r="V752" s="160"/>
      <c r="W752" s="160"/>
      <c r="X752" s="160"/>
      <c r="Y752" s="285"/>
      <c r="Z752" s="284"/>
      <c r="AA752" s="162"/>
      <c r="AB752" s="162"/>
      <c r="AC752" s="162"/>
      <c r="AD752" s="284"/>
      <c r="AE752" s="162"/>
      <c r="AF752" s="162"/>
      <c r="AG752" s="284"/>
      <c r="AH752" s="284"/>
      <c r="AI752" s="284"/>
      <c r="AJ752" s="162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83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</row>
    <row r="753" spans="1:72" ht="12.75" customHeight="1">
      <c r="A753" s="162"/>
      <c r="B753" s="162"/>
      <c r="C753" s="317"/>
      <c r="D753" s="317"/>
      <c r="E753" s="317"/>
      <c r="F753" s="317"/>
      <c r="G753" s="327"/>
      <c r="H753" s="327"/>
      <c r="I753" s="327"/>
      <c r="J753" s="327"/>
      <c r="K753" s="327"/>
      <c r="L753" s="162"/>
      <c r="M753" s="162"/>
      <c r="N753" s="163"/>
      <c r="O753" s="163"/>
      <c r="P753" s="327"/>
      <c r="Q753" s="160"/>
      <c r="R753" s="160"/>
      <c r="S753" s="160"/>
      <c r="T753" s="160"/>
      <c r="U753" s="160"/>
      <c r="V753" s="160"/>
      <c r="W753" s="160"/>
      <c r="X753" s="160"/>
      <c r="Y753" s="285"/>
      <c r="Z753" s="284"/>
      <c r="AA753" s="162"/>
      <c r="AB753" s="162"/>
      <c r="AC753" s="162"/>
      <c r="AD753" s="284"/>
      <c r="AE753" s="162"/>
      <c r="AF753" s="162"/>
      <c r="AG753" s="284"/>
      <c r="AH753" s="284"/>
      <c r="AI753" s="284"/>
      <c r="AJ753" s="162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83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</row>
    <row r="754" spans="1:72" ht="12.75" customHeight="1">
      <c r="A754" s="162"/>
      <c r="B754" s="162"/>
      <c r="C754" s="317"/>
      <c r="D754" s="317"/>
      <c r="E754" s="317"/>
      <c r="F754" s="317"/>
      <c r="G754" s="327"/>
      <c r="H754" s="327"/>
      <c r="I754" s="327"/>
      <c r="J754" s="327"/>
      <c r="K754" s="327"/>
      <c r="L754" s="162"/>
      <c r="M754" s="162"/>
      <c r="N754" s="163"/>
      <c r="O754" s="163"/>
      <c r="P754" s="327"/>
      <c r="Q754" s="160"/>
      <c r="R754" s="160"/>
      <c r="S754" s="160"/>
      <c r="T754" s="160"/>
      <c r="U754" s="160"/>
      <c r="V754" s="160"/>
      <c r="W754" s="160"/>
      <c r="X754" s="160"/>
      <c r="Y754" s="285"/>
      <c r="Z754" s="284"/>
      <c r="AA754" s="162"/>
      <c r="AB754" s="162"/>
      <c r="AC754" s="162"/>
      <c r="AD754" s="284"/>
      <c r="AE754" s="162"/>
      <c r="AF754" s="162"/>
      <c r="AG754" s="284"/>
      <c r="AH754" s="284"/>
      <c r="AI754" s="284"/>
      <c r="AJ754" s="162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83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</row>
    <row r="755" spans="1:72" ht="12.75" customHeight="1">
      <c r="A755" s="162"/>
      <c r="B755" s="162"/>
      <c r="C755" s="317"/>
      <c r="D755" s="317"/>
      <c r="E755" s="317"/>
      <c r="F755" s="317"/>
      <c r="G755" s="327"/>
      <c r="H755" s="327"/>
      <c r="I755" s="327"/>
      <c r="J755" s="327"/>
      <c r="K755" s="327"/>
      <c r="L755" s="162"/>
      <c r="M755" s="162"/>
      <c r="N755" s="163"/>
      <c r="O755" s="163"/>
      <c r="P755" s="327"/>
      <c r="Q755" s="160"/>
      <c r="R755" s="160"/>
      <c r="S755" s="160"/>
      <c r="T755" s="160"/>
      <c r="U755" s="160"/>
      <c r="V755" s="160"/>
      <c r="W755" s="160"/>
      <c r="X755" s="160"/>
      <c r="Y755" s="285"/>
      <c r="Z755" s="284"/>
      <c r="AA755" s="162"/>
      <c r="AB755" s="162"/>
      <c r="AC755" s="162"/>
      <c r="AD755" s="284"/>
      <c r="AE755" s="162"/>
      <c r="AF755" s="162"/>
      <c r="AG755" s="284"/>
      <c r="AH755" s="284"/>
      <c r="AI755" s="284"/>
      <c r="AJ755" s="162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83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</row>
    <row r="756" spans="1:72" ht="12.75" customHeight="1">
      <c r="A756" s="162"/>
      <c r="B756" s="162"/>
      <c r="C756" s="317"/>
      <c r="D756" s="317"/>
      <c r="E756" s="317"/>
      <c r="F756" s="317"/>
      <c r="G756" s="327"/>
      <c r="H756" s="327"/>
      <c r="I756" s="327"/>
      <c r="J756" s="327"/>
      <c r="K756" s="327"/>
      <c r="L756" s="162"/>
      <c r="M756" s="162"/>
      <c r="N756" s="163"/>
      <c r="O756" s="163"/>
      <c r="P756" s="327"/>
      <c r="Q756" s="160"/>
      <c r="R756" s="160"/>
      <c r="S756" s="160"/>
      <c r="T756" s="160"/>
      <c r="U756" s="160"/>
      <c r="V756" s="160"/>
      <c r="W756" s="160"/>
      <c r="X756" s="160"/>
      <c r="Y756" s="285"/>
      <c r="Z756" s="284"/>
      <c r="AA756" s="162"/>
      <c r="AB756" s="162"/>
      <c r="AC756" s="162"/>
      <c r="AD756" s="284"/>
      <c r="AE756" s="162"/>
      <c r="AF756" s="162"/>
      <c r="AG756" s="284"/>
      <c r="AH756" s="284"/>
      <c r="AI756" s="284"/>
      <c r="AJ756" s="162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83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</row>
    <row r="757" spans="1:72" ht="12.75" customHeight="1">
      <c r="A757" s="162"/>
      <c r="B757" s="162"/>
      <c r="C757" s="317"/>
      <c r="D757" s="317"/>
      <c r="E757" s="317"/>
      <c r="F757" s="317"/>
      <c r="G757" s="327"/>
      <c r="H757" s="327"/>
      <c r="I757" s="327"/>
      <c r="J757" s="327"/>
      <c r="K757" s="327"/>
      <c r="L757" s="162"/>
      <c r="M757" s="162"/>
      <c r="N757" s="163"/>
      <c r="O757" s="163"/>
      <c r="P757" s="327"/>
      <c r="Q757" s="160"/>
      <c r="R757" s="160"/>
      <c r="S757" s="160"/>
      <c r="T757" s="160"/>
      <c r="U757" s="160"/>
      <c r="V757" s="160"/>
      <c r="W757" s="160"/>
      <c r="X757" s="160"/>
      <c r="Y757" s="285"/>
      <c r="Z757" s="284"/>
      <c r="AA757" s="162"/>
      <c r="AB757" s="162"/>
      <c r="AC757" s="162"/>
      <c r="AD757" s="284"/>
      <c r="AE757" s="162"/>
      <c r="AF757" s="162"/>
      <c r="AG757" s="284"/>
      <c r="AH757" s="284"/>
      <c r="AI757" s="284"/>
      <c r="AJ757" s="162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83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</row>
    <row r="758" spans="1:72" ht="12.75" customHeight="1">
      <c r="A758" s="162"/>
      <c r="B758" s="162"/>
      <c r="C758" s="317"/>
      <c r="D758" s="317"/>
      <c r="E758" s="317"/>
      <c r="F758" s="317"/>
      <c r="G758" s="327"/>
      <c r="H758" s="327"/>
      <c r="I758" s="327"/>
      <c r="J758" s="327"/>
      <c r="K758" s="327"/>
      <c r="L758" s="162"/>
      <c r="M758" s="162"/>
      <c r="N758" s="163"/>
      <c r="O758" s="163"/>
      <c r="P758" s="327"/>
      <c r="Q758" s="160"/>
      <c r="R758" s="160"/>
      <c r="S758" s="160"/>
      <c r="T758" s="160"/>
      <c r="U758" s="160"/>
      <c r="V758" s="160"/>
      <c r="W758" s="160"/>
      <c r="X758" s="160"/>
      <c r="Y758" s="285"/>
      <c r="Z758" s="284"/>
      <c r="AA758" s="162"/>
      <c r="AB758" s="162"/>
      <c r="AC758" s="162"/>
      <c r="AD758" s="284"/>
      <c r="AE758" s="162"/>
      <c r="AF758" s="162"/>
      <c r="AG758" s="284"/>
      <c r="AH758" s="284"/>
      <c r="AI758" s="284"/>
      <c r="AJ758" s="162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83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</row>
    <row r="759" spans="1:72" ht="12.75" customHeight="1">
      <c r="A759" s="162"/>
      <c r="B759" s="162"/>
      <c r="C759" s="317"/>
      <c r="D759" s="317"/>
      <c r="E759" s="317"/>
      <c r="F759" s="317"/>
      <c r="G759" s="327"/>
      <c r="H759" s="327"/>
      <c r="I759" s="327"/>
      <c r="J759" s="327"/>
      <c r="K759" s="327"/>
      <c r="L759" s="162"/>
      <c r="M759" s="162"/>
      <c r="N759" s="163"/>
      <c r="O759" s="163"/>
      <c r="P759" s="327"/>
      <c r="Q759" s="160"/>
      <c r="R759" s="160"/>
      <c r="S759" s="160"/>
      <c r="T759" s="160"/>
      <c r="U759" s="160"/>
      <c r="V759" s="160"/>
      <c r="W759" s="160"/>
      <c r="X759" s="160"/>
      <c r="Y759" s="285"/>
      <c r="Z759" s="284"/>
      <c r="AA759" s="162"/>
      <c r="AB759" s="162"/>
      <c r="AC759" s="162"/>
      <c r="AD759" s="284"/>
      <c r="AE759" s="162"/>
      <c r="AF759" s="162"/>
      <c r="AG759" s="284"/>
      <c r="AH759" s="284"/>
      <c r="AI759" s="284"/>
      <c r="AJ759" s="162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83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</row>
    <row r="760" spans="1:72" ht="12.75" customHeight="1">
      <c r="A760" s="162"/>
      <c r="B760" s="162"/>
      <c r="C760" s="317"/>
      <c r="D760" s="317"/>
      <c r="E760" s="317"/>
      <c r="F760" s="317"/>
      <c r="G760" s="327"/>
      <c r="H760" s="327"/>
      <c r="I760" s="327"/>
      <c r="J760" s="327"/>
      <c r="K760" s="327"/>
      <c r="L760" s="162"/>
      <c r="M760" s="162"/>
      <c r="N760" s="163"/>
      <c r="O760" s="163"/>
      <c r="P760" s="327"/>
      <c r="Q760" s="160"/>
      <c r="R760" s="160"/>
      <c r="S760" s="160"/>
      <c r="T760" s="160"/>
      <c r="U760" s="160"/>
      <c r="V760" s="160"/>
      <c r="W760" s="160"/>
      <c r="X760" s="160"/>
      <c r="Y760" s="285"/>
      <c r="Z760" s="284"/>
      <c r="AA760" s="162"/>
      <c r="AB760" s="162"/>
      <c r="AC760" s="162"/>
      <c r="AD760" s="284"/>
      <c r="AE760" s="162"/>
      <c r="AF760" s="162"/>
      <c r="AG760" s="284"/>
      <c r="AH760" s="284"/>
      <c r="AI760" s="284"/>
      <c r="AJ760" s="162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83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</row>
    <row r="761" spans="1:72" ht="12.75" customHeight="1">
      <c r="A761" s="162"/>
      <c r="B761" s="162"/>
      <c r="C761" s="317"/>
      <c r="D761" s="317"/>
      <c r="E761" s="317"/>
      <c r="F761" s="317"/>
      <c r="G761" s="327"/>
      <c r="H761" s="327"/>
      <c r="I761" s="327"/>
      <c r="J761" s="327"/>
      <c r="K761" s="327"/>
      <c r="L761" s="162"/>
      <c r="M761" s="162"/>
      <c r="N761" s="163"/>
      <c r="O761" s="163"/>
      <c r="P761" s="327"/>
      <c r="Q761" s="160"/>
      <c r="R761" s="160"/>
      <c r="S761" s="160"/>
      <c r="T761" s="160"/>
      <c r="U761" s="160"/>
      <c r="V761" s="160"/>
      <c r="W761" s="160"/>
      <c r="X761" s="160"/>
      <c r="Y761" s="285"/>
      <c r="Z761" s="284"/>
      <c r="AA761" s="162"/>
      <c r="AB761" s="162"/>
      <c r="AC761" s="162"/>
      <c r="AD761" s="284"/>
      <c r="AE761" s="162"/>
      <c r="AF761" s="162"/>
      <c r="AG761" s="284"/>
      <c r="AH761" s="284"/>
      <c r="AI761" s="284"/>
      <c r="AJ761" s="162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83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</row>
    <row r="762" spans="1:72" ht="12.75" customHeight="1">
      <c r="A762" s="162"/>
      <c r="B762" s="162"/>
      <c r="C762" s="317"/>
      <c r="D762" s="317"/>
      <c r="E762" s="317"/>
      <c r="F762" s="317"/>
      <c r="G762" s="327"/>
      <c r="H762" s="327"/>
      <c r="I762" s="327"/>
      <c r="J762" s="327"/>
      <c r="K762" s="327"/>
      <c r="L762" s="162"/>
      <c r="M762" s="162"/>
      <c r="N762" s="163"/>
      <c r="O762" s="163"/>
      <c r="P762" s="327"/>
      <c r="Q762" s="160"/>
      <c r="R762" s="160"/>
      <c r="S762" s="160"/>
      <c r="T762" s="160"/>
      <c r="U762" s="160"/>
      <c r="V762" s="160"/>
      <c r="W762" s="160"/>
      <c r="X762" s="160"/>
      <c r="Y762" s="285"/>
      <c r="Z762" s="284"/>
      <c r="AA762" s="162"/>
      <c r="AB762" s="162"/>
      <c r="AC762" s="162"/>
      <c r="AD762" s="284"/>
      <c r="AE762" s="162"/>
      <c r="AF762" s="162"/>
      <c r="AG762" s="284"/>
      <c r="AH762" s="284"/>
      <c r="AI762" s="284"/>
      <c r="AJ762" s="162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83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</row>
    <row r="763" spans="1:72" ht="12.75" customHeight="1">
      <c r="A763" s="162"/>
      <c r="B763" s="162"/>
      <c r="C763" s="317"/>
      <c r="D763" s="317"/>
      <c r="E763" s="317"/>
      <c r="F763" s="317"/>
      <c r="G763" s="327"/>
      <c r="H763" s="327"/>
      <c r="I763" s="327"/>
      <c r="J763" s="327"/>
      <c r="K763" s="327"/>
      <c r="L763" s="162"/>
      <c r="M763" s="162"/>
      <c r="N763" s="163"/>
      <c r="O763" s="163"/>
      <c r="P763" s="327"/>
      <c r="Q763" s="160"/>
      <c r="R763" s="160"/>
      <c r="S763" s="160"/>
      <c r="T763" s="160"/>
      <c r="U763" s="160"/>
      <c r="V763" s="160"/>
      <c r="W763" s="160"/>
      <c r="X763" s="160"/>
      <c r="Y763" s="285"/>
      <c r="Z763" s="284"/>
      <c r="AA763" s="162"/>
      <c r="AB763" s="162"/>
      <c r="AC763" s="162"/>
      <c r="AD763" s="284"/>
      <c r="AE763" s="162"/>
      <c r="AF763" s="162"/>
      <c r="AG763" s="284"/>
      <c r="AH763" s="284"/>
      <c r="AI763" s="284"/>
      <c r="AJ763" s="162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83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</row>
    <row r="764" spans="1:72" ht="12.75" customHeight="1">
      <c r="A764" s="162"/>
      <c r="B764" s="162"/>
      <c r="C764" s="317"/>
      <c r="D764" s="317"/>
      <c r="E764" s="317"/>
      <c r="F764" s="317"/>
      <c r="G764" s="327"/>
      <c r="H764" s="327"/>
      <c r="I764" s="327"/>
      <c r="J764" s="327"/>
      <c r="K764" s="327"/>
      <c r="L764" s="162"/>
      <c r="M764" s="162"/>
      <c r="N764" s="163"/>
      <c r="O764" s="163"/>
      <c r="P764" s="327"/>
      <c r="Q764" s="160"/>
      <c r="R764" s="160"/>
      <c r="S764" s="160"/>
      <c r="T764" s="160"/>
      <c r="U764" s="160"/>
      <c r="V764" s="160"/>
      <c r="W764" s="160"/>
      <c r="X764" s="160"/>
      <c r="Y764" s="285"/>
      <c r="Z764" s="284"/>
      <c r="AA764" s="162"/>
      <c r="AB764" s="162"/>
      <c r="AC764" s="162"/>
      <c r="AD764" s="284"/>
      <c r="AE764" s="162"/>
      <c r="AF764" s="162"/>
      <c r="AG764" s="284"/>
      <c r="AH764" s="284"/>
      <c r="AI764" s="284"/>
      <c r="AJ764" s="162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83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</row>
    <row r="765" spans="1:72" ht="12.75" customHeight="1">
      <c r="A765" s="162"/>
      <c r="B765" s="162"/>
      <c r="C765" s="317"/>
      <c r="D765" s="317"/>
      <c r="E765" s="317"/>
      <c r="F765" s="317"/>
      <c r="G765" s="327"/>
      <c r="H765" s="327"/>
      <c r="I765" s="327"/>
      <c r="J765" s="327"/>
      <c r="K765" s="327"/>
      <c r="L765" s="162"/>
      <c r="M765" s="162"/>
      <c r="N765" s="163"/>
      <c r="O765" s="163"/>
      <c r="P765" s="327"/>
      <c r="Q765" s="160"/>
      <c r="R765" s="160"/>
      <c r="S765" s="160"/>
      <c r="T765" s="160"/>
      <c r="U765" s="160"/>
      <c r="V765" s="160"/>
      <c r="W765" s="160"/>
      <c r="X765" s="160"/>
      <c r="Y765" s="285"/>
      <c r="Z765" s="284"/>
      <c r="AA765" s="162"/>
      <c r="AB765" s="162"/>
      <c r="AC765" s="162"/>
      <c r="AD765" s="284"/>
      <c r="AE765" s="162"/>
      <c r="AF765" s="162"/>
      <c r="AG765" s="284"/>
      <c r="AH765" s="284"/>
      <c r="AI765" s="284"/>
      <c r="AJ765" s="162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83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</row>
    <row r="766" spans="1:72" ht="12.75" customHeight="1">
      <c r="A766" s="162"/>
      <c r="B766" s="162"/>
      <c r="C766" s="317"/>
      <c r="D766" s="317"/>
      <c r="E766" s="317"/>
      <c r="F766" s="317"/>
      <c r="G766" s="327"/>
      <c r="H766" s="327"/>
      <c r="I766" s="327"/>
      <c r="J766" s="327"/>
      <c r="K766" s="327"/>
      <c r="L766" s="162"/>
      <c r="M766" s="162"/>
      <c r="N766" s="163"/>
      <c r="O766" s="163"/>
      <c r="P766" s="327"/>
      <c r="Q766" s="160"/>
      <c r="R766" s="160"/>
      <c r="S766" s="160"/>
      <c r="T766" s="160"/>
      <c r="U766" s="160"/>
      <c r="V766" s="160"/>
      <c r="W766" s="160"/>
      <c r="X766" s="160"/>
      <c r="Y766" s="285"/>
      <c r="Z766" s="284"/>
      <c r="AA766" s="162"/>
      <c r="AB766" s="162"/>
      <c r="AC766" s="162"/>
      <c r="AD766" s="284"/>
      <c r="AE766" s="162"/>
      <c r="AF766" s="162"/>
      <c r="AG766" s="284"/>
      <c r="AH766" s="284"/>
      <c r="AI766" s="284"/>
      <c r="AJ766" s="162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83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</row>
    <row r="767" spans="1:72" ht="12.75" customHeight="1">
      <c r="A767" s="162"/>
      <c r="B767" s="162"/>
      <c r="C767" s="317"/>
      <c r="D767" s="317"/>
      <c r="E767" s="317"/>
      <c r="F767" s="317"/>
      <c r="G767" s="327"/>
      <c r="H767" s="327"/>
      <c r="I767" s="327"/>
      <c r="J767" s="327"/>
      <c r="K767" s="327"/>
      <c r="L767" s="162"/>
      <c r="M767" s="162"/>
      <c r="N767" s="163"/>
      <c r="O767" s="163"/>
      <c r="P767" s="327"/>
      <c r="Q767" s="160"/>
      <c r="R767" s="160"/>
      <c r="S767" s="160"/>
      <c r="T767" s="160"/>
      <c r="U767" s="160"/>
      <c r="V767" s="160"/>
      <c r="W767" s="160"/>
      <c r="X767" s="160"/>
      <c r="Y767" s="285"/>
      <c r="Z767" s="284"/>
      <c r="AA767" s="162"/>
      <c r="AB767" s="162"/>
      <c r="AC767" s="162"/>
      <c r="AD767" s="284"/>
      <c r="AE767" s="162"/>
      <c r="AF767" s="162"/>
      <c r="AG767" s="284"/>
      <c r="AH767" s="284"/>
      <c r="AI767" s="284"/>
      <c r="AJ767" s="162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83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</row>
    <row r="768" spans="1:72" ht="12.75" customHeight="1">
      <c r="A768" s="162"/>
      <c r="B768" s="162"/>
      <c r="C768" s="317"/>
      <c r="D768" s="317"/>
      <c r="E768" s="317"/>
      <c r="F768" s="317"/>
      <c r="G768" s="327"/>
      <c r="H768" s="327"/>
      <c r="I768" s="327"/>
      <c r="J768" s="327"/>
      <c r="K768" s="327"/>
      <c r="L768" s="162"/>
      <c r="M768" s="162"/>
      <c r="N768" s="163"/>
      <c r="O768" s="163"/>
      <c r="P768" s="327"/>
      <c r="Q768" s="160"/>
      <c r="R768" s="160"/>
      <c r="S768" s="160"/>
      <c r="T768" s="160"/>
      <c r="U768" s="160"/>
      <c r="V768" s="160"/>
      <c r="W768" s="160"/>
      <c r="X768" s="160"/>
      <c r="Y768" s="285"/>
      <c r="Z768" s="284"/>
      <c r="AA768" s="162"/>
      <c r="AB768" s="162"/>
      <c r="AC768" s="162"/>
      <c r="AD768" s="284"/>
      <c r="AE768" s="162"/>
      <c r="AF768" s="162"/>
      <c r="AG768" s="284"/>
      <c r="AH768" s="284"/>
      <c r="AI768" s="284"/>
      <c r="AJ768" s="162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83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</row>
    <row r="769" spans="1:72" ht="12.75" customHeight="1">
      <c r="A769" s="162"/>
      <c r="B769" s="162"/>
      <c r="C769" s="317"/>
      <c r="D769" s="317"/>
      <c r="E769" s="317"/>
      <c r="F769" s="317"/>
      <c r="G769" s="327"/>
      <c r="H769" s="327"/>
      <c r="I769" s="327"/>
      <c r="J769" s="327"/>
      <c r="K769" s="327"/>
      <c r="L769" s="162"/>
      <c r="M769" s="162"/>
      <c r="N769" s="163"/>
      <c r="O769" s="163"/>
      <c r="P769" s="327"/>
      <c r="Q769" s="160"/>
      <c r="R769" s="160"/>
      <c r="S769" s="160"/>
      <c r="T769" s="160"/>
      <c r="U769" s="160"/>
      <c r="V769" s="160"/>
      <c r="W769" s="160"/>
      <c r="X769" s="160"/>
      <c r="Y769" s="285"/>
      <c r="Z769" s="284"/>
      <c r="AA769" s="162"/>
      <c r="AB769" s="162"/>
      <c r="AC769" s="162"/>
      <c r="AD769" s="284"/>
      <c r="AE769" s="162"/>
      <c r="AF769" s="162"/>
      <c r="AG769" s="284"/>
      <c r="AH769" s="284"/>
      <c r="AI769" s="284"/>
      <c r="AJ769" s="162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83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</row>
    <row r="770" spans="1:72" ht="12.75" customHeight="1">
      <c r="A770" s="162"/>
      <c r="B770" s="162"/>
      <c r="C770" s="317"/>
      <c r="D770" s="317"/>
      <c r="E770" s="317"/>
      <c r="F770" s="317"/>
      <c r="G770" s="327"/>
      <c r="H770" s="327"/>
      <c r="I770" s="327"/>
      <c r="J770" s="327"/>
      <c r="K770" s="327"/>
      <c r="L770" s="162"/>
      <c r="M770" s="162"/>
      <c r="N770" s="163"/>
      <c r="O770" s="163"/>
      <c r="P770" s="327"/>
      <c r="Q770" s="160"/>
      <c r="R770" s="160"/>
      <c r="S770" s="160"/>
      <c r="T770" s="160"/>
      <c r="U770" s="160"/>
      <c r="V770" s="160"/>
      <c r="W770" s="160"/>
      <c r="X770" s="160"/>
      <c r="Y770" s="285"/>
      <c r="Z770" s="284"/>
      <c r="AA770" s="162"/>
      <c r="AB770" s="162"/>
      <c r="AC770" s="162"/>
      <c r="AD770" s="284"/>
      <c r="AE770" s="162"/>
      <c r="AF770" s="162"/>
      <c r="AG770" s="284"/>
      <c r="AH770" s="284"/>
      <c r="AI770" s="284"/>
      <c r="AJ770" s="162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83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</row>
    <row r="771" spans="1:72" ht="12.75" customHeight="1">
      <c r="A771" s="162"/>
      <c r="B771" s="162"/>
      <c r="C771" s="317"/>
      <c r="D771" s="317"/>
      <c r="E771" s="317"/>
      <c r="F771" s="317"/>
      <c r="G771" s="327"/>
      <c r="H771" s="327"/>
      <c r="I771" s="327"/>
      <c r="J771" s="327"/>
      <c r="K771" s="327"/>
      <c r="L771" s="162"/>
      <c r="M771" s="162"/>
      <c r="N771" s="163"/>
      <c r="O771" s="163"/>
      <c r="P771" s="327"/>
      <c r="Q771" s="160"/>
      <c r="R771" s="160"/>
      <c r="S771" s="160"/>
      <c r="T771" s="160"/>
      <c r="U771" s="160"/>
      <c r="V771" s="160"/>
      <c r="W771" s="160"/>
      <c r="X771" s="160"/>
      <c r="Y771" s="285"/>
      <c r="Z771" s="284"/>
      <c r="AA771" s="162"/>
      <c r="AB771" s="162"/>
      <c r="AC771" s="162"/>
      <c r="AD771" s="284"/>
      <c r="AE771" s="162"/>
      <c r="AF771" s="162"/>
      <c r="AG771" s="284"/>
      <c r="AH771" s="284"/>
      <c r="AI771" s="284"/>
      <c r="AJ771" s="162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83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</row>
    <row r="772" spans="1:72" ht="12.75" customHeight="1">
      <c r="A772" s="162"/>
      <c r="B772" s="162"/>
      <c r="C772" s="317"/>
      <c r="D772" s="317"/>
      <c r="E772" s="317"/>
      <c r="F772" s="317"/>
      <c r="G772" s="327"/>
      <c r="H772" s="327"/>
      <c r="I772" s="327"/>
      <c r="J772" s="327"/>
      <c r="K772" s="327"/>
      <c r="L772" s="162"/>
      <c r="M772" s="162"/>
      <c r="N772" s="163"/>
      <c r="O772" s="163"/>
      <c r="P772" s="327"/>
      <c r="Q772" s="160"/>
      <c r="R772" s="160"/>
      <c r="S772" s="160"/>
      <c r="T772" s="160"/>
      <c r="U772" s="160"/>
      <c r="V772" s="160"/>
      <c r="W772" s="160"/>
      <c r="X772" s="160"/>
      <c r="Y772" s="285"/>
      <c r="Z772" s="284"/>
      <c r="AA772" s="162"/>
      <c r="AB772" s="162"/>
      <c r="AC772" s="162"/>
      <c r="AD772" s="284"/>
      <c r="AE772" s="162"/>
      <c r="AF772" s="162"/>
      <c r="AG772" s="284"/>
      <c r="AH772" s="284"/>
      <c r="AI772" s="284"/>
      <c r="AJ772" s="162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83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</row>
    <row r="773" spans="1:72" ht="12.75" customHeight="1">
      <c r="A773" s="162"/>
      <c r="B773" s="162"/>
      <c r="C773" s="317"/>
      <c r="D773" s="317"/>
      <c r="E773" s="317"/>
      <c r="F773" s="317"/>
      <c r="G773" s="327"/>
      <c r="H773" s="327"/>
      <c r="I773" s="327"/>
      <c r="J773" s="327"/>
      <c r="K773" s="327"/>
      <c r="L773" s="162"/>
      <c r="M773" s="162"/>
      <c r="N773" s="163"/>
      <c r="O773" s="163"/>
      <c r="P773" s="327"/>
      <c r="Q773" s="160"/>
      <c r="R773" s="160"/>
      <c r="S773" s="160"/>
      <c r="T773" s="160"/>
      <c r="U773" s="160"/>
      <c r="V773" s="160"/>
      <c r="W773" s="160"/>
      <c r="X773" s="160"/>
      <c r="Y773" s="285"/>
      <c r="Z773" s="284"/>
      <c r="AA773" s="162"/>
      <c r="AB773" s="162"/>
      <c r="AC773" s="162"/>
      <c r="AD773" s="284"/>
      <c r="AE773" s="162"/>
      <c r="AF773" s="162"/>
      <c r="AG773" s="284"/>
      <c r="AH773" s="284"/>
      <c r="AI773" s="284"/>
      <c r="AJ773" s="162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83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</row>
    <row r="774" spans="1:72" ht="12.75" customHeight="1">
      <c r="A774" s="162"/>
      <c r="B774" s="162"/>
      <c r="C774" s="317"/>
      <c r="D774" s="317"/>
      <c r="E774" s="317"/>
      <c r="F774" s="317"/>
      <c r="G774" s="327"/>
      <c r="H774" s="327"/>
      <c r="I774" s="327"/>
      <c r="J774" s="327"/>
      <c r="K774" s="327"/>
      <c r="L774" s="162"/>
      <c r="M774" s="162"/>
      <c r="N774" s="163"/>
      <c r="O774" s="163"/>
      <c r="P774" s="327"/>
      <c r="Q774" s="160"/>
      <c r="R774" s="160"/>
      <c r="S774" s="160"/>
      <c r="T774" s="160"/>
      <c r="U774" s="160"/>
      <c r="V774" s="160"/>
      <c r="W774" s="160"/>
      <c r="X774" s="160"/>
      <c r="Y774" s="285"/>
      <c r="Z774" s="284"/>
      <c r="AA774" s="162"/>
      <c r="AB774" s="162"/>
      <c r="AC774" s="162"/>
      <c r="AD774" s="284"/>
      <c r="AE774" s="162"/>
      <c r="AF774" s="162"/>
      <c r="AG774" s="284"/>
      <c r="AH774" s="284"/>
      <c r="AI774" s="284"/>
      <c r="AJ774" s="162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83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</row>
    <row r="775" spans="1:72" ht="12.75" customHeight="1">
      <c r="A775" s="162"/>
      <c r="B775" s="162"/>
      <c r="C775" s="317"/>
      <c r="D775" s="317"/>
      <c r="E775" s="317"/>
      <c r="F775" s="317"/>
      <c r="G775" s="327"/>
      <c r="H775" s="327"/>
      <c r="I775" s="327"/>
      <c r="J775" s="327"/>
      <c r="K775" s="327"/>
      <c r="L775" s="162"/>
      <c r="M775" s="162"/>
      <c r="N775" s="163"/>
      <c r="O775" s="163"/>
      <c r="P775" s="327"/>
      <c r="Q775" s="160"/>
      <c r="R775" s="160"/>
      <c r="S775" s="160"/>
      <c r="T775" s="160"/>
      <c r="U775" s="160"/>
      <c r="V775" s="160"/>
      <c r="W775" s="160"/>
      <c r="X775" s="160"/>
      <c r="Y775" s="285"/>
      <c r="Z775" s="284"/>
      <c r="AA775" s="162"/>
      <c r="AB775" s="162"/>
      <c r="AC775" s="162"/>
      <c r="AD775" s="284"/>
      <c r="AE775" s="162"/>
      <c r="AF775" s="162"/>
      <c r="AG775" s="284"/>
      <c r="AH775" s="284"/>
      <c r="AI775" s="284"/>
      <c r="AJ775" s="162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83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</row>
    <row r="776" spans="1:72" ht="12.75" customHeight="1">
      <c r="A776" s="162"/>
      <c r="B776" s="162"/>
      <c r="C776" s="317"/>
      <c r="D776" s="317"/>
      <c r="E776" s="317"/>
      <c r="F776" s="317"/>
      <c r="G776" s="327"/>
      <c r="H776" s="327"/>
      <c r="I776" s="327"/>
      <c r="J776" s="327"/>
      <c r="K776" s="327"/>
      <c r="L776" s="162"/>
      <c r="M776" s="162"/>
      <c r="N776" s="163"/>
      <c r="O776" s="163"/>
      <c r="P776" s="327"/>
      <c r="Q776" s="160"/>
      <c r="R776" s="160"/>
      <c r="S776" s="160"/>
      <c r="T776" s="160"/>
      <c r="U776" s="160"/>
      <c r="V776" s="160"/>
      <c r="W776" s="160"/>
      <c r="X776" s="160"/>
      <c r="Y776" s="285"/>
      <c r="Z776" s="284"/>
      <c r="AA776" s="162"/>
      <c r="AB776" s="162"/>
      <c r="AC776" s="162"/>
      <c r="AD776" s="284"/>
      <c r="AE776" s="162"/>
      <c r="AF776" s="162"/>
      <c r="AG776" s="284"/>
      <c r="AH776" s="284"/>
      <c r="AI776" s="284"/>
      <c r="AJ776" s="162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83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</row>
    <row r="777" spans="1:72" ht="12.75" customHeight="1">
      <c r="A777" s="162"/>
      <c r="B777" s="162"/>
      <c r="C777" s="317"/>
      <c r="D777" s="317"/>
      <c r="E777" s="317"/>
      <c r="F777" s="317"/>
      <c r="G777" s="327"/>
      <c r="H777" s="327"/>
      <c r="I777" s="327"/>
      <c r="J777" s="327"/>
      <c r="K777" s="327"/>
      <c r="L777" s="162"/>
      <c r="M777" s="162"/>
      <c r="N777" s="163"/>
      <c r="O777" s="163"/>
      <c r="P777" s="327"/>
      <c r="Q777" s="160"/>
      <c r="R777" s="160"/>
      <c r="S777" s="160"/>
      <c r="T777" s="160"/>
      <c r="U777" s="160"/>
      <c r="V777" s="160"/>
      <c r="W777" s="160"/>
      <c r="X777" s="160"/>
      <c r="Y777" s="285"/>
      <c r="Z777" s="284"/>
      <c r="AA777" s="162"/>
      <c r="AB777" s="162"/>
      <c r="AC777" s="162"/>
      <c r="AD777" s="284"/>
      <c r="AE777" s="162"/>
      <c r="AF777" s="162"/>
      <c r="AG777" s="284"/>
      <c r="AH777" s="284"/>
      <c r="AI777" s="284"/>
      <c r="AJ777" s="162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83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</row>
    <row r="778" spans="1:72" ht="12.75" customHeight="1">
      <c r="A778" s="162"/>
      <c r="B778" s="162"/>
      <c r="C778" s="317"/>
      <c r="D778" s="317"/>
      <c r="E778" s="317"/>
      <c r="F778" s="317"/>
      <c r="G778" s="327"/>
      <c r="H778" s="327"/>
      <c r="I778" s="327"/>
      <c r="J778" s="327"/>
      <c r="K778" s="327"/>
      <c r="L778" s="162"/>
      <c r="M778" s="162"/>
      <c r="N778" s="163"/>
      <c r="O778" s="163"/>
      <c r="P778" s="327"/>
      <c r="Q778" s="160"/>
      <c r="R778" s="160"/>
      <c r="S778" s="160"/>
      <c r="T778" s="160"/>
      <c r="U778" s="160"/>
      <c r="V778" s="160"/>
      <c r="W778" s="160"/>
      <c r="X778" s="160"/>
      <c r="Y778" s="285"/>
      <c r="Z778" s="284"/>
      <c r="AA778" s="162"/>
      <c r="AB778" s="162"/>
      <c r="AC778" s="162"/>
      <c r="AD778" s="284"/>
      <c r="AE778" s="162"/>
      <c r="AF778" s="162"/>
      <c r="AG778" s="284"/>
      <c r="AH778" s="284"/>
      <c r="AI778" s="284"/>
      <c r="AJ778" s="162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83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</row>
    <row r="779" spans="1:72" ht="12.75" customHeight="1">
      <c r="A779" s="162"/>
      <c r="B779" s="162"/>
      <c r="C779" s="317"/>
      <c r="D779" s="317"/>
      <c r="E779" s="317"/>
      <c r="F779" s="317"/>
      <c r="G779" s="327"/>
      <c r="H779" s="327"/>
      <c r="I779" s="327"/>
      <c r="J779" s="327"/>
      <c r="K779" s="327"/>
      <c r="L779" s="162"/>
      <c r="M779" s="162"/>
      <c r="N779" s="163"/>
      <c r="O779" s="163"/>
      <c r="P779" s="327"/>
      <c r="Q779" s="160"/>
      <c r="R779" s="160"/>
      <c r="S779" s="160"/>
      <c r="T779" s="160"/>
      <c r="U779" s="160"/>
      <c r="V779" s="160"/>
      <c r="W779" s="160"/>
      <c r="X779" s="160"/>
      <c r="Y779" s="285"/>
      <c r="Z779" s="284"/>
      <c r="AA779" s="162"/>
      <c r="AB779" s="162"/>
      <c r="AC779" s="162"/>
      <c r="AD779" s="284"/>
      <c r="AE779" s="162"/>
      <c r="AF779" s="162"/>
      <c r="AG779" s="284"/>
      <c r="AH779" s="284"/>
      <c r="AI779" s="284"/>
      <c r="AJ779" s="162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83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</row>
    <row r="780" spans="1:72" ht="12.75" customHeight="1">
      <c r="A780" s="162"/>
      <c r="B780" s="162"/>
      <c r="C780" s="317"/>
      <c r="D780" s="317"/>
      <c r="E780" s="317"/>
      <c r="F780" s="317"/>
      <c r="G780" s="327"/>
      <c r="H780" s="327"/>
      <c r="I780" s="327"/>
      <c r="J780" s="327"/>
      <c r="K780" s="327"/>
      <c r="L780" s="162"/>
      <c r="M780" s="162"/>
      <c r="N780" s="163"/>
      <c r="O780" s="163"/>
      <c r="P780" s="327"/>
      <c r="Q780" s="160"/>
      <c r="R780" s="160"/>
      <c r="S780" s="160"/>
      <c r="T780" s="160"/>
      <c r="U780" s="160"/>
      <c r="V780" s="160"/>
      <c r="W780" s="160"/>
      <c r="X780" s="160"/>
      <c r="Y780" s="285"/>
      <c r="Z780" s="284"/>
      <c r="AA780" s="162"/>
      <c r="AB780" s="162"/>
      <c r="AC780" s="162"/>
      <c r="AD780" s="284"/>
      <c r="AE780" s="162"/>
      <c r="AF780" s="162"/>
      <c r="AG780" s="284"/>
      <c r="AH780" s="284"/>
      <c r="AI780" s="284"/>
      <c r="AJ780" s="162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83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</row>
    <row r="781" spans="1:72" ht="12.75" customHeight="1">
      <c r="A781" s="162"/>
      <c r="B781" s="162"/>
      <c r="C781" s="317"/>
      <c r="D781" s="317"/>
      <c r="E781" s="317"/>
      <c r="F781" s="317"/>
      <c r="G781" s="327"/>
      <c r="H781" s="327"/>
      <c r="I781" s="327"/>
      <c r="J781" s="327"/>
      <c r="K781" s="327"/>
      <c r="L781" s="162"/>
      <c r="M781" s="162"/>
      <c r="N781" s="163"/>
      <c r="O781" s="163"/>
      <c r="P781" s="327"/>
      <c r="Q781" s="160"/>
      <c r="R781" s="160"/>
      <c r="S781" s="160"/>
      <c r="T781" s="160"/>
      <c r="U781" s="160"/>
      <c r="V781" s="160"/>
      <c r="W781" s="160"/>
      <c r="X781" s="160"/>
      <c r="Y781" s="285"/>
      <c r="Z781" s="284"/>
      <c r="AA781" s="162"/>
      <c r="AB781" s="162"/>
      <c r="AC781" s="162"/>
      <c r="AD781" s="284"/>
      <c r="AE781" s="162"/>
      <c r="AF781" s="162"/>
      <c r="AG781" s="284"/>
      <c r="AH781" s="284"/>
      <c r="AI781" s="284"/>
      <c r="AJ781" s="162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83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</row>
    <row r="782" spans="1:72" ht="12.75" customHeight="1">
      <c r="A782" s="162"/>
      <c r="B782" s="162"/>
      <c r="C782" s="317"/>
      <c r="D782" s="317"/>
      <c r="E782" s="317"/>
      <c r="F782" s="317"/>
      <c r="G782" s="327"/>
      <c r="H782" s="327"/>
      <c r="I782" s="327"/>
      <c r="J782" s="327"/>
      <c r="K782" s="327"/>
      <c r="L782" s="162"/>
      <c r="M782" s="162"/>
      <c r="N782" s="163"/>
      <c r="O782" s="163"/>
      <c r="P782" s="327"/>
      <c r="Q782" s="160"/>
      <c r="R782" s="160"/>
      <c r="S782" s="160"/>
      <c r="T782" s="160"/>
      <c r="U782" s="160"/>
      <c r="V782" s="160"/>
      <c r="W782" s="160"/>
      <c r="X782" s="160"/>
      <c r="Y782" s="285"/>
      <c r="Z782" s="284"/>
      <c r="AA782" s="162"/>
      <c r="AB782" s="162"/>
      <c r="AC782" s="162"/>
      <c r="AD782" s="284"/>
      <c r="AE782" s="162"/>
      <c r="AF782" s="162"/>
      <c r="AG782" s="284"/>
      <c r="AH782" s="284"/>
      <c r="AI782" s="284"/>
      <c r="AJ782" s="162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83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</row>
    <row r="783" spans="1:72" ht="12.75" customHeight="1">
      <c r="A783" s="162"/>
      <c r="B783" s="162"/>
      <c r="C783" s="317"/>
      <c r="D783" s="317"/>
      <c r="E783" s="317"/>
      <c r="F783" s="317"/>
      <c r="G783" s="327"/>
      <c r="H783" s="327"/>
      <c r="I783" s="327"/>
      <c r="J783" s="327"/>
      <c r="K783" s="327"/>
      <c r="L783" s="162"/>
      <c r="M783" s="162"/>
      <c r="N783" s="163"/>
      <c r="O783" s="163"/>
      <c r="P783" s="327"/>
      <c r="Q783" s="160"/>
      <c r="R783" s="160"/>
      <c r="S783" s="160"/>
      <c r="T783" s="160"/>
      <c r="U783" s="160"/>
      <c r="V783" s="160"/>
      <c r="W783" s="160"/>
      <c r="X783" s="160"/>
      <c r="Y783" s="285"/>
      <c r="Z783" s="284"/>
      <c r="AA783" s="162"/>
      <c r="AB783" s="162"/>
      <c r="AC783" s="162"/>
      <c r="AD783" s="284"/>
      <c r="AE783" s="162"/>
      <c r="AF783" s="162"/>
      <c r="AG783" s="284"/>
      <c r="AH783" s="284"/>
      <c r="AI783" s="284"/>
      <c r="AJ783" s="162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83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</row>
    <row r="784" spans="1:72" ht="12.75" customHeight="1">
      <c r="A784" s="162"/>
      <c r="B784" s="162"/>
      <c r="C784" s="317"/>
      <c r="D784" s="317"/>
      <c r="E784" s="317"/>
      <c r="F784" s="317"/>
      <c r="G784" s="327"/>
      <c r="H784" s="327"/>
      <c r="I784" s="327"/>
      <c r="J784" s="327"/>
      <c r="K784" s="327"/>
      <c r="L784" s="162"/>
      <c r="M784" s="162"/>
      <c r="N784" s="163"/>
      <c r="O784" s="163"/>
      <c r="P784" s="327"/>
      <c r="Q784" s="160"/>
      <c r="R784" s="160"/>
      <c r="S784" s="160"/>
      <c r="T784" s="160"/>
      <c r="U784" s="160"/>
      <c r="V784" s="160"/>
      <c r="W784" s="160"/>
      <c r="X784" s="160"/>
      <c r="Y784" s="285"/>
      <c r="Z784" s="284"/>
      <c r="AA784" s="162"/>
      <c r="AB784" s="162"/>
      <c r="AC784" s="162"/>
      <c r="AD784" s="284"/>
      <c r="AE784" s="162"/>
      <c r="AF784" s="162"/>
      <c r="AG784" s="284"/>
      <c r="AH784" s="284"/>
      <c r="AI784" s="284"/>
      <c r="AJ784" s="162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83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</row>
    <row r="785" spans="1:72" ht="12.75" customHeight="1">
      <c r="A785" s="162"/>
      <c r="B785" s="162"/>
      <c r="C785" s="317"/>
      <c r="D785" s="317"/>
      <c r="E785" s="317"/>
      <c r="F785" s="317"/>
      <c r="G785" s="327"/>
      <c r="H785" s="327"/>
      <c r="I785" s="327"/>
      <c r="J785" s="327"/>
      <c r="K785" s="327"/>
      <c r="L785" s="162"/>
      <c r="M785" s="162"/>
      <c r="N785" s="163"/>
      <c r="O785" s="163"/>
      <c r="P785" s="327"/>
      <c r="Q785" s="160"/>
      <c r="R785" s="160"/>
      <c r="S785" s="160"/>
      <c r="T785" s="160"/>
      <c r="U785" s="160"/>
      <c r="V785" s="160"/>
      <c r="W785" s="160"/>
      <c r="X785" s="160"/>
      <c r="Y785" s="285"/>
      <c r="Z785" s="284"/>
      <c r="AA785" s="162"/>
      <c r="AB785" s="162"/>
      <c r="AC785" s="162"/>
      <c r="AD785" s="284"/>
      <c r="AE785" s="162"/>
      <c r="AF785" s="162"/>
      <c r="AG785" s="284"/>
      <c r="AH785" s="284"/>
      <c r="AI785" s="284"/>
      <c r="AJ785" s="162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83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</row>
    <row r="786" spans="1:72" ht="12.75" customHeight="1">
      <c r="A786" s="162"/>
      <c r="B786" s="162"/>
      <c r="C786" s="317"/>
      <c r="D786" s="317"/>
      <c r="E786" s="317"/>
      <c r="F786" s="317"/>
      <c r="G786" s="327"/>
      <c r="H786" s="327"/>
      <c r="I786" s="327"/>
      <c r="J786" s="327"/>
      <c r="K786" s="327"/>
      <c r="L786" s="162"/>
      <c r="M786" s="162"/>
      <c r="N786" s="163"/>
      <c r="O786" s="163"/>
      <c r="P786" s="327"/>
      <c r="Q786" s="160"/>
      <c r="R786" s="160"/>
      <c r="S786" s="160"/>
      <c r="T786" s="160"/>
      <c r="U786" s="160"/>
      <c r="V786" s="160"/>
      <c r="W786" s="160"/>
      <c r="X786" s="160"/>
      <c r="Y786" s="285"/>
      <c r="Z786" s="284"/>
      <c r="AA786" s="162"/>
      <c r="AB786" s="162"/>
      <c r="AC786" s="162"/>
      <c r="AD786" s="284"/>
      <c r="AE786" s="162"/>
      <c r="AF786" s="162"/>
      <c r="AG786" s="284"/>
      <c r="AH786" s="284"/>
      <c r="AI786" s="284"/>
      <c r="AJ786" s="162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83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</row>
    <row r="787" spans="1:72" ht="12.75" customHeight="1">
      <c r="A787" s="162"/>
      <c r="B787" s="162"/>
      <c r="C787" s="317"/>
      <c r="D787" s="317"/>
      <c r="E787" s="317"/>
      <c r="F787" s="317"/>
      <c r="G787" s="327"/>
      <c r="H787" s="327"/>
      <c r="I787" s="327"/>
      <c r="J787" s="327"/>
      <c r="K787" s="327"/>
      <c r="L787" s="162"/>
      <c r="M787" s="162"/>
      <c r="N787" s="163"/>
      <c r="O787" s="163"/>
      <c r="P787" s="327"/>
      <c r="Q787" s="160"/>
      <c r="R787" s="160"/>
      <c r="S787" s="160"/>
      <c r="T787" s="160"/>
      <c r="U787" s="160"/>
      <c r="V787" s="160"/>
      <c r="W787" s="160"/>
      <c r="X787" s="160"/>
      <c r="Y787" s="285"/>
      <c r="Z787" s="284"/>
      <c r="AA787" s="162"/>
      <c r="AB787" s="162"/>
      <c r="AC787" s="162"/>
      <c r="AD787" s="284"/>
      <c r="AE787" s="162"/>
      <c r="AF787" s="162"/>
      <c r="AG787" s="284"/>
      <c r="AH787" s="284"/>
      <c r="AI787" s="284"/>
      <c r="AJ787" s="162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83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</row>
    <row r="788" spans="1:72" ht="12.75" customHeight="1">
      <c r="A788" s="162"/>
      <c r="B788" s="162"/>
      <c r="C788" s="317"/>
      <c r="D788" s="317"/>
      <c r="E788" s="317"/>
      <c r="F788" s="317"/>
      <c r="G788" s="327"/>
      <c r="H788" s="327"/>
      <c r="I788" s="327"/>
      <c r="J788" s="327"/>
      <c r="K788" s="327"/>
      <c r="L788" s="162"/>
      <c r="M788" s="162"/>
      <c r="N788" s="163"/>
      <c r="O788" s="163"/>
      <c r="P788" s="327"/>
      <c r="Q788" s="160"/>
      <c r="R788" s="160"/>
      <c r="S788" s="160"/>
      <c r="T788" s="160"/>
      <c r="U788" s="160"/>
      <c r="V788" s="160"/>
      <c r="W788" s="160"/>
      <c r="X788" s="160"/>
      <c r="Y788" s="285"/>
      <c r="Z788" s="284"/>
      <c r="AA788" s="162"/>
      <c r="AB788" s="162"/>
      <c r="AC788" s="162"/>
      <c r="AD788" s="284"/>
      <c r="AE788" s="162"/>
      <c r="AF788" s="162"/>
      <c r="AG788" s="284"/>
      <c r="AH788" s="284"/>
      <c r="AI788" s="284"/>
      <c r="AJ788" s="162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83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</row>
    <row r="789" spans="1:72" ht="12.75" customHeight="1">
      <c r="A789" s="162"/>
      <c r="B789" s="162"/>
      <c r="C789" s="317"/>
      <c r="D789" s="317"/>
      <c r="E789" s="317"/>
      <c r="F789" s="317"/>
      <c r="G789" s="327"/>
      <c r="H789" s="327"/>
      <c r="I789" s="327"/>
      <c r="J789" s="327"/>
      <c r="K789" s="327"/>
      <c r="L789" s="162"/>
      <c r="M789" s="162"/>
      <c r="N789" s="163"/>
      <c r="O789" s="163"/>
      <c r="P789" s="327"/>
      <c r="Q789" s="160"/>
      <c r="R789" s="160"/>
      <c r="S789" s="160"/>
      <c r="T789" s="160"/>
      <c r="U789" s="160"/>
      <c r="V789" s="160"/>
      <c r="W789" s="160"/>
      <c r="X789" s="160"/>
      <c r="Y789" s="285"/>
      <c r="Z789" s="284"/>
      <c r="AA789" s="162"/>
      <c r="AB789" s="162"/>
      <c r="AC789" s="162"/>
      <c r="AD789" s="284"/>
      <c r="AE789" s="162"/>
      <c r="AF789" s="162"/>
      <c r="AG789" s="284"/>
      <c r="AH789" s="284"/>
      <c r="AI789" s="284"/>
      <c r="AJ789" s="162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83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</row>
    <row r="790" spans="1:72" ht="12.75" customHeight="1">
      <c r="A790" s="162"/>
      <c r="B790" s="162"/>
      <c r="C790" s="317"/>
      <c r="D790" s="317"/>
      <c r="E790" s="317"/>
      <c r="F790" s="317"/>
      <c r="G790" s="327"/>
      <c r="H790" s="327"/>
      <c r="I790" s="327"/>
      <c r="J790" s="327"/>
      <c r="K790" s="327"/>
      <c r="L790" s="162"/>
      <c r="M790" s="162"/>
      <c r="N790" s="163"/>
      <c r="O790" s="163"/>
      <c r="P790" s="327"/>
      <c r="Q790" s="160"/>
      <c r="R790" s="160"/>
      <c r="S790" s="160"/>
      <c r="T790" s="160"/>
      <c r="U790" s="160"/>
      <c r="V790" s="160"/>
      <c r="W790" s="160"/>
      <c r="X790" s="160"/>
      <c r="Y790" s="285"/>
      <c r="Z790" s="284"/>
      <c r="AA790" s="162"/>
      <c r="AB790" s="162"/>
      <c r="AC790" s="162"/>
      <c r="AD790" s="284"/>
      <c r="AE790" s="162"/>
      <c r="AF790" s="162"/>
      <c r="AG790" s="284"/>
      <c r="AH790" s="284"/>
      <c r="AI790" s="284"/>
      <c r="AJ790" s="162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83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</row>
    <row r="791" spans="1:72" ht="12.75" customHeight="1">
      <c r="A791" s="162"/>
      <c r="B791" s="162"/>
      <c r="C791" s="317"/>
      <c r="D791" s="317"/>
      <c r="E791" s="317"/>
      <c r="F791" s="317"/>
      <c r="G791" s="327"/>
      <c r="H791" s="327"/>
      <c r="I791" s="327"/>
      <c r="J791" s="327"/>
      <c r="K791" s="327"/>
      <c r="L791" s="162"/>
      <c r="M791" s="162"/>
      <c r="N791" s="163"/>
      <c r="O791" s="163"/>
      <c r="P791" s="327"/>
      <c r="Q791" s="160"/>
      <c r="R791" s="160"/>
      <c r="S791" s="160"/>
      <c r="T791" s="160"/>
      <c r="U791" s="160"/>
      <c r="V791" s="160"/>
      <c r="W791" s="160"/>
      <c r="X791" s="160"/>
      <c r="Y791" s="285"/>
      <c r="Z791" s="284"/>
      <c r="AA791" s="162"/>
      <c r="AB791" s="162"/>
      <c r="AC791" s="162"/>
      <c r="AD791" s="284"/>
      <c r="AE791" s="162"/>
      <c r="AF791" s="162"/>
      <c r="AG791" s="284"/>
      <c r="AH791" s="284"/>
      <c r="AI791" s="284"/>
      <c r="AJ791" s="162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83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</row>
    <row r="792" spans="1:72" ht="12.75" customHeight="1">
      <c r="A792" s="162"/>
      <c r="B792" s="162"/>
      <c r="C792" s="317"/>
      <c r="D792" s="317"/>
      <c r="E792" s="317"/>
      <c r="F792" s="317"/>
      <c r="G792" s="327"/>
      <c r="H792" s="327"/>
      <c r="I792" s="327"/>
      <c r="J792" s="327"/>
      <c r="K792" s="327"/>
      <c r="L792" s="162"/>
      <c r="M792" s="162"/>
      <c r="N792" s="163"/>
      <c r="O792" s="163"/>
      <c r="P792" s="327"/>
      <c r="Q792" s="160"/>
      <c r="R792" s="160"/>
      <c r="S792" s="160"/>
      <c r="T792" s="160"/>
      <c r="U792" s="160"/>
      <c r="V792" s="160"/>
      <c r="W792" s="160"/>
      <c r="X792" s="160"/>
      <c r="Y792" s="285"/>
      <c r="Z792" s="284"/>
      <c r="AA792" s="162"/>
      <c r="AB792" s="162"/>
      <c r="AC792" s="162"/>
      <c r="AD792" s="284"/>
      <c r="AE792" s="162"/>
      <c r="AF792" s="162"/>
      <c r="AG792" s="284"/>
      <c r="AH792" s="284"/>
      <c r="AI792" s="284"/>
      <c r="AJ792" s="162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83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</row>
    <row r="793" spans="1:72" ht="12.75" customHeight="1">
      <c r="A793" s="162"/>
      <c r="B793" s="162"/>
      <c r="C793" s="317"/>
      <c r="D793" s="317"/>
      <c r="E793" s="317"/>
      <c r="F793" s="317"/>
      <c r="G793" s="327"/>
      <c r="H793" s="327"/>
      <c r="I793" s="327"/>
      <c r="J793" s="327"/>
      <c r="K793" s="327"/>
      <c r="L793" s="162"/>
      <c r="M793" s="162"/>
      <c r="N793" s="163"/>
      <c r="O793" s="163"/>
      <c r="P793" s="327"/>
      <c r="Q793" s="160"/>
      <c r="R793" s="160"/>
      <c r="S793" s="160"/>
      <c r="T793" s="160"/>
      <c r="U793" s="160"/>
      <c r="V793" s="160"/>
      <c r="W793" s="160"/>
      <c r="X793" s="160"/>
      <c r="Y793" s="285"/>
      <c r="Z793" s="284"/>
      <c r="AA793" s="162"/>
      <c r="AB793" s="162"/>
      <c r="AC793" s="162"/>
      <c r="AD793" s="284"/>
      <c r="AE793" s="162"/>
      <c r="AF793" s="162"/>
      <c r="AG793" s="284"/>
      <c r="AH793" s="284"/>
      <c r="AI793" s="284"/>
      <c r="AJ793" s="162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83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</row>
    <row r="794" spans="1:72" ht="12.75" customHeight="1">
      <c r="A794" s="162"/>
      <c r="B794" s="162"/>
      <c r="C794" s="317"/>
      <c r="D794" s="317"/>
      <c r="E794" s="317"/>
      <c r="F794" s="317"/>
      <c r="G794" s="327"/>
      <c r="H794" s="327"/>
      <c r="I794" s="327"/>
      <c r="J794" s="327"/>
      <c r="K794" s="327"/>
      <c r="L794" s="162"/>
      <c r="M794" s="162"/>
      <c r="N794" s="163"/>
      <c r="O794" s="163"/>
      <c r="P794" s="327"/>
      <c r="Q794" s="160"/>
      <c r="R794" s="160"/>
      <c r="S794" s="160"/>
      <c r="T794" s="160"/>
      <c r="U794" s="160"/>
      <c r="V794" s="160"/>
      <c r="W794" s="160"/>
      <c r="X794" s="160"/>
      <c r="Y794" s="285"/>
      <c r="Z794" s="284"/>
      <c r="AA794" s="162"/>
      <c r="AB794" s="162"/>
      <c r="AC794" s="162"/>
      <c r="AD794" s="284"/>
      <c r="AE794" s="162"/>
      <c r="AF794" s="162"/>
      <c r="AG794" s="284"/>
      <c r="AH794" s="284"/>
      <c r="AI794" s="284"/>
      <c r="AJ794" s="162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83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</row>
    <row r="795" spans="1:72" ht="12.75" customHeight="1">
      <c r="A795" s="162"/>
      <c r="B795" s="162"/>
      <c r="C795" s="317"/>
      <c r="D795" s="317"/>
      <c r="E795" s="317"/>
      <c r="F795" s="317"/>
      <c r="G795" s="327"/>
      <c r="H795" s="327"/>
      <c r="I795" s="327"/>
      <c r="J795" s="327"/>
      <c r="K795" s="327"/>
      <c r="L795" s="162"/>
      <c r="M795" s="162"/>
      <c r="N795" s="163"/>
      <c r="O795" s="163"/>
      <c r="P795" s="327"/>
      <c r="Q795" s="160"/>
      <c r="R795" s="160"/>
      <c r="S795" s="160"/>
      <c r="T795" s="160"/>
      <c r="U795" s="160"/>
      <c r="V795" s="160"/>
      <c r="W795" s="160"/>
      <c r="X795" s="160"/>
      <c r="Y795" s="285"/>
      <c r="Z795" s="284"/>
      <c r="AA795" s="162"/>
      <c r="AB795" s="162"/>
      <c r="AC795" s="162"/>
      <c r="AD795" s="284"/>
      <c r="AE795" s="162"/>
      <c r="AF795" s="162"/>
      <c r="AG795" s="284"/>
      <c r="AH795" s="284"/>
      <c r="AI795" s="284"/>
      <c r="AJ795" s="162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83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</row>
    <row r="796" spans="1:72" ht="12.75" customHeight="1">
      <c r="A796" s="162"/>
      <c r="B796" s="162"/>
      <c r="C796" s="317"/>
      <c r="D796" s="317"/>
      <c r="E796" s="317"/>
      <c r="F796" s="317"/>
      <c r="G796" s="327"/>
      <c r="H796" s="327"/>
      <c r="I796" s="327"/>
      <c r="J796" s="327"/>
      <c r="K796" s="327"/>
      <c r="L796" s="162"/>
      <c r="M796" s="162"/>
      <c r="N796" s="163"/>
      <c r="O796" s="163"/>
      <c r="P796" s="327"/>
      <c r="Q796" s="160"/>
      <c r="R796" s="160"/>
      <c r="S796" s="160"/>
      <c r="T796" s="160"/>
      <c r="U796" s="160"/>
      <c r="V796" s="160"/>
      <c r="W796" s="160"/>
      <c r="X796" s="160"/>
      <c r="Y796" s="285"/>
      <c r="Z796" s="284"/>
      <c r="AA796" s="162"/>
      <c r="AB796" s="162"/>
      <c r="AC796" s="162"/>
      <c r="AD796" s="284"/>
      <c r="AE796" s="162"/>
      <c r="AF796" s="162"/>
      <c r="AG796" s="284"/>
      <c r="AH796" s="284"/>
      <c r="AI796" s="284"/>
      <c r="AJ796" s="162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83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</row>
    <row r="797" spans="1:72" ht="12.75" customHeight="1">
      <c r="A797" s="162"/>
      <c r="B797" s="162"/>
      <c r="C797" s="317"/>
      <c r="D797" s="317"/>
      <c r="E797" s="317"/>
      <c r="F797" s="317"/>
      <c r="G797" s="327"/>
      <c r="H797" s="327"/>
      <c r="I797" s="327"/>
      <c r="J797" s="327"/>
      <c r="K797" s="327"/>
      <c r="L797" s="162"/>
      <c r="M797" s="162"/>
      <c r="N797" s="163"/>
      <c r="O797" s="163"/>
      <c r="P797" s="327"/>
      <c r="Q797" s="160"/>
      <c r="R797" s="160"/>
      <c r="S797" s="160"/>
      <c r="T797" s="160"/>
      <c r="U797" s="160"/>
      <c r="V797" s="160"/>
      <c r="W797" s="160"/>
      <c r="X797" s="160"/>
      <c r="Y797" s="285"/>
      <c r="Z797" s="284"/>
      <c r="AA797" s="162"/>
      <c r="AB797" s="162"/>
      <c r="AC797" s="162"/>
      <c r="AD797" s="284"/>
      <c r="AE797" s="162"/>
      <c r="AF797" s="162"/>
      <c r="AG797" s="284"/>
      <c r="AH797" s="284"/>
      <c r="AI797" s="284"/>
      <c r="AJ797" s="162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83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</row>
    <row r="798" spans="1:72" ht="12.75" customHeight="1">
      <c r="A798" s="162"/>
      <c r="B798" s="162"/>
      <c r="C798" s="317"/>
      <c r="D798" s="317"/>
      <c r="E798" s="317"/>
      <c r="F798" s="317"/>
      <c r="G798" s="327"/>
      <c r="H798" s="327"/>
      <c r="I798" s="327"/>
      <c r="J798" s="327"/>
      <c r="K798" s="327"/>
      <c r="L798" s="162"/>
      <c r="M798" s="162"/>
      <c r="N798" s="163"/>
      <c r="O798" s="163"/>
      <c r="P798" s="327"/>
      <c r="Q798" s="160"/>
      <c r="R798" s="160"/>
      <c r="S798" s="160"/>
      <c r="T798" s="160"/>
      <c r="U798" s="160"/>
      <c r="V798" s="160"/>
      <c r="W798" s="160"/>
      <c r="X798" s="160"/>
      <c r="Y798" s="285"/>
      <c r="Z798" s="284"/>
      <c r="AA798" s="162"/>
      <c r="AB798" s="162"/>
      <c r="AC798" s="162"/>
      <c r="AD798" s="284"/>
      <c r="AE798" s="162"/>
      <c r="AF798" s="162"/>
      <c r="AG798" s="284"/>
      <c r="AH798" s="284"/>
      <c r="AI798" s="284"/>
      <c r="AJ798" s="162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83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</row>
    <row r="799" spans="1:72" ht="12.75" customHeight="1">
      <c r="A799" s="162"/>
      <c r="B799" s="162"/>
      <c r="C799" s="317"/>
      <c r="D799" s="317"/>
      <c r="E799" s="317"/>
      <c r="F799" s="317"/>
      <c r="G799" s="327"/>
      <c r="H799" s="327"/>
      <c r="I799" s="327"/>
      <c r="J799" s="327"/>
      <c r="K799" s="327"/>
      <c r="L799" s="162"/>
      <c r="M799" s="162"/>
      <c r="N799" s="163"/>
      <c r="O799" s="163"/>
      <c r="P799" s="327"/>
      <c r="Q799" s="160"/>
      <c r="R799" s="160"/>
      <c r="S799" s="160"/>
      <c r="T799" s="160"/>
      <c r="U799" s="160"/>
      <c r="V799" s="160"/>
      <c r="W799" s="160"/>
      <c r="X799" s="160"/>
      <c r="Y799" s="285"/>
      <c r="Z799" s="284"/>
      <c r="AA799" s="162"/>
      <c r="AB799" s="162"/>
      <c r="AC799" s="162"/>
      <c r="AD799" s="284"/>
      <c r="AE799" s="162"/>
      <c r="AF799" s="162"/>
      <c r="AG799" s="284"/>
      <c r="AH799" s="284"/>
      <c r="AI799" s="284"/>
      <c r="AJ799" s="162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83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</row>
    <row r="800" spans="1:72" ht="12.75" customHeight="1">
      <c r="A800" s="162"/>
      <c r="B800" s="162"/>
      <c r="C800" s="317"/>
      <c r="D800" s="317"/>
      <c r="E800" s="317"/>
      <c r="F800" s="317"/>
      <c r="G800" s="327"/>
      <c r="H800" s="327"/>
      <c r="I800" s="327"/>
      <c r="J800" s="327"/>
      <c r="K800" s="327"/>
      <c r="L800" s="162"/>
      <c r="M800" s="162"/>
      <c r="N800" s="163"/>
      <c r="O800" s="163"/>
      <c r="P800" s="327"/>
      <c r="Q800" s="160"/>
      <c r="R800" s="160"/>
      <c r="S800" s="160"/>
      <c r="T800" s="160"/>
      <c r="U800" s="160"/>
      <c r="V800" s="160"/>
      <c r="W800" s="160"/>
      <c r="X800" s="160"/>
      <c r="Y800" s="285"/>
      <c r="Z800" s="284"/>
      <c r="AA800" s="162"/>
      <c r="AB800" s="162"/>
      <c r="AC800" s="162"/>
      <c r="AD800" s="284"/>
      <c r="AE800" s="162"/>
      <c r="AF800" s="162"/>
      <c r="AG800" s="284"/>
      <c r="AH800" s="284"/>
      <c r="AI800" s="284"/>
      <c r="AJ800" s="162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83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</row>
    <row r="801" spans="1:72" ht="12.75" customHeight="1">
      <c r="A801" s="162"/>
      <c r="B801" s="162"/>
      <c r="C801" s="317"/>
      <c r="D801" s="317"/>
      <c r="E801" s="317"/>
      <c r="F801" s="317"/>
      <c r="G801" s="327"/>
      <c r="H801" s="327"/>
      <c r="I801" s="327"/>
      <c r="J801" s="327"/>
      <c r="K801" s="327"/>
      <c r="L801" s="162"/>
      <c r="M801" s="162"/>
      <c r="N801" s="163"/>
      <c r="O801" s="163"/>
      <c r="P801" s="327"/>
      <c r="Q801" s="160"/>
      <c r="R801" s="160"/>
      <c r="S801" s="160"/>
      <c r="T801" s="160"/>
      <c r="U801" s="160"/>
      <c r="V801" s="160"/>
      <c r="W801" s="160"/>
      <c r="X801" s="160"/>
      <c r="Y801" s="285"/>
      <c r="Z801" s="284"/>
      <c r="AA801" s="162"/>
      <c r="AB801" s="162"/>
      <c r="AC801" s="162"/>
      <c r="AD801" s="284"/>
      <c r="AE801" s="162"/>
      <c r="AF801" s="162"/>
      <c r="AG801" s="284"/>
      <c r="AH801" s="284"/>
      <c r="AI801" s="284"/>
      <c r="AJ801" s="162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83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</row>
    <row r="802" spans="1:72" ht="12.75" customHeight="1">
      <c r="A802" s="162"/>
      <c r="B802" s="162"/>
      <c r="C802" s="317"/>
      <c r="D802" s="317"/>
      <c r="E802" s="317"/>
      <c r="F802" s="317"/>
      <c r="G802" s="327"/>
      <c r="H802" s="327"/>
      <c r="I802" s="327"/>
      <c r="J802" s="327"/>
      <c r="K802" s="327"/>
      <c r="L802" s="162"/>
      <c r="M802" s="162"/>
      <c r="N802" s="163"/>
      <c r="O802" s="163"/>
      <c r="P802" s="327"/>
      <c r="Q802" s="160"/>
      <c r="R802" s="160"/>
      <c r="S802" s="160"/>
      <c r="T802" s="160"/>
      <c r="U802" s="160"/>
      <c r="V802" s="160"/>
      <c r="W802" s="160"/>
      <c r="X802" s="160"/>
      <c r="Y802" s="285"/>
      <c r="Z802" s="284"/>
      <c r="AA802" s="162"/>
      <c r="AB802" s="162"/>
      <c r="AC802" s="162"/>
      <c r="AD802" s="284"/>
      <c r="AE802" s="162"/>
      <c r="AF802" s="162"/>
      <c r="AG802" s="284"/>
      <c r="AH802" s="284"/>
      <c r="AI802" s="284"/>
      <c r="AJ802" s="162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83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</row>
    <row r="803" spans="1:72" ht="12.75" customHeight="1">
      <c r="A803" s="162"/>
      <c r="B803" s="162"/>
      <c r="C803" s="317"/>
      <c r="D803" s="317"/>
      <c r="E803" s="317"/>
      <c r="F803" s="317"/>
      <c r="G803" s="327"/>
      <c r="H803" s="327"/>
      <c r="I803" s="327"/>
      <c r="J803" s="327"/>
      <c r="K803" s="327"/>
      <c r="L803" s="162"/>
      <c r="M803" s="162"/>
      <c r="N803" s="163"/>
      <c r="O803" s="163"/>
      <c r="P803" s="327"/>
      <c r="Q803" s="160"/>
      <c r="R803" s="160"/>
      <c r="S803" s="160"/>
      <c r="T803" s="160"/>
      <c r="U803" s="160"/>
      <c r="V803" s="160"/>
      <c r="W803" s="160"/>
      <c r="X803" s="160"/>
      <c r="Y803" s="285"/>
      <c r="Z803" s="284"/>
      <c r="AA803" s="162"/>
      <c r="AB803" s="162"/>
      <c r="AC803" s="162"/>
      <c r="AD803" s="284"/>
      <c r="AE803" s="162"/>
      <c r="AF803" s="162"/>
      <c r="AG803" s="284"/>
      <c r="AH803" s="284"/>
      <c r="AI803" s="284"/>
      <c r="AJ803" s="162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83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</row>
    <row r="804" spans="1:72" ht="12.75" customHeight="1">
      <c r="A804" s="162"/>
      <c r="B804" s="162"/>
      <c r="C804" s="317"/>
      <c r="D804" s="317"/>
      <c r="E804" s="317"/>
      <c r="F804" s="317"/>
      <c r="G804" s="327"/>
      <c r="H804" s="327"/>
      <c r="I804" s="327"/>
      <c r="J804" s="327"/>
      <c r="K804" s="327"/>
      <c r="L804" s="162"/>
      <c r="M804" s="162"/>
      <c r="N804" s="163"/>
      <c r="O804" s="163"/>
      <c r="P804" s="327"/>
      <c r="Q804" s="160"/>
      <c r="R804" s="160"/>
      <c r="S804" s="160"/>
      <c r="T804" s="160"/>
      <c r="U804" s="160"/>
      <c r="V804" s="160"/>
      <c r="W804" s="160"/>
      <c r="X804" s="160"/>
      <c r="Y804" s="285"/>
      <c r="Z804" s="284"/>
      <c r="AA804" s="162"/>
      <c r="AB804" s="162"/>
      <c r="AC804" s="162"/>
      <c r="AD804" s="284"/>
      <c r="AE804" s="162"/>
      <c r="AF804" s="162"/>
      <c r="AG804" s="284"/>
      <c r="AH804" s="284"/>
      <c r="AI804" s="284"/>
      <c r="AJ804" s="162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83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</row>
    <row r="805" spans="1:72" ht="12.75" customHeight="1">
      <c r="A805" s="162"/>
      <c r="B805" s="162"/>
      <c r="C805" s="317"/>
      <c r="D805" s="317"/>
      <c r="E805" s="317"/>
      <c r="F805" s="317"/>
      <c r="G805" s="327"/>
      <c r="H805" s="327"/>
      <c r="I805" s="327"/>
      <c r="J805" s="327"/>
      <c r="K805" s="327"/>
      <c r="L805" s="162"/>
      <c r="M805" s="162"/>
      <c r="N805" s="163"/>
      <c r="O805" s="163"/>
      <c r="P805" s="327"/>
      <c r="Q805" s="160"/>
      <c r="R805" s="160"/>
      <c r="S805" s="160"/>
      <c r="T805" s="160"/>
      <c r="U805" s="160"/>
      <c r="V805" s="160"/>
      <c r="W805" s="160"/>
      <c r="X805" s="160"/>
      <c r="Y805" s="285"/>
      <c r="Z805" s="284"/>
      <c r="AA805" s="162"/>
      <c r="AB805" s="162"/>
      <c r="AC805" s="162"/>
      <c r="AD805" s="284"/>
      <c r="AE805" s="162"/>
      <c r="AF805" s="162"/>
      <c r="AG805" s="284"/>
      <c r="AH805" s="284"/>
      <c r="AI805" s="284"/>
      <c r="AJ805" s="162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83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</row>
    <row r="806" spans="1:72" ht="12.75" customHeight="1">
      <c r="A806" s="162"/>
      <c r="B806" s="162"/>
      <c r="C806" s="317"/>
      <c r="D806" s="317"/>
      <c r="E806" s="317"/>
      <c r="F806" s="317"/>
      <c r="G806" s="327"/>
      <c r="H806" s="327"/>
      <c r="I806" s="327"/>
      <c r="J806" s="327"/>
      <c r="K806" s="327"/>
      <c r="L806" s="162"/>
      <c r="M806" s="162"/>
      <c r="N806" s="163"/>
      <c r="O806" s="163"/>
      <c r="P806" s="327"/>
      <c r="Q806" s="160"/>
      <c r="R806" s="160"/>
      <c r="S806" s="160"/>
      <c r="T806" s="160"/>
      <c r="U806" s="160"/>
      <c r="V806" s="160"/>
      <c r="W806" s="160"/>
      <c r="X806" s="160"/>
      <c r="Y806" s="285"/>
      <c r="Z806" s="284"/>
      <c r="AA806" s="162"/>
      <c r="AB806" s="162"/>
      <c r="AC806" s="162"/>
      <c r="AD806" s="284"/>
      <c r="AE806" s="162"/>
      <c r="AF806" s="162"/>
      <c r="AG806" s="284"/>
      <c r="AH806" s="284"/>
      <c r="AI806" s="284"/>
      <c r="AJ806" s="162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83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</row>
    <row r="807" spans="1:72" ht="12.75" customHeight="1">
      <c r="A807" s="162"/>
      <c r="B807" s="162"/>
      <c r="C807" s="317"/>
      <c r="D807" s="317"/>
      <c r="E807" s="317"/>
      <c r="F807" s="317"/>
      <c r="G807" s="327"/>
      <c r="H807" s="327"/>
      <c r="I807" s="327"/>
      <c r="J807" s="327"/>
      <c r="K807" s="327"/>
      <c r="L807" s="162"/>
      <c r="M807" s="162"/>
      <c r="N807" s="163"/>
      <c r="O807" s="163"/>
      <c r="P807" s="327"/>
      <c r="Q807" s="160"/>
      <c r="R807" s="160"/>
      <c r="S807" s="160"/>
      <c r="T807" s="160"/>
      <c r="U807" s="160"/>
      <c r="V807" s="160"/>
      <c r="W807" s="160"/>
      <c r="X807" s="160"/>
      <c r="Y807" s="285"/>
      <c r="Z807" s="284"/>
      <c r="AA807" s="162"/>
      <c r="AB807" s="162"/>
      <c r="AC807" s="162"/>
      <c r="AD807" s="284"/>
      <c r="AE807" s="162"/>
      <c r="AF807" s="162"/>
      <c r="AG807" s="284"/>
      <c r="AH807" s="284"/>
      <c r="AI807" s="284"/>
      <c r="AJ807" s="162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83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</row>
    <row r="808" spans="1:72" ht="12.75" customHeight="1">
      <c r="A808" s="162"/>
      <c r="B808" s="162"/>
      <c r="C808" s="317"/>
      <c r="D808" s="317"/>
      <c r="E808" s="317"/>
      <c r="F808" s="317"/>
      <c r="G808" s="327"/>
      <c r="H808" s="327"/>
      <c r="I808" s="327"/>
      <c r="J808" s="327"/>
      <c r="K808" s="327"/>
      <c r="L808" s="162"/>
      <c r="M808" s="162"/>
      <c r="N808" s="163"/>
      <c r="O808" s="163"/>
      <c r="P808" s="327"/>
      <c r="Q808" s="160"/>
      <c r="R808" s="160"/>
      <c r="S808" s="160"/>
      <c r="T808" s="160"/>
      <c r="U808" s="160"/>
      <c r="V808" s="160"/>
      <c r="W808" s="160"/>
      <c r="X808" s="160"/>
      <c r="Y808" s="285"/>
      <c r="Z808" s="284"/>
      <c r="AA808" s="162"/>
      <c r="AB808" s="162"/>
      <c r="AC808" s="162"/>
      <c r="AD808" s="284"/>
      <c r="AE808" s="162"/>
      <c r="AF808" s="162"/>
      <c r="AG808" s="284"/>
      <c r="AH808" s="284"/>
      <c r="AI808" s="284"/>
      <c r="AJ808" s="162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83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</row>
    <row r="809" spans="1:72" ht="12.75" customHeight="1">
      <c r="A809" s="162"/>
      <c r="B809" s="162"/>
      <c r="C809" s="317"/>
      <c r="D809" s="317"/>
      <c r="E809" s="317"/>
      <c r="F809" s="317"/>
      <c r="G809" s="327"/>
      <c r="H809" s="327"/>
      <c r="I809" s="327"/>
      <c r="J809" s="327"/>
      <c r="K809" s="327"/>
      <c r="L809" s="162"/>
      <c r="M809" s="162"/>
      <c r="N809" s="163"/>
      <c r="O809" s="163"/>
      <c r="P809" s="327"/>
      <c r="Q809" s="160"/>
      <c r="R809" s="160"/>
      <c r="S809" s="160"/>
      <c r="T809" s="160"/>
      <c r="U809" s="160"/>
      <c r="V809" s="160"/>
      <c r="W809" s="160"/>
      <c r="X809" s="160"/>
      <c r="Y809" s="285"/>
      <c r="Z809" s="284"/>
      <c r="AA809" s="162"/>
      <c r="AB809" s="162"/>
      <c r="AC809" s="162"/>
      <c r="AD809" s="284"/>
      <c r="AE809" s="162"/>
      <c r="AF809" s="162"/>
      <c r="AG809" s="284"/>
      <c r="AH809" s="284"/>
      <c r="AI809" s="284"/>
      <c r="AJ809" s="162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83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</row>
    <row r="810" spans="1:72" ht="12.75" customHeight="1">
      <c r="A810" s="162"/>
      <c r="B810" s="162"/>
      <c r="C810" s="317"/>
      <c r="D810" s="317"/>
      <c r="E810" s="317"/>
      <c r="F810" s="317"/>
      <c r="G810" s="327"/>
      <c r="H810" s="327"/>
      <c r="I810" s="327"/>
      <c r="J810" s="327"/>
      <c r="K810" s="327"/>
      <c r="L810" s="162"/>
      <c r="M810" s="162"/>
      <c r="N810" s="163"/>
      <c r="O810" s="163"/>
      <c r="P810" s="327"/>
      <c r="Q810" s="160"/>
      <c r="R810" s="160"/>
      <c r="S810" s="160"/>
      <c r="T810" s="160"/>
      <c r="U810" s="160"/>
      <c r="V810" s="160"/>
      <c r="W810" s="160"/>
      <c r="X810" s="160"/>
      <c r="Y810" s="285"/>
      <c r="Z810" s="284"/>
      <c r="AA810" s="162"/>
      <c r="AB810" s="162"/>
      <c r="AC810" s="162"/>
      <c r="AD810" s="284"/>
      <c r="AE810" s="162"/>
      <c r="AF810" s="162"/>
      <c r="AG810" s="284"/>
      <c r="AH810" s="284"/>
      <c r="AI810" s="284"/>
      <c r="AJ810" s="162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83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</row>
    <row r="811" spans="1:72" ht="12.75" customHeight="1">
      <c r="A811" s="162"/>
      <c r="B811" s="162"/>
      <c r="C811" s="317"/>
      <c r="D811" s="317"/>
      <c r="E811" s="317"/>
      <c r="F811" s="317"/>
      <c r="G811" s="327"/>
      <c r="H811" s="327"/>
      <c r="I811" s="327"/>
      <c r="J811" s="327"/>
      <c r="K811" s="327"/>
      <c r="L811" s="162"/>
      <c r="M811" s="162"/>
      <c r="N811" s="163"/>
      <c r="O811" s="163"/>
      <c r="P811" s="327"/>
      <c r="Q811" s="160"/>
      <c r="R811" s="160"/>
      <c r="S811" s="160"/>
      <c r="T811" s="160"/>
      <c r="U811" s="160"/>
      <c r="V811" s="160"/>
      <c r="W811" s="160"/>
      <c r="X811" s="160"/>
      <c r="Y811" s="285"/>
      <c r="Z811" s="284"/>
      <c r="AA811" s="162"/>
      <c r="AB811" s="162"/>
      <c r="AC811" s="162"/>
      <c r="AD811" s="284"/>
      <c r="AE811" s="162"/>
      <c r="AF811" s="162"/>
      <c r="AG811" s="284"/>
      <c r="AH811" s="284"/>
      <c r="AI811" s="284"/>
      <c r="AJ811" s="162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83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</row>
    <row r="812" spans="1:72" ht="12.75" customHeight="1">
      <c r="A812" s="162"/>
      <c r="B812" s="162"/>
      <c r="C812" s="317"/>
      <c r="D812" s="317"/>
      <c r="E812" s="317"/>
      <c r="F812" s="317"/>
      <c r="G812" s="327"/>
      <c r="H812" s="327"/>
      <c r="I812" s="327"/>
      <c r="J812" s="327"/>
      <c r="K812" s="327"/>
      <c r="L812" s="162"/>
      <c r="M812" s="162"/>
      <c r="N812" s="163"/>
      <c r="O812" s="163"/>
      <c r="P812" s="327"/>
      <c r="Q812" s="160"/>
      <c r="R812" s="160"/>
      <c r="S812" s="160"/>
      <c r="T812" s="160"/>
      <c r="U812" s="160"/>
      <c r="V812" s="160"/>
      <c r="W812" s="160"/>
      <c r="X812" s="160"/>
      <c r="Y812" s="285"/>
      <c r="Z812" s="284"/>
      <c r="AA812" s="162"/>
      <c r="AB812" s="162"/>
      <c r="AC812" s="162"/>
      <c r="AD812" s="284"/>
      <c r="AE812" s="162"/>
      <c r="AF812" s="162"/>
      <c r="AG812" s="284"/>
      <c r="AH812" s="284"/>
      <c r="AI812" s="284"/>
      <c r="AJ812" s="162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83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</row>
    <row r="813" spans="1:72" ht="12.75" customHeight="1">
      <c r="A813" s="162"/>
      <c r="B813" s="162"/>
      <c r="C813" s="317"/>
      <c r="D813" s="317"/>
      <c r="E813" s="317"/>
      <c r="F813" s="317"/>
      <c r="G813" s="327"/>
      <c r="H813" s="327"/>
      <c r="I813" s="327"/>
      <c r="J813" s="327"/>
      <c r="K813" s="327"/>
      <c r="L813" s="162"/>
      <c r="M813" s="162"/>
      <c r="N813" s="163"/>
      <c r="O813" s="163"/>
      <c r="P813" s="327"/>
      <c r="Q813" s="160"/>
      <c r="R813" s="160"/>
      <c r="S813" s="160"/>
      <c r="T813" s="160"/>
      <c r="U813" s="160"/>
      <c r="V813" s="160"/>
      <c r="W813" s="160"/>
      <c r="X813" s="160"/>
      <c r="Y813" s="285"/>
      <c r="Z813" s="284"/>
      <c r="AA813" s="162"/>
      <c r="AB813" s="162"/>
      <c r="AC813" s="162"/>
      <c r="AD813" s="284"/>
      <c r="AE813" s="162"/>
      <c r="AF813" s="162"/>
      <c r="AG813" s="284"/>
      <c r="AH813" s="284"/>
      <c r="AI813" s="284"/>
      <c r="AJ813" s="162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83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</row>
    <row r="814" spans="1:72" ht="12.75" customHeight="1">
      <c r="A814" s="162"/>
      <c r="B814" s="162"/>
      <c r="C814" s="317"/>
      <c r="D814" s="317"/>
      <c r="E814" s="317"/>
      <c r="F814" s="317"/>
      <c r="G814" s="327"/>
      <c r="H814" s="327"/>
      <c r="I814" s="327"/>
      <c r="J814" s="327"/>
      <c r="K814" s="327"/>
      <c r="L814" s="162"/>
      <c r="M814" s="162"/>
      <c r="N814" s="163"/>
      <c r="O814" s="163"/>
      <c r="P814" s="327"/>
      <c r="Q814" s="160"/>
      <c r="R814" s="160"/>
      <c r="S814" s="160"/>
      <c r="T814" s="160"/>
      <c r="U814" s="160"/>
      <c r="V814" s="160"/>
      <c r="W814" s="160"/>
      <c r="X814" s="160"/>
      <c r="Y814" s="285"/>
      <c r="Z814" s="284"/>
      <c r="AA814" s="162"/>
      <c r="AB814" s="162"/>
      <c r="AC814" s="162"/>
      <c r="AD814" s="284"/>
      <c r="AE814" s="162"/>
      <c r="AF814" s="162"/>
      <c r="AG814" s="284"/>
      <c r="AH814" s="284"/>
      <c r="AI814" s="284"/>
      <c r="AJ814" s="162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83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</row>
    <row r="815" spans="1:72" ht="12.75" customHeight="1">
      <c r="A815" s="162"/>
      <c r="B815" s="162"/>
      <c r="C815" s="317"/>
      <c r="D815" s="317"/>
      <c r="E815" s="317"/>
      <c r="F815" s="317"/>
      <c r="G815" s="327"/>
      <c r="H815" s="327"/>
      <c r="I815" s="327"/>
      <c r="J815" s="327"/>
      <c r="K815" s="327"/>
      <c r="L815" s="162"/>
      <c r="M815" s="162"/>
      <c r="N815" s="163"/>
      <c r="O815" s="163"/>
      <c r="P815" s="327"/>
      <c r="Q815" s="160"/>
      <c r="R815" s="160"/>
      <c r="S815" s="160"/>
      <c r="T815" s="160"/>
      <c r="U815" s="160"/>
      <c r="V815" s="160"/>
      <c r="W815" s="160"/>
      <c r="X815" s="160"/>
      <c r="Y815" s="285"/>
      <c r="Z815" s="284"/>
      <c r="AA815" s="162"/>
      <c r="AB815" s="162"/>
      <c r="AC815" s="162"/>
      <c r="AD815" s="284"/>
      <c r="AE815" s="162"/>
      <c r="AF815" s="162"/>
      <c r="AG815" s="284"/>
      <c r="AH815" s="284"/>
      <c r="AI815" s="284"/>
      <c r="AJ815" s="162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83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</row>
    <row r="816" spans="1:72" ht="12.75" customHeight="1">
      <c r="A816" s="162"/>
      <c r="B816" s="162"/>
      <c r="C816" s="317"/>
      <c r="D816" s="317"/>
      <c r="E816" s="317"/>
      <c r="F816" s="317"/>
      <c r="G816" s="327"/>
      <c r="H816" s="327"/>
      <c r="I816" s="327"/>
      <c r="J816" s="327"/>
      <c r="K816" s="327"/>
      <c r="L816" s="162"/>
      <c r="M816" s="162"/>
      <c r="N816" s="163"/>
      <c r="O816" s="163"/>
      <c r="P816" s="327"/>
      <c r="Q816" s="160"/>
      <c r="R816" s="160"/>
      <c r="S816" s="160"/>
      <c r="T816" s="160"/>
      <c r="U816" s="160"/>
      <c r="V816" s="160"/>
      <c r="W816" s="160"/>
      <c r="X816" s="160"/>
      <c r="Y816" s="285"/>
      <c r="Z816" s="284"/>
      <c r="AA816" s="162"/>
      <c r="AB816" s="162"/>
      <c r="AC816" s="162"/>
      <c r="AD816" s="284"/>
      <c r="AE816" s="162"/>
      <c r="AF816" s="162"/>
      <c r="AG816" s="284"/>
      <c r="AH816" s="284"/>
      <c r="AI816" s="284"/>
      <c r="AJ816" s="162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83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</row>
    <row r="817" spans="1:72" ht="12.75" customHeight="1">
      <c r="A817" s="162"/>
      <c r="B817" s="162"/>
      <c r="C817" s="317"/>
      <c r="D817" s="317"/>
      <c r="E817" s="317"/>
      <c r="F817" s="317"/>
      <c r="G817" s="327"/>
      <c r="H817" s="327"/>
      <c r="I817" s="327"/>
      <c r="J817" s="327"/>
      <c r="K817" s="327"/>
      <c r="L817" s="162"/>
      <c r="M817" s="162"/>
      <c r="N817" s="163"/>
      <c r="O817" s="163"/>
      <c r="P817" s="327"/>
      <c r="Q817" s="160"/>
      <c r="R817" s="160"/>
      <c r="S817" s="160"/>
      <c r="T817" s="160"/>
      <c r="U817" s="160"/>
      <c r="V817" s="160"/>
      <c r="W817" s="160"/>
      <c r="X817" s="160"/>
      <c r="Y817" s="285"/>
      <c r="Z817" s="284"/>
      <c r="AA817" s="162"/>
      <c r="AB817" s="162"/>
      <c r="AC817" s="162"/>
      <c r="AD817" s="284"/>
      <c r="AE817" s="162"/>
      <c r="AF817" s="162"/>
      <c r="AG817" s="284"/>
      <c r="AH817" s="284"/>
      <c r="AI817" s="284"/>
      <c r="AJ817" s="162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83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</row>
    <row r="818" spans="1:72" ht="12.75" customHeight="1">
      <c r="A818" s="162"/>
      <c r="B818" s="162"/>
      <c r="C818" s="317"/>
      <c r="D818" s="317"/>
      <c r="E818" s="317"/>
      <c r="F818" s="317"/>
      <c r="G818" s="327"/>
      <c r="H818" s="327"/>
      <c r="I818" s="327"/>
      <c r="J818" s="327"/>
      <c r="K818" s="327"/>
      <c r="L818" s="162"/>
      <c r="M818" s="162"/>
      <c r="N818" s="163"/>
      <c r="O818" s="163"/>
      <c r="P818" s="327"/>
      <c r="Q818" s="160"/>
      <c r="R818" s="160"/>
      <c r="S818" s="160"/>
      <c r="T818" s="160"/>
      <c r="U818" s="160"/>
      <c r="V818" s="160"/>
      <c r="W818" s="160"/>
      <c r="X818" s="160"/>
      <c r="Y818" s="285"/>
      <c r="Z818" s="284"/>
      <c r="AA818" s="162"/>
      <c r="AB818" s="162"/>
      <c r="AC818" s="162"/>
      <c r="AD818" s="284"/>
      <c r="AE818" s="162"/>
      <c r="AF818" s="162"/>
      <c r="AG818" s="284"/>
      <c r="AH818" s="284"/>
      <c r="AI818" s="284"/>
      <c r="AJ818" s="162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83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</row>
    <row r="819" spans="1:72" ht="12.75" customHeight="1">
      <c r="A819" s="162"/>
      <c r="B819" s="162"/>
      <c r="C819" s="317"/>
      <c r="D819" s="317"/>
      <c r="E819" s="317"/>
      <c r="F819" s="317"/>
      <c r="G819" s="327"/>
      <c r="H819" s="327"/>
      <c r="I819" s="327"/>
      <c r="J819" s="327"/>
      <c r="K819" s="327"/>
      <c r="L819" s="162"/>
      <c r="M819" s="162"/>
      <c r="N819" s="163"/>
      <c r="O819" s="163"/>
      <c r="P819" s="327"/>
      <c r="Q819" s="160"/>
      <c r="R819" s="160"/>
      <c r="S819" s="160"/>
      <c r="T819" s="160"/>
      <c r="U819" s="160"/>
      <c r="V819" s="160"/>
      <c r="W819" s="160"/>
      <c r="X819" s="160"/>
      <c r="Y819" s="285"/>
      <c r="Z819" s="284"/>
      <c r="AA819" s="162"/>
      <c r="AB819" s="162"/>
      <c r="AC819" s="162"/>
      <c r="AD819" s="284"/>
      <c r="AE819" s="162"/>
      <c r="AF819" s="162"/>
      <c r="AG819" s="284"/>
      <c r="AH819" s="284"/>
      <c r="AI819" s="284"/>
      <c r="AJ819" s="162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83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</row>
    <row r="820" spans="1:72" ht="12.75" customHeight="1">
      <c r="A820" s="162"/>
      <c r="B820" s="162"/>
      <c r="C820" s="317"/>
      <c r="D820" s="317"/>
      <c r="E820" s="317"/>
      <c r="F820" s="317"/>
      <c r="G820" s="327"/>
      <c r="H820" s="327"/>
      <c r="I820" s="327"/>
      <c r="J820" s="327"/>
      <c r="K820" s="327"/>
      <c r="L820" s="162"/>
      <c r="M820" s="162"/>
      <c r="N820" s="163"/>
      <c r="O820" s="163"/>
      <c r="P820" s="327"/>
      <c r="Q820" s="160"/>
      <c r="R820" s="160"/>
      <c r="S820" s="160"/>
      <c r="T820" s="160"/>
      <c r="U820" s="160"/>
      <c r="V820" s="160"/>
      <c r="W820" s="160"/>
      <c r="X820" s="160"/>
      <c r="Y820" s="285"/>
      <c r="Z820" s="284"/>
      <c r="AA820" s="162"/>
      <c r="AB820" s="162"/>
      <c r="AC820" s="162"/>
      <c r="AD820" s="284"/>
      <c r="AE820" s="162"/>
      <c r="AF820" s="162"/>
      <c r="AG820" s="284"/>
      <c r="AH820" s="284"/>
      <c r="AI820" s="284"/>
      <c r="AJ820" s="162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83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</row>
    <row r="821" spans="1:72" ht="12.75" customHeight="1">
      <c r="A821" s="162"/>
      <c r="B821" s="162"/>
      <c r="C821" s="317"/>
      <c r="D821" s="317"/>
      <c r="E821" s="317"/>
      <c r="F821" s="317"/>
      <c r="G821" s="327"/>
      <c r="H821" s="327"/>
      <c r="I821" s="327"/>
      <c r="J821" s="327"/>
      <c r="K821" s="327"/>
      <c r="L821" s="162"/>
      <c r="M821" s="162"/>
      <c r="N821" s="163"/>
      <c r="O821" s="163"/>
      <c r="P821" s="327"/>
      <c r="Q821" s="160"/>
      <c r="R821" s="160"/>
      <c r="S821" s="160"/>
      <c r="T821" s="160"/>
      <c r="U821" s="160"/>
      <c r="V821" s="160"/>
      <c r="W821" s="160"/>
      <c r="X821" s="160"/>
      <c r="Y821" s="285"/>
      <c r="Z821" s="284"/>
      <c r="AA821" s="162"/>
      <c r="AB821" s="162"/>
      <c r="AC821" s="162"/>
      <c r="AD821" s="284"/>
      <c r="AE821" s="162"/>
      <c r="AF821" s="162"/>
      <c r="AG821" s="284"/>
      <c r="AH821" s="284"/>
      <c r="AI821" s="284"/>
      <c r="AJ821" s="162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83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</row>
    <row r="822" spans="1:72" ht="12.75" customHeight="1">
      <c r="A822" s="162"/>
      <c r="B822" s="162"/>
      <c r="C822" s="317"/>
      <c r="D822" s="317"/>
      <c r="E822" s="317"/>
      <c r="F822" s="317"/>
      <c r="G822" s="327"/>
      <c r="H822" s="327"/>
      <c r="I822" s="327"/>
      <c r="J822" s="327"/>
      <c r="K822" s="327"/>
      <c r="L822" s="162"/>
      <c r="M822" s="162"/>
      <c r="N822" s="163"/>
      <c r="O822" s="163"/>
      <c r="P822" s="327"/>
      <c r="Q822" s="160"/>
      <c r="R822" s="160"/>
      <c r="S822" s="160"/>
      <c r="T822" s="160"/>
      <c r="U822" s="160"/>
      <c r="V822" s="160"/>
      <c r="W822" s="160"/>
      <c r="X822" s="160"/>
      <c r="Y822" s="285"/>
      <c r="Z822" s="284"/>
      <c r="AA822" s="162"/>
      <c r="AB822" s="162"/>
      <c r="AC822" s="162"/>
      <c r="AD822" s="284"/>
      <c r="AE822" s="162"/>
      <c r="AF822" s="162"/>
      <c r="AG822" s="284"/>
      <c r="AH822" s="284"/>
      <c r="AI822" s="284"/>
      <c r="AJ822" s="162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83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</row>
    <row r="823" spans="1:72" ht="12.75" customHeight="1">
      <c r="A823" s="162"/>
      <c r="B823" s="162"/>
      <c r="C823" s="317"/>
      <c r="D823" s="317"/>
      <c r="E823" s="317"/>
      <c r="F823" s="317"/>
      <c r="G823" s="327"/>
      <c r="H823" s="327"/>
      <c r="I823" s="327"/>
      <c r="J823" s="327"/>
      <c r="K823" s="327"/>
      <c r="L823" s="162"/>
      <c r="M823" s="162"/>
      <c r="N823" s="163"/>
      <c r="O823" s="163"/>
      <c r="P823" s="327"/>
      <c r="Q823" s="160"/>
      <c r="R823" s="160"/>
      <c r="S823" s="160"/>
      <c r="T823" s="160"/>
      <c r="U823" s="160"/>
      <c r="V823" s="160"/>
      <c r="W823" s="160"/>
      <c r="X823" s="160"/>
      <c r="Y823" s="285"/>
      <c r="Z823" s="284"/>
      <c r="AA823" s="162"/>
      <c r="AB823" s="162"/>
      <c r="AC823" s="162"/>
      <c r="AD823" s="284"/>
      <c r="AE823" s="162"/>
      <c r="AF823" s="162"/>
      <c r="AG823" s="284"/>
      <c r="AH823" s="284"/>
      <c r="AI823" s="284"/>
      <c r="AJ823" s="162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83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</row>
    <row r="824" spans="1:72" ht="12.75" customHeight="1">
      <c r="A824" s="162"/>
      <c r="B824" s="162"/>
      <c r="C824" s="317"/>
      <c r="D824" s="317"/>
      <c r="E824" s="317"/>
      <c r="F824" s="317"/>
      <c r="G824" s="327"/>
      <c r="H824" s="327"/>
      <c r="I824" s="327"/>
      <c r="J824" s="327"/>
      <c r="K824" s="327"/>
      <c r="L824" s="162"/>
      <c r="M824" s="162"/>
      <c r="N824" s="163"/>
      <c r="O824" s="163"/>
      <c r="P824" s="327"/>
      <c r="Q824" s="160"/>
      <c r="R824" s="160"/>
      <c r="S824" s="160"/>
      <c r="T824" s="160"/>
      <c r="U824" s="160"/>
      <c r="V824" s="160"/>
      <c r="W824" s="160"/>
      <c r="X824" s="160"/>
      <c r="Y824" s="285"/>
      <c r="Z824" s="284"/>
      <c r="AA824" s="162"/>
      <c r="AB824" s="162"/>
      <c r="AC824" s="162"/>
      <c r="AD824" s="284"/>
      <c r="AE824" s="162"/>
      <c r="AF824" s="162"/>
      <c r="AG824" s="284"/>
      <c r="AH824" s="284"/>
      <c r="AI824" s="284"/>
      <c r="AJ824" s="162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83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</row>
    <row r="825" spans="1:72" ht="12.75" customHeight="1">
      <c r="A825" s="162"/>
      <c r="B825" s="162"/>
      <c r="C825" s="317"/>
      <c r="D825" s="317"/>
      <c r="E825" s="317"/>
      <c r="F825" s="317"/>
      <c r="G825" s="327"/>
      <c r="H825" s="327"/>
      <c r="I825" s="327"/>
      <c r="J825" s="327"/>
      <c r="K825" s="327"/>
      <c r="L825" s="162"/>
      <c r="M825" s="162"/>
      <c r="N825" s="163"/>
      <c r="O825" s="163"/>
      <c r="P825" s="327"/>
      <c r="Q825" s="160"/>
      <c r="R825" s="160"/>
      <c r="S825" s="160"/>
      <c r="T825" s="160"/>
      <c r="U825" s="160"/>
      <c r="V825" s="160"/>
      <c r="W825" s="160"/>
      <c r="X825" s="160"/>
      <c r="Y825" s="285"/>
      <c r="Z825" s="284"/>
      <c r="AA825" s="162"/>
      <c r="AB825" s="162"/>
      <c r="AC825" s="162"/>
      <c r="AD825" s="284"/>
      <c r="AE825" s="162"/>
      <c r="AF825" s="162"/>
      <c r="AG825" s="284"/>
      <c r="AH825" s="284"/>
      <c r="AI825" s="284"/>
      <c r="AJ825" s="162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83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</row>
    <row r="826" spans="1:72" ht="12.75" customHeight="1">
      <c r="A826" s="162"/>
      <c r="B826" s="162"/>
      <c r="C826" s="317"/>
      <c r="D826" s="317"/>
      <c r="E826" s="317"/>
      <c r="F826" s="317"/>
      <c r="G826" s="327"/>
      <c r="H826" s="327"/>
      <c r="I826" s="327"/>
      <c r="J826" s="327"/>
      <c r="K826" s="327"/>
      <c r="L826" s="162"/>
      <c r="M826" s="162"/>
      <c r="N826" s="163"/>
      <c r="O826" s="163"/>
      <c r="P826" s="327"/>
      <c r="Q826" s="160"/>
      <c r="R826" s="160"/>
      <c r="S826" s="160"/>
      <c r="T826" s="160"/>
      <c r="U826" s="160"/>
      <c r="V826" s="160"/>
      <c r="W826" s="160"/>
      <c r="X826" s="160"/>
      <c r="Y826" s="285"/>
      <c r="Z826" s="284"/>
      <c r="AA826" s="162"/>
      <c r="AB826" s="162"/>
      <c r="AC826" s="162"/>
      <c r="AD826" s="284"/>
      <c r="AE826" s="162"/>
      <c r="AF826" s="162"/>
      <c r="AG826" s="284"/>
      <c r="AH826" s="284"/>
      <c r="AI826" s="284"/>
      <c r="AJ826" s="162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83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</row>
    <row r="827" spans="1:72" ht="12.75" customHeight="1">
      <c r="A827" s="162"/>
      <c r="B827" s="162"/>
      <c r="C827" s="317"/>
      <c r="D827" s="317"/>
      <c r="E827" s="317"/>
      <c r="F827" s="317"/>
      <c r="G827" s="327"/>
      <c r="H827" s="327"/>
      <c r="I827" s="327"/>
      <c r="J827" s="327"/>
      <c r="K827" s="327"/>
      <c r="L827" s="162"/>
      <c r="M827" s="162"/>
      <c r="N827" s="163"/>
      <c r="O827" s="163"/>
      <c r="P827" s="327"/>
      <c r="Q827" s="160"/>
      <c r="R827" s="160"/>
      <c r="S827" s="160"/>
      <c r="T827" s="160"/>
      <c r="U827" s="160"/>
      <c r="V827" s="160"/>
      <c r="W827" s="160"/>
      <c r="X827" s="160"/>
      <c r="Y827" s="285"/>
      <c r="Z827" s="284"/>
      <c r="AA827" s="162"/>
      <c r="AB827" s="162"/>
      <c r="AC827" s="162"/>
      <c r="AD827" s="284"/>
      <c r="AE827" s="162"/>
      <c r="AF827" s="162"/>
      <c r="AG827" s="284"/>
      <c r="AH827" s="284"/>
      <c r="AI827" s="284"/>
      <c r="AJ827" s="162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83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</row>
    <row r="828" spans="1:72" ht="12.75" customHeight="1">
      <c r="A828" s="162"/>
      <c r="B828" s="162"/>
      <c r="C828" s="317"/>
      <c r="D828" s="317"/>
      <c r="E828" s="317"/>
      <c r="F828" s="317"/>
      <c r="G828" s="327"/>
      <c r="H828" s="327"/>
      <c r="I828" s="327"/>
      <c r="J828" s="327"/>
      <c r="K828" s="327"/>
      <c r="L828" s="162"/>
      <c r="M828" s="162"/>
      <c r="N828" s="163"/>
      <c r="O828" s="163"/>
      <c r="P828" s="327"/>
      <c r="Q828" s="160"/>
      <c r="R828" s="160"/>
      <c r="S828" s="160"/>
      <c r="T828" s="160"/>
      <c r="U828" s="160"/>
      <c r="V828" s="160"/>
      <c r="W828" s="160"/>
      <c r="X828" s="160"/>
      <c r="Y828" s="285"/>
      <c r="Z828" s="284"/>
      <c r="AA828" s="162"/>
      <c r="AB828" s="162"/>
      <c r="AC828" s="162"/>
      <c r="AD828" s="284"/>
      <c r="AE828" s="162"/>
      <c r="AF828" s="162"/>
      <c r="AG828" s="284"/>
      <c r="AH828" s="284"/>
      <c r="AI828" s="284"/>
      <c r="AJ828" s="162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83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</row>
    <row r="829" spans="1:72" ht="12.75" customHeight="1">
      <c r="A829" s="162"/>
      <c r="B829" s="162"/>
      <c r="C829" s="317"/>
      <c r="D829" s="317"/>
      <c r="E829" s="317"/>
      <c r="F829" s="317"/>
      <c r="G829" s="327"/>
      <c r="H829" s="327"/>
      <c r="I829" s="327"/>
      <c r="J829" s="327"/>
      <c r="K829" s="327"/>
      <c r="L829" s="162"/>
      <c r="M829" s="162"/>
      <c r="N829" s="163"/>
      <c r="O829" s="163"/>
      <c r="P829" s="327"/>
      <c r="Q829" s="160"/>
      <c r="R829" s="160"/>
      <c r="S829" s="160"/>
      <c r="T829" s="160"/>
      <c r="U829" s="160"/>
      <c r="V829" s="160"/>
      <c r="W829" s="160"/>
      <c r="X829" s="160"/>
      <c r="Y829" s="285"/>
      <c r="Z829" s="284"/>
      <c r="AA829" s="162"/>
      <c r="AB829" s="162"/>
      <c r="AC829" s="162"/>
      <c r="AD829" s="284"/>
      <c r="AE829" s="162"/>
      <c r="AF829" s="162"/>
      <c r="AG829" s="284"/>
      <c r="AH829" s="284"/>
      <c r="AI829" s="284"/>
      <c r="AJ829" s="162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83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</row>
    <row r="830" spans="1:72" ht="12.75" customHeight="1">
      <c r="A830" s="162"/>
      <c r="B830" s="162"/>
      <c r="C830" s="317"/>
      <c r="D830" s="317"/>
      <c r="E830" s="317"/>
      <c r="F830" s="317"/>
      <c r="G830" s="327"/>
      <c r="H830" s="327"/>
      <c r="I830" s="327"/>
      <c r="J830" s="327"/>
      <c r="K830" s="327"/>
      <c r="L830" s="162"/>
      <c r="M830" s="162"/>
      <c r="N830" s="163"/>
      <c r="O830" s="163"/>
      <c r="P830" s="327"/>
      <c r="Q830" s="160"/>
      <c r="R830" s="160"/>
      <c r="S830" s="160"/>
      <c r="T830" s="160"/>
      <c r="U830" s="160"/>
      <c r="V830" s="160"/>
      <c r="W830" s="160"/>
      <c r="X830" s="160"/>
      <c r="Y830" s="285"/>
      <c r="Z830" s="284"/>
      <c r="AA830" s="162"/>
      <c r="AB830" s="162"/>
      <c r="AC830" s="162"/>
      <c r="AD830" s="284"/>
      <c r="AE830" s="162"/>
      <c r="AF830" s="162"/>
      <c r="AG830" s="284"/>
      <c r="AH830" s="284"/>
      <c r="AI830" s="284"/>
      <c r="AJ830" s="162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83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</row>
    <row r="831" spans="1:72" ht="12.75" customHeight="1">
      <c r="A831" s="162"/>
      <c r="B831" s="162"/>
      <c r="C831" s="317"/>
      <c r="D831" s="317"/>
      <c r="E831" s="317"/>
      <c r="F831" s="317"/>
      <c r="G831" s="327"/>
      <c r="H831" s="327"/>
      <c r="I831" s="327"/>
      <c r="J831" s="327"/>
      <c r="K831" s="327"/>
      <c r="L831" s="162"/>
      <c r="M831" s="162"/>
      <c r="N831" s="163"/>
      <c r="O831" s="163"/>
      <c r="P831" s="327"/>
      <c r="Q831" s="160"/>
      <c r="R831" s="160"/>
      <c r="S831" s="160"/>
      <c r="T831" s="160"/>
      <c r="U831" s="160"/>
      <c r="V831" s="160"/>
      <c r="W831" s="160"/>
      <c r="X831" s="160"/>
      <c r="Y831" s="285"/>
      <c r="Z831" s="284"/>
      <c r="AA831" s="162"/>
      <c r="AB831" s="162"/>
      <c r="AC831" s="162"/>
      <c r="AD831" s="284"/>
      <c r="AE831" s="162"/>
      <c r="AF831" s="162"/>
      <c r="AG831" s="284"/>
      <c r="AH831" s="284"/>
      <c r="AI831" s="284"/>
      <c r="AJ831" s="162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83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</row>
    <row r="832" spans="1:72" ht="12.75" customHeight="1">
      <c r="A832" s="162"/>
      <c r="B832" s="162"/>
      <c r="C832" s="317"/>
      <c r="D832" s="317"/>
      <c r="E832" s="317"/>
      <c r="F832" s="317"/>
      <c r="G832" s="327"/>
      <c r="H832" s="327"/>
      <c r="I832" s="327"/>
      <c r="J832" s="327"/>
      <c r="K832" s="327"/>
      <c r="L832" s="162"/>
      <c r="M832" s="162"/>
      <c r="N832" s="163"/>
      <c r="O832" s="163"/>
      <c r="P832" s="327"/>
      <c r="Q832" s="160"/>
      <c r="R832" s="160"/>
      <c r="S832" s="160"/>
      <c r="T832" s="160"/>
      <c r="U832" s="160"/>
      <c r="V832" s="160"/>
      <c r="W832" s="160"/>
      <c r="X832" s="160"/>
      <c r="Y832" s="285"/>
      <c r="Z832" s="284"/>
      <c r="AA832" s="162"/>
      <c r="AB832" s="162"/>
      <c r="AC832" s="162"/>
      <c r="AD832" s="284"/>
      <c r="AE832" s="162"/>
      <c r="AF832" s="162"/>
      <c r="AG832" s="284"/>
      <c r="AH832" s="284"/>
      <c r="AI832" s="284"/>
      <c r="AJ832" s="162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83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</row>
    <row r="833" spans="1:72" ht="12.75" customHeight="1">
      <c r="A833" s="162"/>
      <c r="B833" s="162"/>
      <c r="C833" s="317"/>
      <c r="D833" s="317"/>
      <c r="E833" s="317"/>
      <c r="F833" s="317"/>
      <c r="G833" s="327"/>
      <c r="H833" s="327"/>
      <c r="I833" s="327"/>
      <c r="J833" s="327"/>
      <c r="K833" s="327"/>
      <c r="L833" s="162"/>
      <c r="M833" s="162"/>
      <c r="N833" s="163"/>
      <c r="O833" s="163"/>
      <c r="P833" s="327"/>
      <c r="Q833" s="160"/>
      <c r="R833" s="160"/>
      <c r="S833" s="160"/>
      <c r="T833" s="160"/>
      <c r="U833" s="160"/>
      <c r="V833" s="160"/>
      <c r="W833" s="160"/>
      <c r="X833" s="160"/>
      <c r="Y833" s="285"/>
      <c r="Z833" s="284"/>
      <c r="AA833" s="162"/>
      <c r="AB833" s="162"/>
      <c r="AC833" s="162"/>
      <c r="AD833" s="284"/>
      <c r="AE833" s="162"/>
      <c r="AF833" s="162"/>
      <c r="AG833" s="284"/>
      <c r="AH833" s="284"/>
      <c r="AI833" s="284"/>
      <c r="AJ833" s="162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83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</row>
    <row r="834" spans="1:72" ht="12.75" customHeight="1">
      <c r="A834" s="162"/>
      <c r="B834" s="162"/>
      <c r="C834" s="317"/>
      <c r="D834" s="317"/>
      <c r="E834" s="317"/>
      <c r="F834" s="317"/>
      <c r="G834" s="327"/>
      <c r="H834" s="327"/>
      <c r="I834" s="327"/>
      <c r="J834" s="327"/>
      <c r="K834" s="327"/>
      <c r="L834" s="162"/>
      <c r="M834" s="162"/>
      <c r="N834" s="163"/>
      <c r="O834" s="163"/>
      <c r="P834" s="327"/>
      <c r="Q834" s="160"/>
      <c r="R834" s="160"/>
      <c r="S834" s="160"/>
      <c r="T834" s="160"/>
      <c r="U834" s="160"/>
      <c r="V834" s="160"/>
      <c r="W834" s="160"/>
      <c r="X834" s="160"/>
      <c r="Y834" s="285"/>
      <c r="Z834" s="284"/>
      <c r="AA834" s="162"/>
      <c r="AB834" s="162"/>
      <c r="AC834" s="162"/>
      <c r="AD834" s="284"/>
      <c r="AE834" s="162"/>
      <c r="AF834" s="162"/>
      <c r="AG834" s="284"/>
      <c r="AH834" s="284"/>
      <c r="AI834" s="284"/>
      <c r="AJ834" s="162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83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</row>
    <row r="835" spans="1:72" ht="12.75" customHeight="1">
      <c r="A835" s="162"/>
      <c r="B835" s="162"/>
      <c r="C835" s="317"/>
      <c r="D835" s="317"/>
      <c r="E835" s="317"/>
      <c r="F835" s="317"/>
      <c r="G835" s="327"/>
      <c r="H835" s="327"/>
      <c r="I835" s="327"/>
      <c r="J835" s="327"/>
      <c r="K835" s="327"/>
      <c r="L835" s="162"/>
      <c r="M835" s="162"/>
      <c r="N835" s="163"/>
      <c r="O835" s="163"/>
      <c r="P835" s="327"/>
      <c r="Q835" s="160"/>
      <c r="R835" s="160"/>
      <c r="S835" s="160"/>
      <c r="T835" s="160"/>
      <c r="U835" s="160"/>
      <c r="V835" s="160"/>
      <c r="W835" s="160"/>
      <c r="X835" s="160"/>
      <c r="Y835" s="285"/>
      <c r="Z835" s="284"/>
      <c r="AA835" s="162"/>
      <c r="AB835" s="162"/>
      <c r="AC835" s="162"/>
      <c r="AD835" s="284"/>
      <c r="AE835" s="162"/>
      <c r="AF835" s="162"/>
      <c r="AG835" s="284"/>
      <c r="AH835" s="284"/>
      <c r="AI835" s="284"/>
      <c r="AJ835" s="162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83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</row>
    <row r="836" spans="1:72" ht="12.75" customHeight="1">
      <c r="A836" s="162"/>
      <c r="B836" s="162"/>
      <c r="C836" s="317"/>
      <c r="D836" s="317"/>
      <c r="E836" s="317"/>
      <c r="F836" s="317"/>
      <c r="G836" s="327"/>
      <c r="H836" s="327"/>
      <c r="I836" s="327"/>
      <c r="J836" s="327"/>
      <c r="K836" s="327"/>
      <c r="L836" s="162"/>
      <c r="M836" s="162"/>
      <c r="N836" s="163"/>
      <c r="O836" s="163"/>
      <c r="P836" s="327"/>
      <c r="Q836" s="160"/>
      <c r="R836" s="160"/>
      <c r="S836" s="160"/>
      <c r="T836" s="160"/>
      <c r="U836" s="160"/>
      <c r="V836" s="160"/>
      <c r="W836" s="160"/>
      <c r="X836" s="160"/>
      <c r="Y836" s="285"/>
      <c r="Z836" s="284"/>
      <c r="AA836" s="162"/>
      <c r="AB836" s="162"/>
      <c r="AC836" s="162"/>
      <c r="AD836" s="284"/>
      <c r="AE836" s="162"/>
      <c r="AF836" s="162"/>
      <c r="AG836" s="284"/>
      <c r="AH836" s="284"/>
      <c r="AI836" s="284"/>
      <c r="AJ836" s="162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83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</row>
    <row r="837" spans="1:72" ht="12.75" customHeight="1">
      <c r="A837" s="162"/>
      <c r="B837" s="162"/>
      <c r="C837" s="317"/>
      <c r="D837" s="317"/>
      <c r="E837" s="317"/>
      <c r="F837" s="317"/>
      <c r="G837" s="327"/>
      <c r="H837" s="327"/>
      <c r="I837" s="327"/>
      <c r="J837" s="327"/>
      <c r="K837" s="327"/>
      <c r="L837" s="162"/>
      <c r="M837" s="162"/>
      <c r="N837" s="163"/>
      <c r="O837" s="163"/>
      <c r="P837" s="327"/>
      <c r="Q837" s="160"/>
      <c r="R837" s="160"/>
      <c r="S837" s="160"/>
      <c r="T837" s="160"/>
      <c r="U837" s="160"/>
      <c r="V837" s="160"/>
      <c r="W837" s="160"/>
      <c r="X837" s="160"/>
      <c r="Y837" s="285"/>
      <c r="Z837" s="284"/>
      <c r="AA837" s="162"/>
      <c r="AB837" s="162"/>
      <c r="AC837" s="162"/>
      <c r="AD837" s="284"/>
      <c r="AE837" s="162"/>
      <c r="AF837" s="162"/>
      <c r="AG837" s="284"/>
      <c r="AH837" s="284"/>
      <c r="AI837" s="284"/>
      <c r="AJ837" s="162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83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</row>
    <row r="838" spans="1:72" ht="12.75" customHeight="1">
      <c r="A838" s="162"/>
      <c r="B838" s="162"/>
      <c r="C838" s="317"/>
      <c r="D838" s="317"/>
      <c r="E838" s="317"/>
      <c r="F838" s="317"/>
      <c r="G838" s="327"/>
      <c r="H838" s="327"/>
      <c r="I838" s="327"/>
      <c r="J838" s="327"/>
      <c r="K838" s="327"/>
      <c r="L838" s="162"/>
      <c r="M838" s="162"/>
      <c r="N838" s="163"/>
      <c r="O838" s="163"/>
      <c r="P838" s="327"/>
      <c r="Q838" s="160"/>
      <c r="R838" s="160"/>
      <c r="S838" s="160"/>
      <c r="T838" s="160"/>
      <c r="U838" s="160"/>
      <c r="V838" s="160"/>
      <c r="W838" s="160"/>
      <c r="X838" s="160"/>
      <c r="Y838" s="285"/>
      <c r="Z838" s="284"/>
      <c r="AA838" s="162"/>
      <c r="AB838" s="162"/>
      <c r="AC838" s="162"/>
      <c r="AD838" s="284"/>
      <c r="AE838" s="162"/>
      <c r="AF838" s="162"/>
      <c r="AG838" s="284"/>
      <c r="AH838" s="284"/>
      <c r="AI838" s="284"/>
      <c r="AJ838" s="162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83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</row>
    <row r="839" spans="1:72" ht="12.75" customHeight="1">
      <c r="A839" s="162"/>
      <c r="B839" s="162"/>
      <c r="C839" s="317"/>
      <c r="D839" s="317"/>
      <c r="E839" s="317"/>
      <c r="F839" s="317"/>
      <c r="G839" s="327"/>
      <c r="H839" s="327"/>
      <c r="I839" s="327"/>
      <c r="J839" s="327"/>
      <c r="K839" s="327"/>
      <c r="L839" s="162"/>
      <c r="M839" s="162"/>
      <c r="N839" s="163"/>
      <c r="O839" s="163"/>
      <c r="P839" s="327"/>
      <c r="Q839" s="160"/>
      <c r="R839" s="160"/>
      <c r="S839" s="160"/>
      <c r="T839" s="160"/>
      <c r="U839" s="160"/>
      <c r="V839" s="160"/>
      <c r="W839" s="160"/>
      <c r="X839" s="160"/>
      <c r="Y839" s="285"/>
      <c r="Z839" s="284"/>
      <c r="AA839" s="162"/>
      <c r="AB839" s="162"/>
      <c r="AC839" s="162"/>
      <c r="AD839" s="284"/>
      <c r="AE839" s="162"/>
      <c r="AF839" s="162"/>
      <c r="AG839" s="284"/>
      <c r="AH839" s="284"/>
      <c r="AI839" s="284"/>
      <c r="AJ839" s="162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83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</row>
    <row r="840" spans="1:72" ht="12.75" customHeight="1">
      <c r="A840" s="162"/>
      <c r="B840" s="162"/>
      <c r="C840" s="317"/>
      <c r="D840" s="317"/>
      <c r="E840" s="317"/>
      <c r="F840" s="317"/>
      <c r="G840" s="327"/>
      <c r="H840" s="327"/>
      <c r="I840" s="327"/>
      <c r="J840" s="327"/>
      <c r="K840" s="327"/>
      <c r="L840" s="162"/>
      <c r="M840" s="162"/>
      <c r="N840" s="163"/>
      <c r="O840" s="163"/>
      <c r="P840" s="327"/>
      <c r="Q840" s="160"/>
      <c r="R840" s="160"/>
      <c r="S840" s="160"/>
      <c r="T840" s="160"/>
      <c r="U840" s="160"/>
      <c r="V840" s="160"/>
      <c r="W840" s="160"/>
      <c r="X840" s="160"/>
      <c r="Y840" s="285"/>
      <c r="Z840" s="284"/>
      <c r="AA840" s="162"/>
      <c r="AB840" s="162"/>
      <c r="AC840" s="162"/>
      <c r="AD840" s="284"/>
      <c r="AE840" s="162"/>
      <c r="AF840" s="162"/>
      <c r="AG840" s="284"/>
      <c r="AH840" s="284"/>
      <c r="AI840" s="284"/>
      <c r="AJ840" s="162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83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</row>
    <row r="841" spans="1:72" ht="12.75" customHeight="1">
      <c r="A841" s="162"/>
      <c r="B841" s="162"/>
      <c r="C841" s="317"/>
      <c r="D841" s="317"/>
      <c r="E841" s="317"/>
      <c r="F841" s="317"/>
      <c r="G841" s="327"/>
      <c r="H841" s="327"/>
      <c r="I841" s="327"/>
      <c r="J841" s="327"/>
      <c r="K841" s="327"/>
      <c r="L841" s="162"/>
      <c r="M841" s="162"/>
      <c r="N841" s="163"/>
      <c r="O841" s="163"/>
      <c r="P841" s="327"/>
      <c r="Q841" s="160"/>
      <c r="R841" s="160"/>
      <c r="S841" s="160"/>
      <c r="T841" s="160"/>
      <c r="U841" s="160"/>
      <c r="V841" s="160"/>
      <c r="W841" s="160"/>
      <c r="X841" s="160"/>
      <c r="Y841" s="285"/>
      <c r="Z841" s="284"/>
      <c r="AA841" s="162"/>
      <c r="AB841" s="162"/>
      <c r="AC841" s="162"/>
      <c r="AD841" s="284"/>
      <c r="AE841" s="162"/>
      <c r="AF841" s="162"/>
      <c r="AG841" s="284"/>
      <c r="AH841" s="284"/>
      <c r="AI841" s="284"/>
      <c r="AJ841" s="162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83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</row>
    <row r="842" spans="1:72" ht="12.75" customHeight="1">
      <c r="A842" s="162"/>
      <c r="B842" s="162"/>
      <c r="C842" s="317"/>
      <c r="D842" s="317"/>
      <c r="E842" s="317"/>
      <c r="F842" s="317"/>
      <c r="G842" s="327"/>
      <c r="H842" s="327"/>
      <c r="I842" s="327"/>
      <c r="J842" s="327"/>
      <c r="K842" s="327"/>
      <c r="L842" s="162"/>
      <c r="M842" s="162"/>
      <c r="N842" s="163"/>
      <c r="O842" s="163"/>
      <c r="P842" s="327"/>
      <c r="Q842" s="160"/>
      <c r="R842" s="160"/>
      <c r="S842" s="160"/>
      <c r="T842" s="160"/>
      <c r="U842" s="160"/>
      <c r="V842" s="160"/>
      <c r="W842" s="160"/>
      <c r="X842" s="160"/>
      <c r="Y842" s="285"/>
      <c r="Z842" s="284"/>
      <c r="AA842" s="162"/>
      <c r="AB842" s="162"/>
      <c r="AC842" s="162"/>
      <c r="AD842" s="284"/>
      <c r="AE842" s="162"/>
      <c r="AF842" s="162"/>
      <c r="AG842" s="284"/>
      <c r="AH842" s="284"/>
      <c r="AI842" s="284"/>
      <c r="AJ842" s="162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83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</row>
    <row r="843" spans="1:72" ht="12.75" customHeight="1">
      <c r="A843" s="162"/>
      <c r="B843" s="162"/>
      <c r="C843" s="317"/>
      <c r="D843" s="317"/>
      <c r="E843" s="317"/>
      <c r="F843" s="317"/>
      <c r="G843" s="327"/>
      <c r="H843" s="327"/>
      <c r="I843" s="327"/>
      <c r="J843" s="327"/>
      <c r="K843" s="327"/>
      <c r="L843" s="162"/>
      <c r="M843" s="162"/>
      <c r="N843" s="163"/>
      <c r="O843" s="163"/>
      <c r="P843" s="327"/>
      <c r="Q843" s="160"/>
      <c r="R843" s="160"/>
      <c r="S843" s="160"/>
      <c r="T843" s="160"/>
      <c r="U843" s="160"/>
      <c r="V843" s="160"/>
      <c r="W843" s="160"/>
      <c r="X843" s="160"/>
      <c r="Y843" s="285"/>
      <c r="Z843" s="284"/>
      <c r="AA843" s="162"/>
      <c r="AB843" s="162"/>
      <c r="AC843" s="162"/>
      <c r="AD843" s="284"/>
      <c r="AE843" s="162"/>
      <c r="AF843" s="162"/>
      <c r="AG843" s="284"/>
      <c r="AH843" s="284"/>
      <c r="AI843" s="284"/>
      <c r="AJ843" s="162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83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</row>
    <row r="844" spans="1:72" ht="12.75" customHeight="1">
      <c r="A844" s="162"/>
      <c r="B844" s="162"/>
      <c r="C844" s="317"/>
      <c r="D844" s="317"/>
      <c r="E844" s="317"/>
      <c r="F844" s="317"/>
      <c r="G844" s="327"/>
      <c r="H844" s="327"/>
      <c r="I844" s="327"/>
      <c r="J844" s="327"/>
      <c r="K844" s="327"/>
      <c r="L844" s="162"/>
      <c r="M844" s="162"/>
      <c r="N844" s="163"/>
      <c r="O844" s="163"/>
      <c r="P844" s="327"/>
      <c r="Q844" s="160"/>
      <c r="R844" s="160"/>
      <c r="S844" s="160"/>
      <c r="T844" s="160"/>
      <c r="U844" s="160"/>
      <c r="V844" s="160"/>
      <c r="W844" s="160"/>
      <c r="X844" s="160"/>
      <c r="Y844" s="285"/>
      <c r="Z844" s="284"/>
      <c r="AA844" s="162"/>
      <c r="AB844" s="162"/>
      <c r="AC844" s="162"/>
      <c r="AD844" s="284"/>
      <c r="AE844" s="162"/>
      <c r="AF844" s="162"/>
      <c r="AG844" s="284"/>
      <c r="AH844" s="284"/>
      <c r="AI844" s="284"/>
      <c r="AJ844" s="162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83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</row>
    <row r="845" spans="1:72" ht="12.75" customHeight="1">
      <c r="A845" s="162"/>
      <c r="B845" s="162"/>
      <c r="C845" s="317"/>
      <c r="D845" s="317"/>
      <c r="E845" s="317"/>
      <c r="F845" s="317"/>
      <c r="G845" s="327"/>
      <c r="H845" s="327"/>
      <c r="I845" s="327"/>
      <c r="J845" s="327"/>
      <c r="K845" s="327"/>
      <c r="L845" s="162"/>
      <c r="M845" s="162"/>
      <c r="N845" s="163"/>
      <c r="O845" s="163"/>
      <c r="P845" s="327"/>
      <c r="Q845" s="160"/>
      <c r="R845" s="160"/>
      <c r="S845" s="160"/>
      <c r="T845" s="160"/>
      <c r="U845" s="160"/>
      <c r="V845" s="160"/>
      <c r="W845" s="160"/>
      <c r="X845" s="160"/>
      <c r="Y845" s="285"/>
      <c r="Z845" s="284"/>
      <c r="AA845" s="162"/>
      <c r="AB845" s="162"/>
      <c r="AC845" s="162"/>
      <c r="AD845" s="284"/>
      <c r="AE845" s="162"/>
      <c r="AF845" s="162"/>
      <c r="AG845" s="284"/>
      <c r="AH845" s="284"/>
      <c r="AI845" s="284"/>
      <c r="AJ845" s="162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83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</row>
    <row r="846" spans="1:72" ht="12.75" customHeight="1">
      <c r="A846" s="162"/>
      <c r="B846" s="162"/>
      <c r="C846" s="317"/>
      <c r="D846" s="317"/>
      <c r="E846" s="317"/>
      <c r="F846" s="317"/>
      <c r="G846" s="327"/>
      <c r="H846" s="327"/>
      <c r="I846" s="327"/>
      <c r="J846" s="327"/>
      <c r="K846" s="327"/>
      <c r="L846" s="162"/>
      <c r="M846" s="162"/>
      <c r="N846" s="163"/>
      <c r="O846" s="163"/>
      <c r="P846" s="327"/>
      <c r="Q846" s="160"/>
      <c r="R846" s="160"/>
      <c r="S846" s="160"/>
      <c r="T846" s="160"/>
      <c r="U846" s="160"/>
      <c r="V846" s="160"/>
      <c r="W846" s="160"/>
      <c r="X846" s="160"/>
      <c r="Y846" s="285"/>
      <c r="Z846" s="284"/>
      <c r="AA846" s="162"/>
      <c r="AB846" s="162"/>
      <c r="AC846" s="162"/>
      <c r="AD846" s="284"/>
      <c r="AE846" s="162"/>
      <c r="AF846" s="162"/>
      <c r="AG846" s="284"/>
      <c r="AH846" s="284"/>
      <c r="AI846" s="284"/>
      <c r="AJ846" s="162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83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</row>
    <row r="847" spans="1:72" ht="12.75" customHeight="1">
      <c r="A847" s="162"/>
      <c r="B847" s="162"/>
      <c r="C847" s="317"/>
      <c r="D847" s="317"/>
      <c r="E847" s="317"/>
      <c r="F847" s="317"/>
      <c r="G847" s="327"/>
      <c r="H847" s="327"/>
      <c r="I847" s="327"/>
      <c r="J847" s="327"/>
      <c r="K847" s="327"/>
      <c r="L847" s="162"/>
      <c r="M847" s="162"/>
      <c r="N847" s="163"/>
      <c r="O847" s="163"/>
      <c r="P847" s="327"/>
      <c r="Q847" s="160"/>
      <c r="R847" s="160"/>
      <c r="S847" s="160"/>
      <c r="T847" s="160"/>
      <c r="U847" s="160"/>
      <c r="V847" s="160"/>
      <c r="W847" s="160"/>
      <c r="X847" s="160"/>
      <c r="Y847" s="285"/>
      <c r="Z847" s="284"/>
      <c r="AA847" s="162"/>
      <c r="AB847" s="162"/>
      <c r="AC847" s="162"/>
      <c r="AD847" s="284"/>
      <c r="AE847" s="162"/>
      <c r="AF847" s="162"/>
      <c r="AG847" s="284"/>
      <c r="AH847" s="284"/>
      <c r="AI847" s="284"/>
      <c r="AJ847" s="162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83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</row>
    <row r="848" spans="1:72" ht="12.75" customHeight="1">
      <c r="A848" s="162"/>
      <c r="B848" s="162"/>
      <c r="C848" s="317"/>
      <c r="D848" s="317"/>
      <c r="E848" s="317"/>
      <c r="F848" s="317"/>
      <c r="G848" s="327"/>
      <c r="H848" s="327"/>
      <c r="I848" s="327"/>
      <c r="J848" s="327"/>
      <c r="K848" s="327"/>
      <c r="L848" s="162"/>
      <c r="M848" s="162"/>
      <c r="N848" s="163"/>
      <c r="O848" s="163"/>
      <c r="P848" s="327"/>
      <c r="Q848" s="160"/>
      <c r="R848" s="160"/>
      <c r="S848" s="160"/>
      <c r="T848" s="160"/>
      <c r="U848" s="160"/>
      <c r="V848" s="160"/>
      <c r="W848" s="160"/>
      <c r="X848" s="160"/>
      <c r="Y848" s="285"/>
      <c r="Z848" s="284"/>
      <c r="AA848" s="162"/>
      <c r="AB848" s="162"/>
      <c r="AC848" s="162"/>
      <c r="AD848" s="284"/>
      <c r="AE848" s="162"/>
      <c r="AF848" s="162"/>
      <c r="AG848" s="284"/>
      <c r="AH848" s="284"/>
      <c r="AI848" s="284"/>
      <c r="AJ848" s="162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83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</row>
    <row r="849" spans="1:72" ht="12.75" customHeight="1">
      <c r="A849" s="162"/>
      <c r="B849" s="162"/>
      <c r="C849" s="317"/>
      <c r="D849" s="317"/>
      <c r="E849" s="317"/>
      <c r="F849" s="317"/>
      <c r="G849" s="327"/>
      <c r="H849" s="327"/>
      <c r="I849" s="327"/>
      <c r="J849" s="327"/>
      <c r="K849" s="327"/>
      <c r="L849" s="162"/>
      <c r="M849" s="162"/>
      <c r="N849" s="163"/>
      <c r="O849" s="163"/>
      <c r="P849" s="327"/>
      <c r="Q849" s="160"/>
      <c r="R849" s="160"/>
      <c r="S849" s="160"/>
      <c r="T849" s="160"/>
      <c r="U849" s="160"/>
      <c r="V849" s="160"/>
      <c r="W849" s="160"/>
      <c r="X849" s="160"/>
      <c r="Y849" s="285"/>
      <c r="Z849" s="284"/>
      <c r="AA849" s="162"/>
      <c r="AB849" s="162"/>
      <c r="AC849" s="162"/>
      <c r="AD849" s="284"/>
      <c r="AE849" s="162"/>
      <c r="AF849" s="162"/>
      <c r="AG849" s="284"/>
      <c r="AH849" s="284"/>
      <c r="AI849" s="284"/>
      <c r="AJ849" s="162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83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</row>
    <row r="850" spans="1:72" ht="12.75" customHeight="1">
      <c r="A850" s="162"/>
      <c r="B850" s="162"/>
      <c r="C850" s="317"/>
      <c r="D850" s="317"/>
      <c r="E850" s="317"/>
      <c r="F850" s="317"/>
      <c r="G850" s="327"/>
      <c r="H850" s="327"/>
      <c r="I850" s="327"/>
      <c r="J850" s="327"/>
      <c r="K850" s="327"/>
      <c r="L850" s="162"/>
      <c r="M850" s="162"/>
      <c r="N850" s="163"/>
      <c r="O850" s="163"/>
      <c r="P850" s="327"/>
      <c r="Q850" s="160"/>
      <c r="R850" s="160"/>
      <c r="S850" s="160"/>
      <c r="T850" s="160"/>
      <c r="U850" s="160"/>
      <c r="V850" s="160"/>
      <c r="W850" s="160"/>
      <c r="X850" s="160"/>
      <c r="Y850" s="285"/>
      <c r="Z850" s="284"/>
      <c r="AA850" s="162"/>
      <c r="AB850" s="162"/>
      <c r="AC850" s="162"/>
      <c r="AD850" s="284"/>
      <c r="AE850" s="162"/>
      <c r="AF850" s="162"/>
      <c r="AG850" s="284"/>
      <c r="AH850" s="284"/>
      <c r="AI850" s="284"/>
      <c r="AJ850" s="162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83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</row>
    <row r="851" spans="1:72" ht="12.75" customHeight="1">
      <c r="A851" s="162"/>
      <c r="B851" s="162"/>
      <c r="C851" s="317"/>
      <c r="D851" s="317"/>
      <c r="E851" s="317"/>
      <c r="F851" s="317"/>
      <c r="G851" s="327"/>
      <c r="H851" s="327"/>
      <c r="I851" s="327"/>
      <c r="J851" s="327"/>
      <c r="K851" s="327"/>
      <c r="L851" s="162"/>
      <c r="M851" s="162"/>
      <c r="N851" s="163"/>
      <c r="O851" s="163"/>
      <c r="P851" s="327"/>
      <c r="Q851" s="160"/>
      <c r="R851" s="160"/>
      <c r="S851" s="160"/>
      <c r="T851" s="160"/>
      <c r="U851" s="160"/>
      <c r="V851" s="160"/>
      <c r="W851" s="160"/>
      <c r="X851" s="160"/>
      <c r="Y851" s="285"/>
      <c r="Z851" s="284"/>
      <c r="AA851" s="162"/>
      <c r="AB851" s="162"/>
      <c r="AC851" s="162"/>
      <c r="AD851" s="284"/>
      <c r="AE851" s="162"/>
      <c r="AF851" s="162"/>
      <c r="AG851" s="284"/>
      <c r="AH851" s="284"/>
      <c r="AI851" s="284"/>
      <c r="AJ851" s="162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83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</row>
    <row r="852" spans="1:72" ht="12.75" customHeight="1">
      <c r="A852" s="162"/>
      <c r="B852" s="162"/>
      <c r="C852" s="317"/>
      <c r="D852" s="317"/>
      <c r="E852" s="317"/>
      <c r="F852" s="317"/>
      <c r="G852" s="327"/>
      <c r="H852" s="327"/>
      <c r="I852" s="327"/>
      <c r="J852" s="327"/>
      <c r="K852" s="327"/>
      <c r="L852" s="162"/>
      <c r="M852" s="162"/>
      <c r="N852" s="163"/>
      <c r="O852" s="163"/>
      <c r="P852" s="327"/>
      <c r="Q852" s="160"/>
      <c r="R852" s="160"/>
      <c r="S852" s="160"/>
      <c r="T852" s="160"/>
      <c r="U852" s="160"/>
      <c r="V852" s="160"/>
      <c r="W852" s="160"/>
      <c r="X852" s="160"/>
      <c r="Y852" s="285"/>
      <c r="Z852" s="284"/>
      <c r="AA852" s="162"/>
      <c r="AB852" s="162"/>
      <c r="AC852" s="162"/>
      <c r="AD852" s="284"/>
      <c r="AE852" s="162"/>
      <c r="AF852" s="162"/>
      <c r="AG852" s="284"/>
      <c r="AH852" s="284"/>
      <c r="AI852" s="284"/>
      <c r="AJ852" s="162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83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</row>
    <row r="853" spans="1:72" ht="12.75" customHeight="1">
      <c r="A853" s="162"/>
      <c r="B853" s="162"/>
      <c r="C853" s="317"/>
      <c r="D853" s="317"/>
      <c r="E853" s="317"/>
      <c r="F853" s="317"/>
      <c r="G853" s="327"/>
      <c r="H853" s="327"/>
      <c r="I853" s="327"/>
      <c r="J853" s="327"/>
      <c r="K853" s="327"/>
      <c r="L853" s="162"/>
      <c r="M853" s="162"/>
      <c r="N853" s="163"/>
      <c r="O853" s="163"/>
      <c r="P853" s="327"/>
      <c r="Q853" s="160"/>
      <c r="R853" s="160"/>
      <c r="S853" s="160"/>
      <c r="T853" s="160"/>
      <c r="U853" s="160"/>
      <c r="V853" s="160"/>
      <c r="W853" s="160"/>
      <c r="X853" s="160"/>
      <c r="Y853" s="285"/>
      <c r="Z853" s="284"/>
      <c r="AA853" s="162"/>
      <c r="AB853" s="162"/>
      <c r="AC853" s="162"/>
      <c r="AD853" s="284"/>
      <c r="AE853" s="162"/>
      <c r="AF853" s="162"/>
      <c r="AG853" s="284"/>
      <c r="AH853" s="284"/>
      <c r="AI853" s="284"/>
      <c r="AJ853" s="162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83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</row>
    <row r="854" spans="1:72" ht="12.75" customHeight="1">
      <c r="A854" s="162"/>
      <c r="B854" s="162"/>
      <c r="C854" s="317"/>
      <c r="D854" s="317"/>
      <c r="E854" s="317"/>
      <c r="F854" s="317"/>
      <c r="G854" s="327"/>
      <c r="H854" s="327"/>
      <c r="I854" s="327"/>
      <c r="J854" s="327"/>
      <c r="K854" s="327"/>
      <c r="L854" s="162"/>
      <c r="M854" s="162"/>
      <c r="N854" s="163"/>
      <c r="O854" s="163"/>
      <c r="P854" s="327"/>
      <c r="Q854" s="160"/>
      <c r="R854" s="160"/>
      <c r="S854" s="160"/>
      <c r="T854" s="160"/>
      <c r="U854" s="160"/>
      <c r="V854" s="160"/>
      <c r="W854" s="160"/>
      <c r="X854" s="160"/>
      <c r="Y854" s="285"/>
      <c r="Z854" s="284"/>
      <c r="AA854" s="162"/>
      <c r="AB854" s="162"/>
      <c r="AC854" s="162"/>
      <c r="AD854" s="284"/>
      <c r="AE854" s="162"/>
      <c r="AF854" s="162"/>
      <c r="AG854" s="284"/>
      <c r="AH854" s="284"/>
      <c r="AI854" s="284"/>
      <c r="AJ854" s="162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83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</row>
    <row r="855" spans="1:72" ht="12.75" customHeight="1">
      <c r="A855" s="162"/>
      <c r="B855" s="162"/>
      <c r="C855" s="317"/>
      <c r="D855" s="317"/>
      <c r="E855" s="317"/>
      <c r="F855" s="317"/>
      <c r="G855" s="327"/>
      <c r="H855" s="327"/>
      <c r="I855" s="327"/>
      <c r="J855" s="327"/>
      <c r="K855" s="327"/>
      <c r="L855" s="162"/>
      <c r="M855" s="162"/>
      <c r="N855" s="163"/>
      <c r="O855" s="163"/>
      <c r="P855" s="327"/>
      <c r="Q855" s="160"/>
      <c r="R855" s="160"/>
      <c r="S855" s="160"/>
      <c r="T855" s="160"/>
      <c r="U855" s="160"/>
      <c r="V855" s="160"/>
      <c r="W855" s="160"/>
      <c r="X855" s="160"/>
      <c r="Y855" s="285"/>
      <c r="Z855" s="284"/>
      <c r="AA855" s="162"/>
      <c r="AB855" s="162"/>
      <c r="AC855" s="162"/>
      <c r="AD855" s="284"/>
      <c r="AE855" s="162"/>
      <c r="AF855" s="162"/>
      <c r="AG855" s="284"/>
      <c r="AH855" s="284"/>
      <c r="AI855" s="284"/>
      <c r="AJ855" s="162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83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</row>
    <row r="856" spans="1:72" ht="12.75" customHeight="1">
      <c r="A856" s="162"/>
      <c r="B856" s="162"/>
      <c r="C856" s="317"/>
      <c r="D856" s="317"/>
      <c r="E856" s="317"/>
      <c r="F856" s="317"/>
      <c r="G856" s="327"/>
      <c r="H856" s="327"/>
      <c r="I856" s="327"/>
      <c r="J856" s="327"/>
      <c r="K856" s="327"/>
      <c r="L856" s="162"/>
      <c r="M856" s="162"/>
      <c r="N856" s="163"/>
      <c r="O856" s="163"/>
      <c r="P856" s="327"/>
      <c r="Q856" s="160"/>
      <c r="R856" s="160"/>
      <c r="S856" s="160"/>
      <c r="T856" s="160"/>
      <c r="U856" s="160"/>
      <c r="V856" s="160"/>
      <c r="W856" s="160"/>
      <c r="X856" s="160"/>
      <c r="Y856" s="285"/>
      <c r="Z856" s="284"/>
      <c r="AA856" s="162"/>
      <c r="AB856" s="162"/>
      <c r="AC856" s="162"/>
      <c r="AD856" s="284"/>
      <c r="AE856" s="162"/>
      <c r="AF856" s="162"/>
      <c r="AG856" s="284"/>
      <c r="AH856" s="284"/>
      <c r="AI856" s="284"/>
      <c r="AJ856" s="162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83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</row>
    <row r="857" spans="1:72" ht="12.75" customHeight="1">
      <c r="A857" s="162"/>
      <c r="B857" s="162"/>
      <c r="C857" s="317"/>
      <c r="D857" s="317"/>
      <c r="E857" s="317"/>
      <c r="F857" s="317"/>
      <c r="G857" s="327"/>
      <c r="H857" s="327"/>
      <c r="I857" s="327"/>
      <c r="J857" s="327"/>
      <c r="K857" s="327"/>
      <c r="L857" s="162"/>
      <c r="M857" s="162"/>
      <c r="N857" s="163"/>
      <c r="O857" s="163"/>
      <c r="P857" s="327"/>
      <c r="Q857" s="160"/>
      <c r="R857" s="160"/>
      <c r="S857" s="160"/>
      <c r="T857" s="160"/>
      <c r="U857" s="160"/>
      <c r="V857" s="160"/>
      <c r="W857" s="160"/>
      <c r="X857" s="160"/>
      <c r="Y857" s="285"/>
      <c r="Z857" s="284"/>
      <c r="AA857" s="162"/>
      <c r="AB857" s="162"/>
      <c r="AC857" s="162"/>
      <c r="AD857" s="284"/>
      <c r="AE857" s="162"/>
      <c r="AF857" s="162"/>
      <c r="AG857" s="284"/>
      <c r="AH857" s="284"/>
      <c r="AI857" s="284"/>
      <c r="AJ857" s="162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83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</row>
    <row r="858" spans="1:72" ht="12.75" customHeight="1">
      <c r="A858" s="162"/>
      <c r="B858" s="162"/>
      <c r="C858" s="317"/>
      <c r="D858" s="317"/>
      <c r="E858" s="317"/>
      <c r="F858" s="317"/>
      <c r="G858" s="327"/>
      <c r="H858" s="327"/>
      <c r="I858" s="327"/>
      <c r="J858" s="327"/>
      <c r="K858" s="327"/>
      <c r="L858" s="162"/>
      <c r="M858" s="162"/>
      <c r="N858" s="163"/>
      <c r="O858" s="163"/>
      <c r="P858" s="327"/>
      <c r="Q858" s="160"/>
      <c r="R858" s="160"/>
      <c r="S858" s="160"/>
      <c r="T858" s="160"/>
      <c r="U858" s="160"/>
      <c r="V858" s="160"/>
      <c r="W858" s="160"/>
      <c r="X858" s="160"/>
      <c r="Y858" s="285"/>
      <c r="Z858" s="284"/>
      <c r="AA858" s="162"/>
      <c r="AB858" s="162"/>
      <c r="AC858" s="162"/>
      <c r="AD858" s="284"/>
      <c r="AE858" s="162"/>
      <c r="AF858" s="162"/>
      <c r="AG858" s="284"/>
      <c r="AH858" s="284"/>
      <c r="AI858" s="284"/>
      <c r="AJ858" s="162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83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</row>
    <row r="859" spans="1:72" ht="12.75" customHeight="1">
      <c r="A859" s="162"/>
      <c r="B859" s="162"/>
      <c r="C859" s="317"/>
      <c r="D859" s="317"/>
      <c r="E859" s="317"/>
      <c r="F859" s="317"/>
      <c r="G859" s="327"/>
      <c r="H859" s="327"/>
      <c r="I859" s="327"/>
      <c r="J859" s="327"/>
      <c r="K859" s="327"/>
      <c r="L859" s="162"/>
      <c r="M859" s="162"/>
      <c r="N859" s="163"/>
      <c r="O859" s="163"/>
      <c r="P859" s="327"/>
      <c r="Q859" s="160"/>
      <c r="R859" s="160"/>
      <c r="S859" s="160"/>
      <c r="T859" s="160"/>
      <c r="U859" s="160"/>
      <c r="V859" s="160"/>
      <c r="W859" s="160"/>
      <c r="X859" s="160"/>
      <c r="Y859" s="285"/>
      <c r="Z859" s="284"/>
      <c r="AA859" s="162"/>
      <c r="AB859" s="162"/>
      <c r="AC859" s="162"/>
      <c r="AD859" s="284"/>
      <c r="AE859" s="162"/>
      <c r="AF859" s="162"/>
      <c r="AG859" s="284"/>
      <c r="AH859" s="284"/>
      <c r="AI859" s="284"/>
      <c r="AJ859" s="162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83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</row>
    <row r="860" spans="1:72" ht="12.75" customHeight="1">
      <c r="A860" s="162"/>
      <c r="B860" s="162"/>
      <c r="C860" s="317"/>
      <c r="D860" s="317"/>
      <c r="E860" s="317"/>
      <c r="F860" s="317"/>
      <c r="G860" s="327"/>
      <c r="H860" s="327"/>
      <c r="I860" s="327"/>
      <c r="J860" s="327"/>
      <c r="K860" s="327"/>
      <c r="L860" s="162"/>
      <c r="M860" s="162"/>
      <c r="N860" s="163"/>
      <c r="O860" s="163"/>
      <c r="P860" s="327"/>
      <c r="Q860" s="160"/>
      <c r="R860" s="160"/>
      <c r="S860" s="160"/>
      <c r="T860" s="160"/>
      <c r="U860" s="160"/>
      <c r="V860" s="160"/>
      <c r="W860" s="160"/>
      <c r="X860" s="160"/>
      <c r="Y860" s="285"/>
      <c r="Z860" s="284"/>
      <c r="AA860" s="162"/>
      <c r="AB860" s="162"/>
      <c r="AC860" s="162"/>
      <c r="AD860" s="284"/>
      <c r="AE860" s="162"/>
      <c r="AF860" s="162"/>
      <c r="AG860" s="284"/>
      <c r="AH860" s="284"/>
      <c r="AI860" s="284"/>
      <c r="AJ860" s="162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83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</row>
    <row r="861" spans="1:72" ht="12.75" customHeight="1">
      <c r="A861" s="162"/>
      <c r="B861" s="162"/>
      <c r="C861" s="317"/>
      <c r="D861" s="317"/>
      <c r="E861" s="317"/>
      <c r="F861" s="317"/>
      <c r="G861" s="327"/>
      <c r="H861" s="327"/>
      <c r="I861" s="327"/>
      <c r="J861" s="327"/>
      <c r="K861" s="327"/>
      <c r="L861" s="162"/>
      <c r="M861" s="162"/>
      <c r="N861" s="163"/>
      <c r="O861" s="163"/>
      <c r="P861" s="327"/>
      <c r="Q861" s="160"/>
      <c r="R861" s="160"/>
      <c r="S861" s="160"/>
      <c r="T861" s="160"/>
      <c r="U861" s="160"/>
      <c r="V861" s="160"/>
      <c r="W861" s="160"/>
      <c r="X861" s="160"/>
      <c r="Y861" s="285"/>
      <c r="Z861" s="284"/>
      <c r="AA861" s="162"/>
      <c r="AB861" s="162"/>
      <c r="AC861" s="162"/>
      <c r="AD861" s="284"/>
      <c r="AE861" s="162"/>
      <c r="AF861" s="162"/>
      <c r="AG861" s="284"/>
      <c r="AH861" s="284"/>
      <c r="AI861" s="284"/>
      <c r="AJ861" s="162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83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</row>
    <row r="862" spans="1:72" ht="12.75" customHeight="1">
      <c r="A862" s="162"/>
      <c r="B862" s="162"/>
      <c r="C862" s="317"/>
      <c r="D862" s="317"/>
      <c r="E862" s="317"/>
      <c r="F862" s="317"/>
      <c r="G862" s="327"/>
      <c r="H862" s="327"/>
      <c r="I862" s="327"/>
      <c r="J862" s="327"/>
      <c r="K862" s="327"/>
      <c r="L862" s="162"/>
      <c r="M862" s="162"/>
      <c r="N862" s="163"/>
      <c r="O862" s="163"/>
      <c r="P862" s="327"/>
      <c r="Q862" s="160"/>
      <c r="R862" s="160"/>
      <c r="S862" s="160"/>
      <c r="T862" s="160"/>
      <c r="U862" s="160"/>
      <c r="V862" s="160"/>
      <c r="W862" s="160"/>
      <c r="X862" s="160"/>
      <c r="Y862" s="285"/>
      <c r="Z862" s="284"/>
      <c r="AA862" s="162"/>
      <c r="AB862" s="162"/>
      <c r="AC862" s="162"/>
      <c r="AD862" s="284"/>
      <c r="AE862" s="162"/>
      <c r="AF862" s="162"/>
      <c r="AG862" s="284"/>
      <c r="AH862" s="284"/>
      <c r="AI862" s="284"/>
      <c r="AJ862" s="162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83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</row>
    <row r="863" spans="1:72" ht="12.75" customHeight="1">
      <c r="A863" s="162"/>
      <c r="B863" s="162"/>
      <c r="C863" s="317"/>
      <c r="D863" s="317"/>
      <c r="E863" s="317"/>
      <c r="F863" s="317"/>
      <c r="G863" s="327"/>
      <c r="H863" s="327"/>
      <c r="I863" s="327"/>
      <c r="J863" s="327"/>
      <c r="K863" s="327"/>
      <c r="L863" s="162"/>
      <c r="M863" s="162"/>
      <c r="N863" s="163"/>
      <c r="O863" s="163"/>
      <c r="P863" s="327"/>
      <c r="Q863" s="160"/>
      <c r="R863" s="160"/>
      <c r="S863" s="160"/>
      <c r="T863" s="160"/>
      <c r="U863" s="160"/>
      <c r="V863" s="160"/>
      <c r="W863" s="160"/>
      <c r="X863" s="160"/>
      <c r="Y863" s="285"/>
      <c r="Z863" s="284"/>
      <c r="AA863" s="162"/>
      <c r="AB863" s="162"/>
      <c r="AC863" s="162"/>
      <c r="AD863" s="284"/>
      <c r="AE863" s="162"/>
      <c r="AF863" s="162"/>
      <c r="AG863" s="284"/>
      <c r="AH863" s="284"/>
      <c r="AI863" s="284"/>
      <c r="AJ863" s="162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83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</row>
    <row r="864" spans="1:72" ht="12.75" customHeight="1">
      <c r="A864" s="162"/>
      <c r="B864" s="162"/>
      <c r="C864" s="317"/>
      <c r="D864" s="317"/>
      <c r="E864" s="317"/>
      <c r="F864" s="317"/>
      <c r="G864" s="327"/>
      <c r="H864" s="327"/>
      <c r="I864" s="327"/>
      <c r="J864" s="327"/>
      <c r="K864" s="327"/>
      <c r="L864" s="162"/>
      <c r="M864" s="162"/>
      <c r="N864" s="163"/>
      <c r="O864" s="163"/>
      <c r="P864" s="327"/>
      <c r="Q864" s="160"/>
      <c r="R864" s="160"/>
      <c r="S864" s="160"/>
      <c r="T864" s="160"/>
      <c r="U864" s="160"/>
      <c r="V864" s="160"/>
      <c r="W864" s="160"/>
      <c r="X864" s="160"/>
      <c r="Y864" s="285"/>
      <c r="Z864" s="284"/>
      <c r="AA864" s="162"/>
      <c r="AB864" s="162"/>
      <c r="AC864" s="162"/>
      <c r="AD864" s="284"/>
      <c r="AE864" s="162"/>
      <c r="AF864" s="162"/>
      <c r="AG864" s="284"/>
      <c r="AH864" s="284"/>
      <c r="AI864" s="284"/>
      <c r="AJ864" s="162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83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</row>
    <row r="865" spans="1:72" ht="12.75" customHeight="1">
      <c r="A865" s="162"/>
      <c r="B865" s="162"/>
      <c r="C865" s="317"/>
      <c r="D865" s="317"/>
      <c r="E865" s="317"/>
      <c r="F865" s="317"/>
      <c r="G865" s="327"/>
      <c r="H865" s="327"/>
      <c r="I865" s="327"/>
      <c r="J865" s="327"/>
      <c r="K865" s="327"/>
      <c r="L865" s="162"/>
      <c r="M865" s="162"/>
      <c r="N865" s="163"/>
      <c r="O865" s="163"/>
      <c r="P865" s="327"/>
      <c r="Q865" s="160"/>
      <c r="R865" s="160"/>
      <c r="S865" s="160"/>
      <c r="T865" s="160"/>
      <c r="U865" s="160"/>
      <c r="V865" s="160"/>
      <c r="W865" s="160"/>
      <c r="X865" s="160"/>
      <c r="Y865" s="285"/>
      <c r="Z865" s="284"/>
      <c r="AA865" s="162"/>
      <c r="AB865" s="162"/>
      <c r="AC865" s="162"/>
      <c r="AD865" s="284"/>
      <c r="AE865" s="162"/>
      <c r="AF865" s="162"/>
      <c r="AG865" s="284"/>
      <c r="AH865" s="284"/>
      <c r="AI865" s="284"/>
      <c r="AJ865" s="162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83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</row>
    <row r="866" spans="1:72" ht="12.75" customHeight="1">
      <c r="A866" s="162"/>
      <c r="B866" s="162"/>
      <c r="C866" s="317"/>
      <c r="D866" s="317"/>
      <c r="E866" s="317"/>
      <c r="F866" s="317"/>
      <c r="G866" s="327"/>
      <c r="H866" s="327"/>
      <c r="I866" s="327"/>
      <c r="J866" s="327"/>
      <c r="K866" s="327"/>
      <c r="L866" s="162"/>
      <c r="M866" s="162"/>
      <c r="N866" s="163"/>
      <c r="O866" s="163"/>
      <c r="P866" s="327"/>
      <c r="Q866" s="160"/>
      <c r="R866" s="160"/>
      <c r="S866" s="160"/>
      <c r="T866" s="160"/>
      <c r="U866" s="160"/>
      <c r="V866" s="160"/>
      <c r="W866" s="160"/>
      <c r="X866" s="160"/>
      <c r="Y866" s="285"/>
      <c r="Z866" s="284"/>
      <c r="AA866" s="162"/>
      <c r="AB866" s="162"/>
      <c r="AC866" s="162"/>
      <c r="AD866" s="284"/>
      <c r="AE866" s="162"/>
      <c r="AF866" s="162"/>
      <c r="AG866" s="284"/>
      <c r="AH866" s="284"/>
      <c r="AI866" s="284"/>
      <c r="AJ866" s="162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83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</row>
    <row r="867" spans="1:72" ht="12.75" customHeight="1">
      <c r="A867" s="162"/>
      <c r="B867" s="162"/>
      <c r="C867" s="317"/>
      <c r="D867" s="317"/>
      <c r="E867" s="317"/>
      <c r="F867" s="317"/>
      <c r="G867" s="327"/>
      <c r="H867" s="327"/>
      <c r="I867" s="327"/>
      <c r="J867" s="327"/>
      <c r="K867" s="327"/>
      <c r="L867" s="162"/>
      <c r="M867" s="162"/>
      <c r="N867" s="163"/>
      <c r="O867" s="163"/>
      <c r="P867" s="327"/>
      <c r="Q867" s="160"/>
      <c r="R867" s="160"/>
      <c r="S867" s="160"/>
      <c r="T867" s="160"/>
      <c r="U867" s="160"/>
      <c r="V867" s="160"/>
      <c r="W867" s="160"/>
      <c r="X867" s="160"/>
      <c r="Y867" s="285"/>
      <c r="Z867" s="284"/>
      <c r="AA867" s="162"/>
      <c r="AB867" s="162"/>
      <c r="AC867" s="162"/>
      <c r="AD867" s="284"/>
      <c r="AE867" s="162"/>
      <c r="AF867" s="162"/>
      <c r="AG867" s="284"/>
      <c r="AH867" s="284"/>
      <c r="AI867" s="284"/>
      <c r="AJ867" s="162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83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</row>
    <row r="868" spans="1:72" ht="12.75" customHeight="1">
      <c r="A868" s="162"/>
      <c r="B868" s="162"/>
      <c r="C868" s="317"/>
      <c r="D868" s="317"/>
      <c r="E868" s="317"/>
      <c r="F868" s="317"/>
      <c r="G868" s="327"/>
      <c r="H868" s="327"/>
      <c r="I868" s="327"/>
      <c r="J868" s="327"/>
      <c r="K868" s="327"/>
      <c r="L868" s="162"/>
      <c r="M868" s="162"/>
      <c r="N868" s="163"/>
      <c r="O868" s="163"/>
      <c r="P868" s="327"/>
      <c r="Q868" s="160"/>
      <c r="R868" s="160"/>
      <c r="S868" s="160"/>
      <c r="T868" s="160"/>
      <c r="U868" s="160"/>
      <c r="V868" s="160"/>
      <c r="W868" s="160"/>
      <c r="X868" s="160"/>
      <c r="Y868" s="285"/>
      <c r="Z868" s="284"/>
      <c r="AA868" s="162"/>
      <c r="AB868" s="162"/>
      <c r="AC868" s="162"/>
      <c r="AD868" s="284"/>
      <c r="AE868" s="162"/>
      <c r="AF868" s="162"/>
      <c r="AG868" s="284"/>
      <c r="AH868" s="284"/>
      <c r="AI868" s="284"/>
      <c r="AJ868" s="162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83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</row>
    <row r="869" spans="1:72" ht="12.75" customHeight="1">
      <c r="A869" s="162"/>
      <c r="B869" s="162"/>
      <c r="C869" s="317"/>
      <c r="D869" s="317"/>
      <c r="E869" s="317"/>
      <c r="F869" s="317"/>
      <c r="G869" s="327"/>
      <c r="H869" s="327"/>
      <c r="I869" s="327"/>
      <c r="J869" s="327"/>
      <c r="K869" s="327"/>
      <c r="L869" s="162"/>
      <c r="M869" s="162"/>
      <c r="N869" s="163"/>
      <c r="O869" s="163"/>
      <c r="P869" s="327"/>
      <c r="Q869" s="160"/>
      <c r="R869" s="160"/>
      <c r="S869" s="160"/>
      <c r="T869" s="160"/>
      <c r="U869" s="160"/>
      <c r="V869" s="160"/>
      <c r="W869" s="160"/>
      <c r="X869" s="160"/>
      <c r="Y869" s="285"/>
      <c r="Z869" s="284"/>
      <c r="AA869" s="162"/>
      <c r="AB869" s="162"/>
      <c r="AC869" s="162"/>
      <c r="AD869" s="284"/>
      <c r="AE869" s="162"/>
      <c r="AF869" s="162"/>
      <c r="AG869" s="284"/>
      <c r="AH869" s="284"/>
      <c r="AI869" s="284"/>
      <c r="AJ869" s="162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83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</row>
    <row r="870" spans="1:72" ht="12.75" customHeight="1">
      <c r="A870" s="162"/>
      <c r="B870" s="162"/>
      <c r="C870" s="317"/>
      <c r="D870" s="317"/>
      <c r="E870" s="317"/>
      <c r="F870" s="317"/>
      <c r="G870" s="327"/>
      <c r="H870" s="327"/>
      <c r="I870" s="327"/>
      <c r="J870" s="327"/>
      <c r="K870" s="327"/>
      <c r="L870" s="162"/>
      <c r="M870" s="162"/>
      <c r="N870" s="163"/>
      <c r="O870" s="163"/>
      <c r="P870" s="327"/>
      <c r="Q870" s="160"/>
      <c r="R870" s="160"/>
      <c r="S870" s="160"/>
      <c r="T870" s="160"/>
      <c r="U870" s="160"/>
      <c r="V870" s="160"/>
      <c r="W870" s="160"/>
      <c r="X870" s="160"/>
      <c r="Y870" s="285"/>
      <c r="Z870" s="284"/>
      <c r="AA870" s="162"/>
      <c r="AB870" s="162"/>
      <c r="AC870" s="162"/>
      <c r="AD870" s="284"/>
      <c r="AE870" s="162"/>
      <c r="AF870" s="162"/>
      <c r="AG870" s="284"/>
      <c r="AH870" s="284"/>
      <c r="AI870" s="284"/>
      <c r="AJ870" s="162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83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</row>
    <row r="871" spans="1:72" ht="12.75" customHeight="1">
      <c r="A871" s="162"/>
      <c r="B871" s="162"/>
      <c r="C871" s="317"/>
      <c r="D871" s="317"/>
      <c r="E871" s="317"/>
      <c r="F871" s="317"/>
      <c r="G871" s="327"/>
      <c r="H871" s="327"/>
      <c r="I871" s="327"/>
      <c r="J871" s="327"/>
      <c r="K871" s="327"/>
      <c r="L871" s="162"/>
      <c r="M871" s="162"/>
      <c r="N871" s="163"/>
      <c r="O871" s="163"/>
      <c r="P871" s="327"/>
      <c r="Q871" s="160"/>
      <c r="R871" s="160"/>
      <c r="S871" s="160"/>
      <c r="T871" s="160"/>
      <c r="U871" s="160"/>
      <c r="V871" s="160"/>
      <c r="W871" s="160"/>
      <c r="X871" s="160"/>
      <c r="Y871" s="285"/>
      <c r="Z871" s="284"/>
      <c r="AA871" s="162"/>
      <c r="AB871" s="162"/>
      <c r="AC871" s="162"/>
      <c r="AD871" s="284"/>
      <c r="AE871" s="162"/>
      <c r="AF871" s="162"/>
      <c r="AG871" s="284"/>
      <c r="AH871" s="284"/>
      <c r="AI871" s="284"/>
      <c r="AJ871" s="162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83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</row>
    <row r="872" spans="1:72" ht="12.75" customHeight="1">
      <c r="A872" s="162"/>
      <c r="B872" s="162"/>
      <c r="C872" s="317"/>
      <c r="D872" s="317"/>
      <c r="E872" s="317"/>
      <c r="F872" s="317"/>
      <c r="G872" s="327"/>
      <c r="H872" s="327"/>
      <c r="I872" s="327"/>
      <c r="J872" s="327"/>
      <c r="K872" s="327"/>
      <c r="L872" s="162"/>
      <c r="M872" s="162"/>
      <c r="N872" s="163"/>
      <c r="O872" s="163"/>
      <c r="P872" s="327"/>
      <c r="Q872" s="160"/>
      <c r="R872" s="160"/>
      <c r="S872" s="160"/>
      <c r="T872" s="160"/>
      <c r="U872" s="160"/>
      <c r="V872" s="160"/>
      <c r="W872" s="160"/>
      <c r="X872" s="160"/>
      <c r="Y872" s="285"/>
      <c r="Z872" s="284"/>
      <c r="AA872" s="162"/>
      <c r="AB872" s="162"/>
      <c r="AC872" s="162"/>
      <c r="AD872" s="284"/>
      <c r="AE872" s="162"/>
      <c r="AF872" s="162"/>
      <c r="AG872" s="284"/>
      <c r="AH872" s="284"/>
      <c r="AI872" s="284"/>
      <c r="AJ872" s="162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83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</row>
    <row r="873" spans="1:72" ht="12.75" customHeight="1">
      <c r="A873" s="162"/>
      <c r="B873" s="162"/>
      <c r="C873" s="317"/>
      <c r="D873" s="317"/>
      <c r="E873" s="317"/>
      <c r="F873" s="317"/>
      <c r="G873" s="327"/>
      <c r="H873" s="327"/>
      <c r="I873" s="327"/>
      <c r="J873" s="327"/>
      <c r="K873" s="327"/>
      <c r="L873" s="162"/>
      <c r="M873" s="162"/>
      <c r="N873" s="163"/>
      <c r="O873" s="163"/>
      <c r="P873" s="327"/>
      <c r="Q873" s="160"/>
      <c r="R873" s="160"/>
      <c r="S873" s="160"/>
      <c r="T873" s="160"/>
      <c r="U873" s="160"/>
      <c r="V873" s="160"/>
      <c r="W873" s="160"/>
      <c r="X873" s="160"/>
      <c r="Y873" s="285"/>
      <c r="Z873" s="284"/>
      <c r="AA873" s="162"/>
      <c r="AB873" s="162"/>
      <c r="AC873" s="162"/>
      <c r="AD873" s="284"/>
      <c r="AE873" s="162"/>
      <c r="AF873" s="162"/>
      <c r="AG873" s="284"/>
      <c r="AH873" s="284"/>
      <c r="AI873" s="284"/>
      <c r="AJ873" s="162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83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</row>
    <row r="874" spans="1:72" ht="12.75" customHeight="1">
      <c r="A874" s="162"/>
      <c r="B874" s="162"/>
      <c r="C874" s="317"/>
      <c r="D874" s="317"/>
      <c r="E874" s="317"/>
      <c r="F874" s="317"/>
      <c r="G874" s="327"/>
      <c r="H874" s="327"/>
      <c r="I874" s="327"/>
      <c r="J874" s="327"/>
      <c r="K874" s="327"/>
      <c r="L874" s="162"/>
      <c r="M874" s="162"/>
      <c r="N874" s="163"/>
      <c r="O874" s="163"/>
      <c r="P874" s="327"/>
      <c r="Q874" s="160"/>
      <c r="R874" s="160"/>
      <c r="S874" s="160"/>
      <c r="T874" s="160"/>
      <c r="U874" s="160"/>
      <c r="V874" s="160"/>
      <c r="W874" s="160"/>
      <c r="X874" s="160"/>
      <c r="Y874" s="285"/>
      <c r="Z874" s="284"/>
      <c r="AA874" s="162"/>
      <c r="AB874" s="162"/>
      <c r="AC874" s="162"/>
      <c r="AD874" s="284"/>
      <c r="AE874" s="162"/>
      <c r="AF874" s="162"/>
      <c r="AG874" s="284"/>
      <c r="AH874" s="284"/>
      <c r="AI874" s="284"/>
      <c r="AJ874" s="162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83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</row>
    <row r="875" spans="1:72" ht="12.75" customHeight="1">
      <c r="A875" s="162"/>
      <c r="B875" s="162"/>
      <c r="C875" s="317"/>
      <c r="D875" s="317"/>
      <c r="E875" s="317"/>
      <c r="F875" s="317"/>
      <c r="G875" s="327"/>
      <c r="H875" s="327"/>
      <c r="I875" s="327"/>
      <c r="J875" s="327"/>
      <c r="K875" s="327"/>
      <c r="L875" s="162"/>
      <c r="M875" s="162"/>
      <c r="N875" s="163"/>
      <c r="O875" s="163"/>
      <c r="P875" s="327"/>
      <c r="Q875" s="160"/>
      <c r="R875" s="160"/>
      <c r="S875" s="160"/>
      <c r="T875" s="160"/>
      <c r="U875" s="160"/>
      <c r="V875" s="160"/>
      <c r="W875" s="160"/>
      <c r="X875" s="160"/>
      <c r="Y875" s="285"/>
      <c r="Z875" s="284"/>
      <c r="AA875" s="162"/>
      <c r="AB875" s="162"/>
      <c r="AC875" s="162"/>
      <c r="AD875" s="284"/>
      <c r="AE875" s="162"/>
      <c r="AF875" s="162"/>
      <c r="AG875" s="284"/>
      <c r="AH875" s="284"/>
      <c r="AI875" s="284"/>
      <c r="AJ875" s="162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83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</row>
    <row r="876" spans="1:72" ht="12.75" customHeight="1">
      <c r="A876" s="162"/>
      <c r="B876" s="162"/>
      <c r="C876" s="317"/>
      <c r="D876" s="317"/>
      <c r="E876" s="317"/>
      <c r="F876" s="317"/>
      <c r="G876" s="327"/>
      <c r="H876" s="327"/>
      <c r="I876" s="327"/>
      <c r="J876" s="327"/>
      <c r="K876" s="327"/>
      <c r="L876" s="162"/>
      <c r="M876" s="162"/>
      <c r="N876" s="163"/>
      <c r="O876" s="163"/>
      <c r="P876" s="327"/>
      <c r="Q876" s="160"/>
      <c r="R876" s="160"/>
      <c r="S876" s="160"/>
      <c r="T876" s="160"/>
      <c r="U876" s="160"/>
      <c r="V876" s="160"/>
      <c r="W876" s="160"/>
      <c r="X876" s="160"/>
      <c r="Y876" s="285"/>
      <c r="Z876" s="284"/>
      <c r="AA876" s="162"/>
      <c r="AB876" s="162"/>
      <c r="AC876" s="162"/>
      <c r="AD876" s="284"/>
      <c r="AE876" s="162"/>
      <c r="AF876" s="162"/>
      <c r="AG876" s="284"/>
      <c r="AH876" s="284"/>
      <c r="AI876" s="284"/>
      <c r="AJ876" s="162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83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</row>
    <row r="877" spans="1:72" ht="12.75" customHeight="1">
      <c r="A877" s="162"/>
      <c r="B877" s="162"/>
      <c r="C877" s="317"/>
      <c r="D877" s="317"/>
      <c r="E877" s="317"/>
      <c r="F877" s="317"/>
      <c r="G877" s="327"/>
      <c r="H877" s="327"/>
      <c r="I877" s="327"/>
      <c r="J877" s="327"/>
      <c r="K877" s="327"/>
      <c r="L877" s="162"/>
      <c r="M877" s="162"/>
      <c r="N877" s="163"/>
      <c r="O877" s="163"/>
      <c r="P877" s="327"/>
      <c r="Q877" s="160"/>
      <c r="R877" s="160"/>
      <c r="S877" s="160"/>
      <c r="T877" s="160"/>
      <c r="U877" s="160"/>
      <c r="V877" s="160"/>
      <c r="W877" s="160"/>
      <c r="X877" s="160"/>
      <c r="Y877" s="285"/>
      <c r="Z877" s="284"/>
      <c r="AA877" s="162"/>
      <c r="AB877" s="162"/>
      <c r="AC877" s="162"/>
      <c r="AD877" s="284"/>
      <c r="AE877" s="162"/>
      <c r="AF877" s="162"/>
      <c r="AG877" s="284"/>
      <c r="AH877" s="284"/>
      <c r="AI877" s="284"/>
      <c r="AJ877" s="162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83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</row>
    <row r="878" spans="1:72" ht="12.75" customHeight="1">
      <c r="A878" s="162"/>
      <c r="B878" s="162"/>
      <c r="C878" s="317"/>
      <c r="D878" s="317"/>
      <c r="E878" s="317"/>
      <c r="F878" s="317"/>
      <c r="G878" s="327"/>
      <c r="H878" s="327"/>
      <c r="I878" s="327"/>
      <c r="J878" s="327"/>
      <c r="K878" s="327"/>
      <c r="L878" s="162"/>
      <c r="M878" s="162"/>
      <c r="N878" s="163"/>
      <c r="O878" s="163"/>
      <c r="P878" s="327"/>
      <c r="Q878" s="160"/>
      <c r="R878" s="160"/>
      <c r="S878" s="160"/>
      <c r="T878" s="160"/>
      <c r="U878" s="160"/>
      <c r="V878" s="160"/>
      <c r="W878" s="160"/>
      <c r="X878" s="160"/>
      <c r="Y878" s="285"/>
      <c r="Z878" s="284"/>
      <c r="AA878" s="162"/>
      <c r="AB878" s="162"/>
      <c r="AC878" s="162"/>
      <c r="AD878" s="284"/>
      <c r="AE878" s="162"/>
      <c r="AF878" s="162"/>
      <c r="AG878" s="284"/>
      <c r="AH878" s="284"/>
      <c r="AI878" s="284"/>
      <c r="AJ878" s="162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83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</row>
    <row r="879" spans="1:72" ht="12.75" customHeight="1">
      <c r="A879" s="162"/>
      <c r="B879" s="162"/>
      <c r="C879" s="317"/>
      <c r="D879" s="317"/>
      <c r="E879" s="317"/>
      <c r="F879" s="317"/>
      <c r="G879" s="327"/>
      <c r="H879" s="327"/>
      <c r="I879" s="327"/>
      <c r="J879" s="327"/>
      <c r="K879" s="327"/>
      <c r="L879" s="162"/>
      <c r="M879" s="162"/>
      <c r="N879" s="163"/>
      <c r="O879" s="163"/>
      <c r="P879" s="327"/>
      <c r="Q879" s="160"/>
      <c r="R879" s="160"/>
      <c r="S879" s="160"/>
      <c r="T879" s="160"/>
      <c r="U879" s="160"/>
      <c r="V879" s="160"/>
      <c r="W879" s="160"/>
      <c r="X879" s="160"/>
      <c r="Y879" s="285"/>
      <c r="Z879" s="284"/>
      <c r="AA879" s="162"/>
      <c r="AB879" s="162"/>
      <c r="AC879" s="162"/>
      <c r="AD879" s="284"/>
      <c r="AE879" s="162"/>
      <c r="AF879" s="162"/>
      <c r="AG879" s="284"/>
      <c r="AH879" s="284"/>
      <c r="AI879" s="284"/>
      <c r="AJ879" s="162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83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</row>
    <row r="880" spans="1:72" ht="12.75" customHeight="1">
      <c r="A880" s="162"/>
      <c r="B880" s="162"/>
      <c r="C880" s="317"/>
      <c r="D880" s="317"/>
      <c r="E880" s="317"/>
      <c r="F880" s="317"/>
      <c r="G880" s="327"/>
      <c r="H880" s="327"/>
      <c r="I880" s="327"/>
      <c r="J880" s="327"/>
      <c r="K880" s="327"/>
      <c r="L880" s="162"/>
      <c r="M880" s="162"/>
      <c r="N880" s="163"/>
      <c r="O880" s="163"/>
      <c r="P880" s="327"/>
      <c r="Q880" s="160"/>
      <c r="R880" s="160"/>
      <c r="S880" s="160"/>
      <c r="T880" s="160"/>
      <c r="U880" s="160"/>
      <c r="V880" s="160"/>
      <c r="W880" s="160"/>
      <c r="X880" s="160"/>
      <c r="Y880" s="285"/>
      <c r="Z880" s="284"/>
      <c r="AA880" s="162"/>
      <c r="AB880" s="162"/>
      <c r="AC880" s="162"/>
      <c r="AD880" s="284"/>
      <c r="AE880" s="162"/>
      <c r="AF880" s="162"/>
      <c r="AG880" s="284"/>
      <c r="AH880" s="284"/>
      <c r="AI880" s="284"/>
      <c r="AJ880" s="162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83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</row>
    <row r="881" spans="1:72" ht="12.75" customHeight="1">
      <c r="A881" s="162"/>
      <c r="B881" s="162"/>
      <c r="C881" s="317"/>
      <c r="D881" s="317"/>
      <c r="E881" s="317"/>
      <c r="F881" s="317"/>
      <c r="G881" s="327"/>
      <c r="H881" s="327"/>
      <c r="I881" s="327"/>
      <c r="J881" s="327"/>
      <c r="K881" s="327"/>
      <c r="L881" s="162"/>
      <c r="M881" s="162"/>
      <c r="N881" s="163"/>
      <c r="O881" s="163"/>
      <c r="P881" s="327"/>
      <c r="Q881" s="160"/>
      <c r="R881" s="160"/>
      <c r="S881" s="160"/>
      <c r="T881" s="160"/>
      <c r="U881" s="160"/>
      <c r="V881" s="160"/>
      <c r="W881" s="160"/>
      <c r="X881" s="160"/>
      <c r="Y881" s="285"/>
      <c r="Z881" s="284"/>
      <c r="AA881" s="162"/>
      <c r="AB881" s="162"/>
      <c r="AC881" s="162"/>
      <c r="AD881" s="284"/>
      <c r="AE881" s="162"/>
      <c r="AF881" s="162"/>
      <c r="AG881" s="284"/>
      <c r="AH881" s="284"/>
      <c r="AI881" s="284"/>
      <c r="AJ881" s="162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83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</row>
    <row r="882" spans="1:72" ht="12.75" customHeight="1">
      <c r="A882" s="162"/>
      <c r="B882" s="162"/>
      <c r="C882" s="317"/>
      <c r="D882" s="317"/>
      <c r="E882" s="317"/>
      <c r="F882" s="317"/>
      <c r="G882" s="327"/>
      <c r="H882" s="327"/>
      <c r="I882" s="327"/>
      <c r="J882" s="327"/>
      <c r="K882" s="327"/>
      <c r="L882" s="162"/>
      <c r="M882" s="162"/>
      <c r="N882" s="163"/>
      <c r="O882" s="163"/>
      <c r="P882" s="327"/>
      <c r="Q882" s="160"/>
      <c r="R882" s="160"/>
      <c r="S882" s="160"/>
      <c r="T882" s="160"/>
      <c r="U882" s="160"/>
      <c r="V882" s="160"/>
      <c r="W882" s="160"/>
      <c r="X882" s="160"/>
      <c r="Y882" s="285"/>
      <c r="Z882" s="284"/>
      <c r="AA882" s="162"/>
      <c r="AB882" s="162"/>
      <c r="AC882" s="162"/>
      <c r="AD882" s="284"/>
      <c r="AE882" s="162"/>
      <c r="AF882" s="162"/>
      <c r="AG882" s="284"/>
      <c r="AH882" s="284"/>
      <c r="AI882" s="284"/>
      <c r="AJ882" s="162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83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</row>
    <row r="883" spans="1:72" ht="12.75" customHeight="1">
      <c r="A883" s="162"/>
      <c r="B883" s="162"/>
      <c r="C883" s="317"/>
      <c r="D883" s="317"/>
      <c r="E883" s="317"/>
      <c r="F883" s="317"/>
      <c r="G883" s="327"/>
      <c r="H883" s="327"/>
      <c r="I883" s="327"/>
      <c r="J883" s="327"/>
      <c r="K883" s="327"/>
      <c r="L883" s="162"/>
      <c r="M883" s="162"/>
      <c r="N883" s="163"/>
      <c r="O883" s="163"/>
      <c r="P883" s="327"/>
      <c r="Q883" s="160"/>
      <c r="R883" s="160"/>
      <c r="S883" s="160"/>
      <c r="T883" s="160"/>
      <c r="U883" s="160"/>
      <c r="V883" s="160"/>
      <c r="W883" s="160"/>
      <c r="X883" s="160"/>
      <c r="Y883" s="285"/>
      <c r="Z883" s="284"/>
      <c r="AA883" s="162"/>
      <c r="AB883" s="162"/>
      <c r="AC883" s="162"/>
      <c r="AD883" s="284"/>
      <c r="AE883" s="162"/>
      <c r="AF883" s="162"/>
      <c r="AG883" s="284"/>
      <c r="AH883" s="284"/>
      <c r="AI883" s="284"/>
      <c r="AJ883" s="162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83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</row>
    <row r="884" spans="1:72" ht="12.75" customHeight="1">
      <c r="A884" s="162"/>
      <c r="B884" s="162"/>
      <c r="C884" s="317"/>
      <c r="D884" s="317"/>
      <c r="E884" s="317"/>
      <c r="F884" s="317"/>
      <c r="G884" s="327"/>
      <c r="H884" s="327"/>
      <c r="I884" s="327"/>
      <c r="J884" s="327"/>
      <c r="K884" s="327"/>
      <c r="L884" s="162"/>
      <c r="M884" s="162"/>
      <c r="N884" s="163"/>
      <c r="O884" s="163"/>
      <c r="P884" s="327"/>
      <c r="Q884" s="160"/>
      <c r="R884" s="160"/>
      <c r="S884" s="160"/>
      <c r="T884" s="160"/>
      <c r="U884" s="160"/>
      <c r="V884" s="160"/>
      <c r="W884" s="160"/>
      <c r="X884" s="160"/>
      <c r="Y884" s="285"/>
      <c r="Z884" s="284"/>
      <c r="AA884" s="162"/>
      <c r="AB884" s="162"/>
      <c r="AC884" s="162"/>
      <c r="AD884" s="284"/>
      <c r="AE884" s="162"/>
      <c r="AF884" s="162"/>
      <c r="AG884" s="284"/>
      <c r="AH884" s="284"/>
      <c r="AI884" s="284"/>
      <c r="AJ884" s="162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83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</row>
    <row r="885" spans="1:72" ht="12.75" customHeight="1">
      <c r="A885" s="162"/>
      <c r="B885" s="162"/>
      <c r="C885" s="317"/>
      <c r="D885" s="317"/>
      <c r="E885" s="317"/>
      <c r="F885" s="317"/>
      <c r="G885" s="327"/>
      <c r="H885" s="327"/>
      <c r="I885" s="327"/>
      <c r="J885" s="327"/>
      <c r="K885" s="327"/>
      <c r="L885" s="162"/>
      <c r="M885" s="162"/>
      <c r="N885" s="163"/>
      <c r="O885" s="163"/>
      <c r="P885" s="327"/>
      <c r="Q885" s="160"/>
      <c r="R885" s="160"/>
      <c r="S885" s="160"/>
      <c r="T885" s="160"/>
      <c r="U885" s="160"/>
      <c r="V885" s="160"/>
      <c r="W885" s="160"/>
      <c r="X885" s="160"/>
      <c r="Y885" s="285"/>
      <c r="Z885" s="284"/>
      <c r="AA885" s="162"/>
      <c r="AB885" s="162"/>
      <c r="AC885" s="162"/>
      <c r="AD885" s="284"/>
      <c r="AE885" s="162"/>
      <c r="AF885" s="162"/>
      <c r="AG885" s="284"/>
      <c r="AH885" s="284"/>
      <c r="AI885" s="284"/>
      <c r="AJ885" s="162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83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</row>
    <row r="886" spans="1:72" ht="12.75" customHeight="1">
      <c r="A886" s="162"/>
      <c r="B886" s="162"/>
      <c r="C886" s="317"/>
      <c r="D886" s="317"/>
      <c r="E886" s="317"/>
      <c r="F886" s="317"/>
      <c r="G886" s="327"/>
      <c r="H886" s="327"/>
      <c r="I886" s="327"/>
      <c r="J886" s="327"/>
      <c r="K886" s="327"/>
      <c r="L886" s="162"/>
      <c r="M886" s="162"/>
      <c r="N886" s="163"/>
      <c r="O886" s="163"/>
      <c r="P886" s="327"/>
      <c r="Q886" s="160"/>
      <c r="R886" s="160"/>
      <c r="S886" s="160"/>
      <c r="T886" s="160"/>
      <c r="U886" s="160"/>
      <c r="V886" s="160"/>
      <c r="W886" s="160"/>
      <c r="X886" s="160"/>
      <c r="Y886" s="285"/>
      <c r="Z886" s="284"/>
      <c r="AA886" s="162"/>
      <c r="AB886" s="162"/>
      <c r="AC886" s="162"/>
      <c r="AD886" s="284"/>
      <c r="AE886" s="162"/>
      <c r="AF886" s="162"/>
      <c r="AG886" s="284"/>
      <c r="AH886" s="284"/>
      <c r="AI886" s="284"/>
      <c r="AJ886" s="162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83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</row>
    <row r="887" spans="1:72" ht="12.75" customHeight="1">
      <c r="A887" s="162"/>
      <c r="B887" s="162"/>
      <c r="C887" s="317"/>
      <c r="D887" s="317"/>
      <c r="E887" s="317"/>
      <c r="F887" s="317"/>
      <c r="G887" s="327"/>
      <c r="H887" s="327"/>
      <c r="I887" s="327"/>
      <c r="J887" s="327"/>
      <c r="K887" s="327"/>
      <c r="L887" s="162"/>
      <c r="M887" s="162"/>
      <c r="N887" s="163"/>
      <c r="O887" s="163"/>
      <c r="P887" s="327"/>
      <c r="Q887" s="160"/>
      <c r="R887" s="160"/>
      <c r="S887" s="160"/>
      <c r="T887" s="160"/>
      <c r="U887" s="160"/>
      <c r="V887" s="160"/>
      <c r="W887" s="160"/>
      <c r="X887" s="160"/>
      <c r="Y887" s="285"/>
      <c r="Z887" s="284"/>
      <c r="AA887" s="162"/>
      <c r="AB887" s="162"/>
      <c r="AC887" s="162"/>
      <c r="AD887" s="284"/>
      <c r="AE887" s="162"/>
      <c r="AF887" s="162"/>
      <c r="AG887" s="284"/>
      <c r="AH887" s="284"/>
      <c r="AI887" s="284"/>
      <c r="AJ887" s="162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83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</row>
    <row r="888" spans="1:72" ht="12.75" customHeight="1">
      <c r="A888" s="162"/>
      <c r="B888" s="162"/>
      <c r="C888" s="317"/>
      <c r="D888" s="317"/>
      <c r="E888" s="317"/>
      <c r="F888" s="317"/>
      <c r="G888" s="327"/>
      <c r="H888" s="327"/>
      <c r="I888" s="327"/>
      <c r="J888" s="327"/>
      <c r="K888" s="327"/>
      <c r="L888" s="162"/>
      <c r="M888" s="162"/>
      <c r="N888" s="163"/>
      <c r="O888" s="163"/>
      <c r="P888" s="327"/>
      <c r="Q888" s="160"/>
      <c r="R888" s="160"/>
      <c r="S888" s="160"/>
      <c r="T888" s="160"/>
      <c r="U888" s="160"/>
      <c r="V888" s="160"/>
      <c r="W888" s="160"/>
      <c r="X888" s="160"/>
      <c r="Y888" s="285"/>
      <c r="Z888" s="284"/>
      <c r="AA888" s="162"/>
      <c r="AB888" s="162"/>
      <c r="AC888" s="162"/>
      <c r="AD888" s="284"/>
      <c r="AE888" s="162"/>
      <c r="AF888" s="162"/>
      <c r="AG888" s="284"/>
      <c r="AH888" s="284"/>
      <c r="AI888" s="284"/>
      <c r="AJ888" s="162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83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</row>
    <row r="889" spans="1:72" ht="12.75" customHeight="1">
      <c r="A889" s="162"/>
      <c r="B889" s="162"/>
      <c r="C889" s="317"/>
      <c r="D889" s="317"/>
      <c r="E889" s="317"/>
      <c r="F889" s="317"/>
      <c r="G889" s="327"/>
      <c r="H889" s="327"/>
      <c r="I889" s="327"/>
      <c r="J889" s="327"/>
      <c r="K889" s="327"/>
      <c r="L889" s="162"/>
      <c r="M889" s="162"/>
      <c r="N889" s="163"/>
      <c r="O889" s="163"/>
      <c r="P889" s="327"/>
      <c r="Q889" s="160"/>
      <c r="R889" s="160"/>
      <c r="S889" s="160"/>
      <c r="T889" s="160"/>
      <c r="U889" s="160"/>
      <c r="V889" s="160"/>
      <c r="W889" s="160"/>
      <c r="X889" s="160"/>
      <c r="Y889" s="285"/>
      <c r="Z889" s="284"/>
      <c r="AA889" s="162"/>
      <c r="AB889" s="162"/>
      <c r="AC889" s="162"/>
      <c r="AD889" s="284"/>
      <c r="AE889" s="162"/>
      <c r="AF889" s="162"/>
      <c r="AG889" s="284"/>
      <c r="AH889" s="284"/>
      <c r="AI889" s="284"/>
      <c r="AJ889" s="162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83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</row>
    <row r="890" spans="1:72" ht="12.75" customHeight="1">
      <c r="A890" s="162"/>
      <c r="B890" s="162"/>
      <c r="C890" s="317"/>
      <c r="D890" s="317"/>
      <c r="E890" s="317"/>
      <c r="F890" s="317"/>
      <c r="G890" s="327"/>
      <c r="H890" s="327"/>
      <c r="I890" s="327"/>
      <c r="J890" s="327"/>
      <c r="K890" s="327"/>
      <c r="L890" s="162"/>
      <c r="M890" s="162"/>
      <c r="N890" s="163"/>
      <c r="O890" s="163"/>
      <c r="P890" s="327"/>
      <c r="Q890" s="160"/>
      <c r="R890" s="160"/>
      <c r="S890" s="160"/>
      <c r="T890" s="160"/>
      <c r="U890" s="160"/>
      <c r="V890" s="160"/>
      <c r="W890" s="160"/>
      <c r="X890" s="160"/>
      <c r="Y890" s="285"/>
      <c r="Z890" s="284"/>
      <c r="AA890" s="162"/>
      <c r="AB890" s="162"/>
      <c r="AC890" s="162"/>
      <c r="AD890" s="284"/>
      <c r="AE890" s="162"/>
      <c r="AF890" s="162"/>
      <c r="AG890" s="284"/>
      <c r="AH890" s="284"/>
      <c r="AI890" s="284"/>
      <c r="AJ890" s="162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83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</row>
    <row r="891" spans="1:72" ht="12.75" customHeight="1">
      <c r="A891" s="162"/>
      <c r="B891" s="162"/>
      <c r="C891" s="317"/>
      <c r="D891" s="317"/>
      <c r="E891" s="317"/>
      <c r="F891" s="317"/>
      <c r="G891" s="327"/>
      <c r="H891" s="327"/>
      <c r="I891" s="327"/>
      <c r="J891" s="327"/>
      <c r="K891" s="327"/>
      <c r="L891" s="162"/>
      <c r="M891" s="162"/>
      <c r="N891" s="163"/>
      <c r="O891" s="163"/>
      <c r="P891" s="327"/>
      <c r="Q891" s="160"/>
      <c r="R891" s="160"/>
      <c r="S891" s="160"/>
      <c r="T891" s="160"/>
      <c r="U891" s="160"/>
      <c r="V891" s="160"/>
      <c r="W891" s="160"/>
      <c r="X891" s="160"/>
      <c r="Y891" s="285"/>
      <c r="Z891" s="284"/>
      <c r="AA891" s="162"/>
      <c r="AB891" s="162"/>
      <c r="AC891" s="162"/>
      <c r="AD891" s="284"/>
      <c r="AE891" s="162"/>
      <c r="AF891" s="162"/>
      <c r="AG891" s="284"/>
      <c r="AH891" s="284"/>
      <c r="AI891" s="284"/>
      <c r="AJ891" s="162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83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</row>
    <row r="892" spans="1:72" ht="12.75" customHeight="1">
      <c r="A892" s="162"/>
      <c r="B892" s="162"/>
      <c r="C892" s="317"/>
      <c r="D892" s="317"/>
      <c r="E892" s="317"/>
      <c r="F892" s="317"/>
      <c r="G892" s="327"/>
      <c r="H892" s="327"/>
      <c r="I892" s="327"/>
      <c r="J892" s="327"/>
      <c r="K892" s="327"/>
      <c r="L892" s="162"/>
      <c r="M892" s="162"/>
      <c r="N892" s="163"/>
      <c r="O892" s="163"/>
      <c r="P892" s="327"/>
      <c r="Q892" s="160"/>
      <c r="R892" s="160"/>
      <c r="S892" s="160"/>
      <c r="T892" s="160"/>
      <c r="U892" s="160"/>
      <c r="V892" s="160"/>
      <c r="W892" s="160"/>
      <c r="X892" s="160"/>
      <c r="Y892" s="285"/>
      <c r="Z892" s="284"/>
      <c r="AA892" s="162"/>
      <c r="AB892" s="162"/>
      <c r="AC892" s="162"/>
      <c r="AD892" s="284"/>
      <c r="AE892" s="162"/>
      <c r="AF892" s="162"/>
      <c r="AG892" s="284"/>
      <c r="AH892" s="284"/>
      <c r="AI892" s="284"/>
      <c r="AJ892" s="162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83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</row>
    <row r="893" spans="1:72" ht="12.75" customHeight="1">
      <c r="A893" s="162"/>
      <c r="B893" s="162"/>
      <c r="C893" s="317"/>
      <c r="D893" s="317"/>
      <c r="E893" s="317"/>
      <c r="F893" s="317"/>
      <c r="G893" s="327"/>
      <c r="H893" s="327"/>
      <c r="I893" s="327"/>
      <c r="J893" s="327"/>
      <c r="K893" s="327"/>
      <c r="L893" s="162"/>
      <c r="M893" s="162"/>
      <c r="N893" s="163"/>
      <c r="O893" s="163"/>
      <c r="P893" s="327"/>
      <c r="Q893" s="160"/>
      <c r="R893" s="160"/>
      <c r="S893" s="160"/>
      <c r="T893" s="160"/>
      <c r="U893" s="160"/>
      <c r="V893" s="160"/>
      <c r="W893" s="160"/>
      <c r="X893" s="160"/>
      <c r="Y893" s="285"/>
      <c r="Z893" s="284"/>
      <c r="AA893" s="162"/>
      <c r="AB893" s="162"/>
      <c r="AC893" s="162"/>
      <c r="AD893" s="284"/>
      <c r="AE893" s="162"/>
      <c r="AF893" s="162"/>
      <c r="AG893" s="284"/>
      <c r="AH893" s="284"/>
      <c r="AI893" s="284"/>
      <c r="AJ893" s="162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83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</row>
    <row r="894" spans="1:72" ht="12.75" customHeight="1">
      <c r="A894" s="162"/>
      <c r="B894" s="162"/>
      <c r="C894" s="317"/>
      <c r="D894" s="317"/>
      <c r="E894" s="317"/>
      <c r="F894" s="317"/>
      <c r="G894" s="327"/>
      <c r="H894" s="327"/>
      <c r="I894" s="327"/>
      <c r="J894" s="327"/>
      <c r="K894" s="327"/>
      <c r="L894" s="162"/>
      <c r="M894" s="162"/>
      <c r="N894" s="163"/>
      <c r="O894" s="163"/>
      <c r="P894" s="327"/>
      <c r="Q894" s="160"/>
      <c r="R894" s="160"/>
      <c r="S894" s="160"/>
      <c r="T894" s="160"/>
      <c r="U894" s="160"/>
      <c r="V894" s="160"/>
      <c r="W894" s="160"/>
      <c r="X894" s="160"/>
      <c r="Y894" s="285"/>
      <c r="Z894" s="284"/>
      <c r="AA894" s="162"/>
      <c r="AB894" s="162"/>
      <c r="AC894" s="162"/>
      <c r="AD894" s="284"/>
      <c r="AE894" s="162"/>
      <c r="AF894" s="162"/>
      <c r="AG894" s="284"/>
      <c r="AH894" s="284"/>
      <c r="AI894" s="284"/>
      <c r="AJ894" s="162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83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</row>
    <row r="895" spans="1:72" ht="12.75" customHeight="1">
      <c r="A895" s="162"/>
      <c r="B895" s="162"/>
      <c r="C895" s="317"/>
      <c r="D895" s="317"/>
      <c r="E895" s="317"/>
      <c r="F895" s="317"/>
      <c r="G895" s="327"/>
      <c r="H895" s="327"/>
      <c r="I895" s="327"/>
      <c r="J895" s="327"/>
      <c r="K895" s="327"/>
      <c r="L895" s="162"/>
      <c r="M895" s="162"/>
      <c r="N895" s="163"/>
      <c r="O895" s="163"/>
      <c r="P895" s="327"/>
      <c r="Q895" s="160"/>
      <c r="R895" s="160"/>
      <c r="S895" s="160"/>
      <c r="T895" s="160"/>
      <c r="U895" s="160"/>
      <c r="V895" s="160"/>
      <c r="W895" s="160"/>
      <c r="X895" s="160"/>
      <c r="Y895" s="285"/>
      <c r="Z895" s="284"/>
      <c r="AA895" s="162"/>
      <c r="AB895" s="162"/>
      <c r="AC895" s="162"/>
      <c r="AD895" s="284"/>
      <c r="AE895" s="162"/>
      <c r="AF895" s="162"/>
      <c r="AG895" s="284"/>
      <c r="AH895" s="284"/>
      <c r="AI895" s="284"/>
      <c r="AJ895" s="162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83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</row>
    <row r="896" spans="1:72" ht="12.75" customHeight="1">
      <c r="A896" s="162"/>
      <c r="B896" s="162"/>
      <c r="C896" s="317"/>
      <c r="D896" s="317"/>
      <c r="E896" s="317"/>
      <c r="F896" s="317"/>
      <c r="G896" s="327"/>
      <c r="H896" s="327"/>
      <c r="I896" s="327"/>
      <c r="J896" s="327"/>
      <c r="K896" s="327"/>
      <c r="L896" s="162"/>
      <c r="M896" s="162"/>
      <c r="N896" s="163"/>
      <c r="O896" s="163"/>
      <c r="P896" s="327"/>
      <c r="Q896" s="160"/>
      <c r="R896" s="160"/>
      <c r="S896" s="160"/>
      <c r="T896" s="160"/>
      <c r="U896" s="160"/>
      <c r="V896" s="160"/>
      <c r="W896" s="160"/>
      <c r="X896" s="160"/>
      <c r="Y896" s="285"/>
      <c r="Z896" s="284"/>
      <c r="AA896" s="162"/>
      <c r="AB896" s="162"/>
      <c r="AC896" s="162"/>
      <c r="AD896" s="284"/>
      <c r="AE896" s="162"/>
      <c r="AF896" s="162"/>
      <c r="AG896" s="284"/>
      <c r="AH896" s="284"/>
      <c r="AI896" s="284"/>
      <c r="AJ896" s="162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83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</row>
    <row r="897" spans="1:72" ht="12.75" customHeight="1">
      <c r="A897" s="162"/>
      <c r="B897" s="162"/>
      <c r="C897" s="317"/>
      <c r="D897" s="317"/>
      <c r="E897" s="317"/>
      <c r="F897" s="317"/>
      <c r="G897" s="327"/>
      <c r="H897" s="327"/>
      <c r="I897" s="327"/>
      <c r="J897" s="327"/>
      <c r="K897" s="327"/>
      <c r="L897" s="162"/>
      <c r="M897" s="162"/>
      <c r="N897" s="163"/>
      <c r="O897" s="163"/>
      <c r="P897" s="327"/>
      <c r="Q897" s="160"/>
      <c r="R897" s="160"/>
      <c r="S897" s="160"/>
      <c r="T897" s="160"/>
      <c r="U897" s="160"/>
      <c r="V897" s="160"/>
      <c r="W897" s="160"/>
      <c r="X897" s="160"/>
      <c r="Y897" s="285"/>
      <c r="Z897" s="284"/>
      <c r="AA897" s="162"/>
      <c r="AB897" s="162"/>
      <c r="AC897" s="162"/>
      <c r="AD897" s="284"/>
      <c r="AE897" s="162"/>
      <c r="AF897" s="162"/>
      <c r="AG897" s="284"/>
      <c r="AH897" s="284"/>
      <c r="AI897" s="284"/>
      <c r="AJ897" s="162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83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</row>
    <row r="898" spans="1:72" ht="12.75" customHeight="1">
      <c r="A898" s="162"/>
      <c r="B898" s="162"/>
      <c r="C898" s="317"/>
      <c r="D898" s="317"/>
      <c r="E898" s="317"/>
      <c r="F898" s="317"/>
      <c r="G898" s="327"/>
      <c r="H898" s="327"/>
      <c r="I898" s="327"/>
      <c r="J898" s="327"/>
      <c r="K898" s="327"/>
      <c r="L898" s="162"/>
      <c r="M898" s="162"/>
      <c r="N898" s="163"/>
      <c r="O898" s="163"/>
      <c r="P898" s="327"/>
      <c r="Q898" s="160"/>
      <c r="R898" s="160"/>
      <c r="S898" s="160"/>
      <c r="T898" s="160"/>
      <c r="U898" s="160"/>
      <c r="V898" s="160"/>
      <c r="W898" s="160"/>
      <c r="X898" s="160"/>
      <c r="Y898" s="285"/>
      <c r="Z898" s="284"/>
      <c r="AA898" s="162"/>
      <c r="AB898" s="162"/>
      <c r="AC898" s="162"/>
      <c r="AD898" s="284"/>
      <c r="AE898" s="162"/>
      <c r="AF898" s="162"/>
      <c r="AG898" s="284"/>
      <c r="AH898" s="284"/>
      <c r="AI898" s="284"/>
      <c r="AJ898" s="162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83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</row>
    <row r="899" spans="1:72" ht="12.75" customHeight="1">
      <c r="A899" s="162"/>
      <c r="B899" s="162"/>
      <c r="C899" s="317"/>
      <c r="D899" s="317"/>
      <c r="E899" s="317"/>
      <c r="F899" s="317"/>
      <c r="G899" s="327"/>
      <c r="H899" s="327"/>
      <c r="I899" s="327"/>
      <c r="J899" s="327"/>
      <c r="K899" s="327"/>
      <c r="L899" s="162"/>
      <c r="M899" s="162"/>
      <c r="N899" s="163"/>
      <c r="O899" s="163"/>
      <c r="P899" s="327"/>
      <c r="Q899" s="160"/>
      <c r="R899" s="160"/>
      <c r="S899" s="160"/>
      <c r="T899" s="160"/>
      <c r="U899" s="160"/>
      <c r="V899" s="160"/>
      <c r="W899" s="160"/>
      <c r="X899" s="160"/>
      <c r="Y899" s="285"/>
      <c r="Z899" s="284"/>
      <c r="AA899" s="162"/>
      <c r="AB899" s="162"/>
      <c r="AC899" s="162"/>
      <c r="AD899" s="284"/>
      <c r="AE899" s="162"/>
      <c r="AF899" s="162"/>
      <c r="AG899" s="284"/>
      <c r="AH899" s="284"/>
      <c r="AI899" s="284"/>
      <c r="AJ899" s="162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83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</row>
    <row r="900" spans="1:72" ht="12.75" customHeight="1">
      <c r="A900" s="162"/>
      <c r="B900" s="162"/>
      <c r="C900" s="317"/>
      <c r="D900" s="317"/>
      <c r="E900" s="317"/>
      <c r="F900" s="317"/>
      <c r="G900" s="327"/>
      <c r="H900" s="327"/>
      <c r="I900" s="327"/>
      <c r="J900" s="327"/>
      <c r="K900" s="327"/>
      <c r="L900" s="162"/>
      <c r="M900" s="162"/>
      <c r="N900" s="163"/>
      <c r="O900" s="163"/>
      <c r="P900" s="327"/>
      <c r="Q900" s="160"/>
      <c r="R900" s="160"/>
      <c r="S900" s="160"/>
      <c r="T900" s="160"/>
      <c r="U900" s="160"/>
      <c r="V900" s="160"/>
      <c r="W900" s="160"/>
      <c r="X900" s="160"/>
      <c r="Y900" s="285"/>
      <c r="Z900" s="284"/>
      <c r="AA900" s="162"/>
      <c r="AB900" s="162"/>
      <c r="AC900" s="162"/>
      <c r="AD900" s="284"/>
      <c r="AE900" s="162"/>
      <c r="AF900" s="162"/>
      <c r="AG900" s="284"/>
      <c r="AH900" s="284"/>
      <c r="AI900" s="284"/>
      <c r="AJ900" s="162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83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</row>
    <row r="901" spans="1:72" ht="12.75" customHeight="1">
      <c r="A901" s="162"/>
      <c r="B901" s="162"/>
      <c r="C901" s="317"/>
      <c r="D901" s="317"/>
      <c r="E901" s="317"/>
      <c r="F901" s="317"/>
      <c r="G901" s="327"/>
      <c r="H901" s="327"/>
      <c r="I901" s="327"/>
      <c r="J901" s="327"/>
      <c r="K901" s="327"/>
      <c r="L901" s="162"/>
      <c r="M901" s="162"/>
      <c r="N901" s="163"/>
      <c r="O901" s="163"/>
      <c r="P901" s="327"/>
      <c r="Q901" s="160"/>
      <c r="R901" s="160"/>
      <c r="S901" s="160"/>
      <c r="T901" s="160"/>
      <c r="U901" s="160"/>
      <c r="V901" s="160"/>
      <c r="W901" s="160"/>
      <c r="X901" s="160"/>
      <c r="Y901" s="285"/>
      <c r="Z901" s="284"/>
      <c r="AA901" s="162"/>
      <c r="AB901" s="162"/>
      <c r="AC901" s="162"/>
      <c r="AD901" s="284"/>
      <c r="AE901" s="162"/>
      <c r="AF901" s="162"/>
      <c r="AG901" s="284"/>
      <c r="AH901" s="284"/>
      <c r="AI901" s="284"/>
      <c r="AJ901" s="162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83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</row>
    <row r="902" spans="1:72" ht="12.75" customHeight="1">
      <c r="A902" s="162"/>
      <c r="B902" s="162"/>
      <c r="C902" s="317"/>
      <c r="D902" s="317"/>
      <c r="E902" s="317"/>
      <c r="F902" s="317"/>
      <c r="G902" s="327"/>
      <c r="H902" s="327"/>
      <c r="I902" s="327"/>
      <c r="J902" s="327"/>
      <c r="K902" s="327"/>
      <c r="L902" s="162"/>
      <c r="M902" s="162"/>
      <c r="N902" s="163"/>
      <c r="O902" s="163"/>
      <c r="P902" s="327"/>
      <c r="Q902" s="160"/>
      <c r="R902" s="160"/>
      <c r="S902" s="160"/>
      <c r="T902" s="160"/>
      <c r="U902" s="160"/>
      <c r="V902" s="160"/>
      <c r="W902" s="160"/>
      <c r="X902" s="160"/>
      <c r="Y902" s="285"/>
      <c r="Z902" s="284"/>
      <c r="AA902" s="162"/>
      <c r="AB902" s="162"/>
      <c r="AC902" s="162"/>
      <c r="AD902" s="284"/>
      <c r="AE902" s="162"/>
      <c r="AF902" s="162"/>
      <c r="AG902" s="284"/>
      <c r="AH902" s="284"/>
      <c r="AI902" s="284"/>
      <c r="AJ902" s="162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83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</row>
    <row r="903" spans="1:72" ht="12.75" customHeight="1">
      <c r="A903" s="162"/>
      <c r="B903" s="162"/>
      <c r="C903" s="317"/>
      <c r="D903" s="317"/>
      <c r="E903" s="317"/>
      <c r="F903" s="317"/>
      <c r="G903" s="327"/>
      <c r="H903" s="327"/>
      <c r="I903" s="327"/>
      <c r="J903" s="327"/>
      <c r="K903" s="327"/>
      <c r="L903" s="162"/>
      <c r="M903" s="162"/>
      <c r="N903" s="163"/>
      <c r="O903" s="163"/>
      <c r="P903" s="327"/>
      <c r="Q903" s="160"/>
      <c r="R903" s="160"/>
      <c r="S903" s="160"/>
      <c r="T903" s="160"/>
      <c r="U903" s="160"/>
      <c r="V903" s="160"/>
      <c r="W903" s="160"/>
      <c r="X903" s="160"/>
      <c r="Y903" s="285"/>
      <c r="Z903" s="284"/>
      <c r="AA903" s="162"/>
      <c r="AB903" s="162"/>
      <c r="AC903" s="162"/>
      <c r="AD903" s="284"/>
      <c r="AE903" s="162"/>
      <c r="AF903" s="162"/>
      <c r="AG903" s="284"/>
      <c r="AH903" s="284"/>
      <c r="AI903" s="284"/>
      <c r="AJ903" s="162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83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</row>
    <row r="904" spans="1:72" ht="12.75" customHeight="1">
      <c r="A904" s="162"/>
      <c r="B904" s="162"/>
      <c r="C904" s="317"/>
      <c r="D904" s="317"/>
      <c r="E904" s="317"/>
      <c r="F904" s="317"/>
      <c r="G904" s="327"/>
      <c r="H904" s="327"/>
      <c r="I904" s="327"/>
      <c r="J904" s="327"/>
      <c r="K904" s="327"/>
      <c r="L904" s="162"/>
      <c r="M904" s="162"/>
      <c r="N904" s="163"/>
      <c r="O904" s="163"/>
      <c r="P904" s="327"/>
      <c r="Q904" s="160"/>
      <c r="R904" s="160"/>
      <c r="S904" s="160"/>
      <c r="T904" s="160"/>
      <c r="U904" s="160"/>
      <c r="V904" s="160"/>
      <c r="W904" s="160"/>
      <c r="X904" s="160"/>
      <c r="Y904" s="285"/>
      <c r="Z904" s="284"/>
      <c r="AA904" s="162"/>
      <c r="AB904" s="162"/>
      <c r="AC904" s="162"/>
      <c r="AD904" s="284"/>
      <c r="AE904" s="162"/>
      <c r="AF904" s="162"/>
      <c r="AG904" s="284"/>
      <c r="AH904" s="284"/>
      <c r="AI904" s="284"/>
      <c r="AJ904" s="162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83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</row>
    <row r="905" spans="1:72" ht="12.75" customHeight="1">
      <c r="A905" s="162"/>
      <c r="B905" s="162"/>
      <c r="C905" s="317"/>
      <c r="D905" s="317"/>
      <c r="E905" s="317"/>
      <c r="F905" s="317"/>
      <c r="G905" s="327"/>
      <c r="H905" s="327"/>
      <c r="I905" s="327"/>
      <c r="J905" s="327"/>
      <c r="K905" s="327"/>
      <c r="L905" s="162"/>
      <c r="M905" s="162"/>
      <c r="N905" s="163"/>
      <c r="O905" s="163"/>
      <c r="P905" s="327"/>
      <c r="Q905" s="160"/>
      <c r="R905" s="160"/>
      <c r="S905" s="160"/>
      <c r="T905" s="160"/>
      <c r="U905" s="160"/>
      <c r="V905" s="160"/>
      <c r="W905" s="160"/>
      <c r="X905" s="160"/>
      <c r="Y905" s="285"/>
      <c r="Z905" s="284"/>
      <c r="AA905" s="162"/>
      <c r="AB905" s="162"/>
      <c r="AC905" s="162"/>
      <c r="AD905" s="284"/>
      <c r="AE905" s="162"/>
      <c r="AF905" s="162"/>
      <c r="AG905" s="284"/>
      <c r="AH905" s="284"/>
      <c r="AI905" s="284"/>
      <c r="AJ905" s="162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83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</row>
    <row r="906" spans="1:72" ht="12.75" customHeight="1">
      <c r="A906" s="162"/>
      <c r="B906" s="162"/>
      <c r="C906" s="317"/>
      <c r="D906" s="317"/>
      <c r="E906" s="317"/>
      <c r="F906" s="317"/>
      <c r="G906" s="327"/>
      <c r="H906" s="327"/>
      <c r="I906" s="327"/>
      <c r="J906" s="327"/>
      <c r="K906" s="327"/>
      <c r="L906" s="162"/>
      <c r="M906" s="162"/>
      <c r="N906" s="163"/>
      <c r="O906" s="163"/>
      <c r="P906" s="327"/>
      <c r="Q906" s="160"/>
      <c r="R906" s="160"/>
      <c r="S906" s="160"/>
      <c r="T906" s="160"/>
      <c r="U906" s="160"/>
      <c r="V906" s="160"/>
      <c r="W906" s="160"/>
      <c r="X906" s="160"/>
      <c r="Y906" s="285"/>
      <c r="Z906" s="284"/>
      <c r="AA906" s="162"/>
      <c r="AB906" s="162"/>
      <c r="AC906" s="162"/>
      <c r="AD906" s="284"/>
      <c r="AE906" s="162"/>
      <c r="AF906" s="162"/>
      <c r="AG906" s="284"/>
      <c r="AH906" s="284"/>
      <c r="AI906" s="284"/>
      <c r="AJ906" s="162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83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</row>
    <row r="907" spans="1:72" ht="12.75" customHeight="1">
      <c r="A907" s="162"/>
      <c r="B907" s="162"/>
      <c r="C907" s="317"/>
      <c r="D907" s="317"/>
      <c r="E907" s="317"/>
      <c r="F907" s="317"/>
      <c r="G907" s="327"/>
      <c r="H907" s="327"/>
      <c r="I907" s="327"/>
      <c r="J907" s="327"/>
      <c r="K907" s="327"/>
      <c r="L907" s="162"/>
      <c r="M907" s="162"/>
      <c r="N907" s="163"/>
      <c r="O907" s="163"/>
      <c r="P907" s="327"/>
      <c r="Q907" s="160"/>
      <c r="R907" s="160"/>
      <c r="S907" s="160"/>
      <c r="T907" s="160"/>
      <c r="U907" s="160"/>
      <c r="V907" s="160"/>
      <c r="W907" s="160"/>
      <c r="X907" s="160"/>
      <c r="Y907" s="285"/>
      <c r="Z907" s="284"/>
      <c r="AA907" s="162"/>
      <c r="AB907" s="162"/>
      <c r="AC907" s="162"/>
      <c r="AD907" s="284"/>
      <c r="AE907" s="162"/>
      <c r="AF907" s="162"/>
      <c r="AG907" s="284"/>
      <c r="AH907" s="284"/>
      <c r="AI907" s="284"/>
      <c r="AJ907" s="162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83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</row>
    <row r="908" spans="1:72" ht="12.75" customHeight="1">
      <c r="A908" s="162"/>
      <c r="B908" s="162"/>
      <c r="C908" s="317"/>
      <c r="D908" s="317"/>
      <c r="E908" s="317"/>
      <c r="F908" s="317"/>
      <c r="G908" s="327"/>
      <c r="H908" s="327"/>
      <c r="I908" s="327"/>
      <c r="J908" s="327"/>
      <c r="K908" s="327"/>
      <c r="L908" s="162"/>
      <c r="M908" s="162"/>
      <c r="N908" s="163"/>
      <c r="O908" s="163"/>
      <c r="P908" s="327"/>
      <c r="Q908" s="160"/>
      <c r="R908" s="160"/>
      <c r="S908" s="160"/>
      <c r="T908" s="160"/>
      <c r="U908" s="160"/>
      <c r="V908" s="160"/>
      <c r="W908" s="160"/>
      <c r="X908" s="160"/>
      <c r="Y908" s="285"/>
      <c r="Z908" s="284"/>
      <c r="AA908" s="162"/>
      <c r="AB908" s="162"/>
      <c r="AC908" s="162"/>
      <c r="AD908" s="284"/>
      <c r="AE908" s="162"/>
      <c r="AF908" s="162"/>
      <c r="AG908" s="284"/>
      <c r="AH908" s="284"/>
      <c r="AI908" s="284"/>
      <c r="AJ908" s="162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83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</row>
    <row r="909" spans="1:72" ht="12.75" customHeight="1">
      <c r="A909" s="162"/>
      <c r="B909" s="162"/>
      <c r="C909" s="317"/>
      <c r="D909" s="317"/>
      <c r="E909" s="317"/>
      <c r="F909" s="317"/>
      <c r="G909" s="327"/>
      <c r="H909" s="327"/>
      <c r="I909" s="327"/>
      <c r="J909" s="327"/>
      <c r="K909" s="327"/>
      <c r="L909" s="162"/>
      <c r="M909" s="162"/>
      <c r="N909" s="163"/>
      <c r="O909" s="163"/>
      <c r="P909" s="327"/>
      <c r="Q909" s="160"/>
      <c r="R909" s="160"/>
      <c r="S909" s="160"/>
      <c r="T909" s="160"/>
      <c r="U909" s="160"/>
      <c r="V909" s="160"/>
      <c r="W909" s="160"/>
      <c r="X909" s="160"/>
      <c r="Y909" s="285"/>
      <c r="Z909" s="284"/>
      <c r="AA909" s="162"/>
      <c r="AB909" s="162"/>
      <c r="AC909" s="162"/>
      <c r="AD909" s="284"/>
      <c r="AE909" s="162"/>
      <c r="AF909" s="162"/>
      <c r="AG909" s="284"/>
      <c r="AH909" s="284"/>
      <c r="AI909" s="284"/>
      <c r="AJ909" s="162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83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</row>
    <row r="910" spans="1:72" ht="12.75" customHeight="1">
      <c r="A910" s="162"/>
      <c r="B910" s="162"/>
      <c r="C910" s="317"/>
      <c r="D910" s="317"/>
      <c r="E910" s="317"/>
      <c r="F910" s="317"/>
      <c r="G910" s="327"/>
      <c r="H910" s="327"/>
      <c r="I910" s="327"/>
      <c r="J910" s="327"/>
      <c r="K910" s="327"/>
      <c r="L910" s="162"/>
      <c r="M910" s="162"/>
      <c r="N910" s="163"/>
      <c r="O910" s="163"/>
      <c r="P910" s="327"/>
      <c r="Q910" s="160"/>
      <c r="R910" s="160"/>
      <c r="S910" s="160"/>
      <c r="T910" s="160"/>
      <c r="U910" s="160"/>
      <c r="V910" s="160"/>
      <c r="W910" s="160"/>
      <c r="X910" s="160"/>
      <c r="Y910" s="285"/>
      <c r="Z910" s="284"/>
      <c r="AA910" s="162"/>
      <c r="AB910" s="162"/>
      <c r="AC910" s="162"/>
      <c r="AD910" s="284"/>
      <c r="AE910" s="162"/>
      <c r="AF910" s="162"/>
      <c r="AG910" s="284"/>
      <c r="AH910" s="284"/>
      <c r="AI910" s="284"/>
      <c r="AJ910" s="162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83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</row>
    <row r="911" spans="1:72" ht="12.75" customHeight="1">
      <c r="A911" s="162"/>
      <c r="B911" s="162"/>
      <c r="C911" s="317"/>
      <c r="D911" s="317"/>
      <c r="E911" s="317"/>
      <c r="F911" s="317"/>
      <c r="G911" s="327"/>
      <c r="H911" s="327"/>
      <c r="I911" s="327"/>
      <c r="J911" s="327"/>
      <c r="K911" s="327"/>
      <c r="L911" s="162"/>
      <c r="M911" s="162"/>
      <c r="N911" s="163"/>
      <c r="O911" s="163"/>
      <c r="P911" s="327"/>
      <c r="Q911" s="160"/>
      <c r="R911" s="160"/>
      <c r="S911" s="160"/>
      <c r="T911" s="160"/>
      <c r="U911" s="160"/>
      <c r="V911" s="160"/>
      <c r="W911" s="160"/>
      <c r="X911" s="160"/>
      <c r="Y911" s="285"/>
      <c r="Z911" s="284"/>
      <c r="AA911" s="162"/>
      <c r="AB911" s="162"/>
      <c r="AC911" s="162"/>
      <c r="AD911" s="284"/>
      <c r="AE911" s="162"/>
      <c r="AF911" s="162"/>
      <c r="AG911" s="284"/>
      <c r="AH911" s="284"/>
      <c r="AI911" s="284"/>
      <c r="AJ911" s="162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83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</row>
    <row r="912" spans="1:72" ht="12.75" customHeight="1">
      <c r="A912" s="162"/>
      <c r="B912" s="162"/>
      <c r="C912" s="317"/>
      <c r="D912" s="317"/>
      <c r="E912" s="317"/>
      <c r="F912" s="317"/>
      <c r="G912" s="327"/>
      <c r="H912" s="327"/>
      <c r="I912" s="327"/>
      <c r="J912" s="327"/>
      <c r="K912" s="327"/>
      <c r="L912" s="162"/>
      <c r="M912" s="162"/>
      <c r="N912" s="163"/>
      <c r="O912" s="163"/>
      <c r="P912" s="327"/>
      <c r="Q912" s="160"/>
      <c r="R912" s="160"/>
      <c r="S912" s="160"/>
      <c r="T912" s="160"/>
      <c r="U912" s="160"/>
      <c r="V912" s="160"/>
      <c r="W912" s="160"/>
      <c r="X912" s="160"/>
      <c r="Y912" s="285"/>
      <c r="Z912" s="284"/>
      <c r="AA912" s="162"/>
      <c r="AB912" s="162"/>
      <c r="AC912" s="162"/>
      <c r="AD912" s="284"/>
      <c r="AE912" s="162"/>
      <c r="AF912" s="162"/>
      <c r="AG912" s="284"/>
      <c r="AH912" s="284"/>
      <c r="AI912" s="284"/>
      <c r="AJ912" s="162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83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</row>
    <row r="913" spans="1:72" ht="12.75" customHeight="1">
      <c r="A913" s="162"/>
      <c r="B913" s="162"/>
      <c r="C913" s="317"/>
      <c r="D913" s="317"/>
      <c r="E913" s="317"/>
      <c r="F913" s="317"/>
      <c r="G913" s="327"/>
      <c r="H913" s="327"/>
      <c r="I913" s="327"/>
      <c r="J913" s="327"/>
      <c r="K913" s="327"/>
      <c r="L913" s="162"/>
      <c r="M913" s="162"/>
      <c r="N913" s="163"/>
      <c r="O913" s="163"/>
      <c r="P913" s="327"/>
      <c r="Q913" s="160"/>
      <c r="R913" s="160"/>
      <c r="S913" s="160"/>
      <c r="T913" s="160"/>
      <c r="U913" s="160"/>
      <c r="V913" s="160"/>
      <c r="W913" s="160"/>
      <c r="X913" s="160"/>
      <c r="Y913" s="285"/>
      <c r="Z913" s="284"/>
      <c r="AA913" s="162"/>
      <c r="AB913" s="162"/>
      <c r="AC913" s="162"/>
      <c r="AD913" s="284"/>
      <c r="AE913" s="162"/>
      <c r="AF913" s="162"/>
      <c r="AG913" s="284"/>
      <c r="AH913" s="284"/>
      <c r="AI913" s="284"/>
      <c r="AJ913" s="162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83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</row>
    <row r="914" spans="1:72" ht="12.75" customHeight="1">
      <c r="A914" s="162"/>
      <c r="B914" s="162"/>
      <c r="C914" s="317"/>
      <c r="D914" s="317"/>
      <c r="E914" s="317"/>
      <c r="F914" s="317"/>
      <c r="G914" s="327"/>
      <c r="H914" s="327"/>
      <c r="I914" s="327"/>
      <c r="J914" s="327"/>
      <c r="K914" s="327"/>
      <c r="L914" s="162"/>
      <c r="M914" s="162"/>
      <c r="N914" s="163"/>
      <c r="O914" s="163"/>
      <c r="P914" s="327"/>
      <c r="Q914" s="160"/>
      <c r="R914" s="160"/>
      <c r="S914" s="160"/>
      <c r="T914" s="160"/>
      <c r="U914" s="160"/>
      <c r="V914" s="160"/>
      <c r="W914" s="160"/>
      <c r="X914" s="160"/>
      <c r="Y914" s="285"/>
      <c r="Z914" s="284"/>
      <c r="AA914" s="162"/>
      <c r="AB914" s="162"/>
      <c r="AC914" s="162"/>
      <c r="AD914" s="284"/>
      <c r="AE914" s="162"/>
      <c r="AF914" s="162"/>
      <c r="AG914" s="284"/>
      <c r="AH914" s="284"/>
      <c r="AI914" s="284"/>
      <c r="AJ914" s="162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83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</row>
    <row r="915" spans="1:72" ht="12.75" customHeight="1">
      <c r="A915" s="162"/>
      <c r="B915" s="162"/>
      <c r="C915" s="317"/>
      <c r="D915" s="317"/>
      <c r="E915" s="317"/>
      <c r="F915" s="317"/>
      <c r="G915" s="327"/>
      <c r="H915" s="327"/>
      <c r="I915" s="327"/>
      <c r="J915" s="327"/>
      <c r="K915" s="327"/>
      <c r="L915" s="162"/>
      <c r="M915" s="162"/>
      <c r="N915" s="163"/>
      <c r="O915" s="163"/>
      <c r="P915" s="327"/>
      <c r="Q915" s="160"/>
      <c r="R915" s="160"/>
      <c r="S915" s="160"/>
      <c r="T915" s="160"/>
      <c r="U915" s="160"/>
      <c r="V915" s="160"/>
      <c r="W915" s="160"/>
      <c r="X915" s="160"/>
      <c r="Y915" s="285"/>
      <c r="Z915" s="284"/>
      <c r="AA915" s="162"/>
      <c r="AB915" s="162"/>
      <c r="AC915" s="162"/>
      <c r="AD915" s="284"/>
      <c r="AE915" s="162"/>
      <c r="AF915" s="162"/>
      <c r="AG915" s="284"/>
      <c r="AH915" s="284"/>
      <c r="AI915" s="284"/>
      <c r="AJ915" s="162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83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</row>
    <row r="916" spans="1:72" ht="12.75" customHeight="1">
      <c r="A916" s="162"/>
      <c r="B916" s="162"/>
      <c r="C916" s="317"/>
      <c r="D916" s="317"/>
      <c r="E916" s="317"/>
      <c r="F916" s="317"/>
      <c r="G916" s="327"/>
      <c r="H916" s="327"/>
      <c r="I916" s="327"/>
      <c r="J916" s="327"/>
      <c r="K916" s="327"/>
      <c r="L916" s="162"/>
      <c r="M916" s="162"/>
      <c r="N916" s="163"/>
      <c r="O916" s="163"/>
      <c r="P916" s="327"/>
      <c r="Q916" s="160"/>
      <c r="R916" s="160"/>
      <c r="S916" s="160"/>
      <c r="T916" s="160"/>
      <c r="U916" s="160"/>
      <c r="V916" s="160"/>
      <c r="W916" s="160"/>
      <c r="X916" s="160"/>
      <c r="Y916" s="285"/>
      <c r="Z916" s="284"/>
      <c r="AA916" s="162"/>
      <c r="AB916" s="162"/>
      <c r="AC916" s="162"/>
      <c r="AD916" s="284"/>
      <c r="AE916" s="162"/>
      <c r="AF916" s="162"/>
      <c r="AG916" s="284"/>
      <c r="AH916" s="284"/>
      <c r="AI916" s="284"/>
      <c r="AJ916" s="162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83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</row>
    <row r="917" spans="1:72" ht="12.75" customHeight="1">
      <c r="A917" s="162"/>
      <c r="B917" s="162"/>
      <c r="C917" s="317"/>
      <c r="D917" s="317"/>
      <c r="E917" s="317"/>
      <c r="F917" s="317"/>
      <c r="G917" s="327"/>
      <c r="H917" s="327"/>
      <c r="I917" s="327"/>
      <c r="J917" s="327"/>
      <c r="K917" s="327"/>
      <c r="L917" s="162"/>
      <c r="M917" s="162"/>
      <c r="N917" s="163"/>
      <c r="O917" s="163"/>
      <c r="P917" s="327"/>
      <c r="Q917" s="160"/>
      <c r="R917" s="160"/>
      <c r="S917" s="160"/>
      <c r="T917" s="160"/>
      <c r="U917" s="160"/>
      <c r="V917" s="160"/>
      <c r="W917" s="160"/>
      <c r="X917" s="160"/>
      <c r="Y917" s="285"/>
      <c r="Z917" s="284"/>
      <c r="AA917" s="162"/>
      <c r="AB917" s="162"/>
      <c r="AC917" s="162"/>
      <c r="AD917" s="284"/>
      <c r="AE917" s="162"/>
      <c r="AF917" s="162"/>
      <c r="AG917" s="284"/>
      <c r="AH917" s="284"/>
      <c r="AI917" s="284"/>
      <c r="AJ917" s="162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83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</row>
    <row r="918" spans="1:72" ht="12.75" customHeight="1">
      <c r="A918" s="162"/>
      <c r="B918" s="162"/>
      <c r="C918" s="317"/>
      <c r="D918" s="317"/>
      <c r="E918" s="317"/>
      <c r="F918" s="317"/>
      <c r="G918" s="327"/>
      <c r="H918" s="327"/>
      <c r="I918" s="327"/>
      <c r="J918" s="327"/>
      <c r="K918" s="327"/>
      <c r="L918" s="162"/>
      <c r="M918" s="162"/>
      <c r="N918" s="163"/>
      <c r="O918" s="163"/>
      <c r="P918" s="327"/>
      <c r="Q918" s="160"/>
      <c r="R918" s="160"/>
      <c r="S918" s="160"/>
      <c r="T918" s="160"/>
      <c r="U918" s="160"/>
      <c r="V918" s="160"/>
      <c r="W918" s="160"/>
      <c r="X918" s="160"/>
      <c r="Y918" s="285"/>
      <c r="Z918" s="284"/>
      <c r="AA918" s="162"/>
      <c r="AB918" s="162"/>
      <c r="AC918" s="162"/>
      <c r="AD918" s="284"/>
      <c r="AE918" s="162"/>
      <c r="AF918" s="162"/>
      <c r="AG918" s="284"/>
      <c r="AH918" s="284"/>
      <c r="AI918" s="284"/>
      <c r="AJ918" s="162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83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</row>
    <row r="919" spans="1:72" ht="12.75" customHeight="1">
      <c r="A919" s="162"/>
      <c r="B919" s="162"/>
      <c r="C919" s="317"/>
      <c r="D919" s="317"/>
      <c r="E919" s="317"/>
      <c r="F919" s="317"/>
      <c r="G919" s="327"/>
      <c r="H919" s="327"/>
      <c r="I919" s="327"/>
      <c r="J919" s="327"/>
      <c r="K919" s="327"/>
      <c r="L919" s="162"/>
      <c r="M919" s="162"/>
      <c r="N919" s="163"/>
      <c r="O919" s="163"/>
      <c r="P919" s="327"/>
      <c r="Q919" s="160"/>
      <c r="R919" s="160"/>
      <c r="S919" s="160"/>
      <c r="T919" s="160"/>
      <c r="U919" s="160"/>
      <c r="V919" s="160"/>
      <c r="W919" s="160"/>
      <c r="X919" s="160"/>
      <c r="Y919" s="285"/>
      <c r="Z919" s="284"/>
      <c r="AA919" s="162"/>
      <c r="AB919" s="162"/>
      <c r="AC919" s="162"/>
      <c r="AD919" s="284"/>
      <c r="AE919" s="162"/>
      <c r="AF919" s="162"/>
      <c r="AG919" s="284"/>
      <c r="AH919" s="284"/>
      <c r="AI919" s="284"/>
      <c r="AJ919" s="162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83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</row>
    <row r="920" spans="1:72" ht="12.75" customHeight="1">
      <c r="A920" s="162"/>
      <c r="B920" s="162"/>
      <c r="C920" s="317"/>
      <c r="D920" s="317"/>
      <c r="E920" s="317"/>
      <c r="F920" s="317"/>
      <c r="G920" s="327"/>
      <c r="H920" s="327"/>
      <c r="I920" s="327"/>
      <c r="J920" s="327"/>
      <c r="K920" s="327"/>
      <c r="L920" s="162"/>
      <c r="M920" s="162"/>
      <c r="N920" s="163"/>
      <c r="O920" s="163"/>
      <c r="P920" s="327"/>
      <c r="Q920" s="160"/>
      <c r="R920" s="160"/>
      <c r="S920" s="160"/>
      <c r="T920" s="160"/>
      <c r="U920" s="160"/>
      <c r="V920" s="160"/>
      <c r="W920" s="160"/>
      <c r="X920" s="160"/>
      <c r="Y920" s="285"/>
      <c r="Z920" s="284"/>
      <c r="AA920" s="162"/>
      <c r="AB920" s="162"/>
      <c r="AC920" s="162"/>
      <c r="AD920" s="284"/>
      <c r="AE920" s="162"/>
      <c r="AF920" s="162"/>
      <c r="AG920" s="284"/>
      <c r="AH920" s="284"/>
      <c r="AI920" s="284"/>
      <c r="AJ920" s="162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83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</row>
    <row r="921" spans="1:72" ht="12.75" customHeight="1">
      <c r="A921" s="162"/>
      <c r="B921" s="162"/>
      <c r="C921" s="317"/>
      <c r="D921" s="317"/>
      <c r="E921" s="317"/>
      <c r="F921" s="317"/>
      <c r="G921" s="327"/>
      <c r="H921" s="327"/>
      <c r="I921" s="327"/>
      <c r="J921" s="327"/>
      <c r="K921" s="327"/>
      <c r="L921" s="162"/>
      <c r="M921" s="162"/>
      <c r="N921" s="163"/>
      <c r="O921" s="163"/>
      <c r="P921" s="327"/>
      <c r="Q921" s="160"/>
      <c r="R921" s="160"/>
      <c r="S921" s="160"/>
      <c r="T921" s="160"/>
      <c r="U921" s="160"/>
      <c r="V921" s="160"/>
      <c r="W921" s="160"/>
      <c r="X921" s="160"/>
      <c r="Y921" s="285"/>
      <c r="Z921" s="284"/>
      <c r="AA921" s="162"/>
      <c r="AB921" s="162"/>
      <c r="AC921" s="162"/>
      <c r="AD921" s="284"/>
      <c r="AE921" s="162"/>
      <c r="AF921" s="162"/>
      <c r="AG921" s="284"/>
      <c r="AH921" s="284"/>
      <c r="AI921" s="284"/>
      <c r="AJ921" s="162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83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</row>
    <row r="922" spans="1:72" ht="12.75" customHeight="1">
      <c r="A922" s="162"/>
      <c r="B922" s="162"/>
      <c r="C922" s="317"/>
      <c r="D922" s="317"/>
      <c r="E922" s="317"/>
      <c r="F922" s="317"/>
      <c r="G922" s="327"/>
      <c r="H922" s="327"/>
      <c r="I922" s="327"/>
      <c r="J922" s="327"/>
      <c r="K922" s="327"/>
      <c r="L922" s="162"/>
      <c r="M922" s="162"/>
      <c r="N922" s="163"/>
      <c r="O922" s="163"/>
      <c r="P922" s="327"/>
      <c r="Q922" s="160"/>
      <c r="R922" s="160"/>
      <c r="S922" s="160"/>
      <c r="T922" s="160"/>
      <c r="U922" s="160"/>
      <c r="V922" s="160"/>
      <c r="W922" s="160"/>
      <c r="X922" s="160"/>
      <c r="Y922" s="285"/>
      <c r="Z922" s="284"/>
      <c r="AA922" s="162"/>
      <c r="AB922" s="162"/>
      <c r="AC922" s="162"/>
      <c r="AD922" s="284"/>
      <c r="AE922" s="162"/>
      <c r="AF922" s="162"/>
      <c r="AG922" s="284"/>
      <c r="AH922" s="284"/>
      <c r="AI922" s="284"/>
      <c r="AJ922" s="162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83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</row>
    <row r="923" spans="1:72" ht="12.75" customHeight="1">
      <c r="A923" s="162"/>
      <c r="B923" s="162"/>
      <c r="C923" s="317"/>
      <c r="D923" s="317"/>
      <c r="E923" s="317"/>
      <c r="F923" s="317"/>
      <c r="G923" s="327"/>
      <c r="H923" s="327"/>
      <c r="I923" s="327"/>
      <c r="J923" s="327"/>
      <c r="K923" s="327"/>
      <c r="L923" s="162"/>
      <c r="M923" s="162"/>
      <c r="N923" s="163"/>
      <c r="O923" s="163"/>
      <c r="P923" s="327"/>
      <c r="Q923" s="160"/>
      <c r="R923" s="160"/>
      <c r="S923" s="160"/>
      <c r="T923" s="160"/>
      <c r="U923" s="160"/>
      <c r="V923" s="160"/>
      <c r="W923" s="160"/>
      <c r="X923" s="160"/>
      <c r="Y923" s="285"/>
      <c r="Z923" s="284"/>
      <c r="AA923" s="162"/>
      <c r="AB923" s="162"/>
      <c r="AC923" s="162"/>
      <c r="AD923" s="284"/>
      <c r="AE923" s="162"/>
      <c r="AF923" s="162"/>
      <c r="AG923" s="284"/>
      <c r="AH923" s="284"/>
      <c r="AI923" s="284"/>
      <c r="AJ923" s="162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83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</row>
    <row r="924" spans="1:72" ht="12.75" customHeight="1">
      <c r="A924" s="162"/>
      <c r="B924" s="162"/>
      <c r="C924" s="317"/>
      <c r="D924" s="317"/>
      <c r="E924" s="317"/>
      <c r="F924" s="317"/>
      <c r="G924" s="327"/>
      <c r="H924" s="327"/>
      <c r="I924" s="327"/>
      <c r="J924" s="327"/>
      <c r="K924" s="327"/>
      <c r="L924" s="162"/>
      <c r="M924" s="162"/>
      <c r="N924" s="163"/>
      <c r="O924" s="163"/>
      <c r="P924" s="327"/>
      <c r="Q924" s="160"/>
      <c r="R924" s="160"/>
      <c r="S924" s="160"/>
      <c r="T924" s="160"/>
      <c r="U924" s="160"/>
      <c r="V924" s="160"/>
      <c r="W924" s="160"/>
      <c r="X924" s="160"/>
      <c r="Y924" s="285"/>
      <c r="Z924" s="284"/>
      <c r="AA924" s="162"/>
      <c r="AB924" s="162"/>
      <c r="AC924" s="162"/>
      <c r="AD924" s="284"/>
      <c r="AE924" s="162"/>
      <c r="AF924" s="162"/>
      <c r="AG924" s="284"/>
      <c r="AH924" s="284"/>
      <c r="AI924" s="284"/>
      <c r="AJ924" s="162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83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</row>
    <row r="925" spans="1:72" ht="12.75" customHeight="1">
      <c r="A925" s="162"/>
      <c r="B925" s="162"/>
      <c r="C925" s="317"/>
      <c r="D925" s="317"/>
      <c r="E925" s="317"/>
      <c r="F925" s="317"/>
      <c r="G925" s="327"/>
      <c r="H925" s="327"/>
      <c r="I925" s="327"/>
      <c r="J925" s="327"/>
      <c r="K925" s="327"/>
      <c r="L925" s="162"/>
      <c r="M925" s="162"/>
      <c r="N925" s="163"/>
      <c r="O925" s="163"/>
      <c r="P925" s="327"/>
      <c r="Q925" s="160"/>
      <c r="R925" s="160"/>
      <c r="S925" s="160"/>
      <c r="T925" s="160"/>
      <c r="U925" s="160"/>
      <c r="V925" s="160"/>
      <c r="W925" s="160"/>
      <c r="X925" s="160"/>
      <c r="Y925" s="285"/>
      <c r="Z925" s="284"/>
      <c r="AA925" s="162"/>
      <c r="AB925" s="162"/>
      <c r="AC925" s="162"/>
      <c r="AD925" s="284"/>
      <c r="AE925" s="162"/>
      <c r="AF925" s="162"/>
      <c r="AG925" s="284"/>
      <c r="AH925" s="284"/>
      <c r="AI925" s="284"/>
      <c r="AJ925" s="162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83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</row>
    <row r="926" spans="1:72" ht="12.75" customHeight="1">
      <c r="A926" s="162"/>
      <c r="B926" s="162"/>
      <c r="C926" s="317"/>
      <c r="D926" s="317"/>
      <c r="E926" s="317"/>
      <c r="F926" s="317"/>
      <c r="G926" s="327"/>
      <c r="H926" s="327"/>
      <c r="I926" s="327"/>
      <c r="J926" s="327"/>
      <c r="K926" s="327"/>
      <c r="L926" s="162"/>
      <c r="M926" s="162"/>
      <c r="N926" s="163"/>
      <c r="O926" s="163"/>
      <c r="P926" s="327"/>
      <c r="Q926" s="160"/>
      <c r="R926" s="160"/>
      <c r="S926" s="160"/>
      <c r="T926" s="160"/>
      <c r="U926" s="160"/>
      <c r="V926" s="160"/>
      <c r="W926" s="160"/>
      <c r="X926" s="160"/>
      <c r="Y926" s="285"/>
      <c r="Z926" s="284"/>
      <c r="AA926" s="162"/>
      <c r="AB926" s="162"/>
      <c r="AC926" s="162"/>
      <c r="AD926" s="284"/>
      <c r="AE926" s="162"/>
      <c r="AF926" s="162"/>
      <c r="AG926" s="284"/>
      <c r="AH926" s="284"/>
      <c r="AI926" s="284"/>
      <c r="AJ926" s="162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83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</row>
    <row r="927" spans="1:72" ht="12.75" customHeight="1">
      <c r="A927" s="162"/>
      <c r="B927" s="162"/>
      <c r="C927" s="317"/>
      <c r="D927" s="317"/>
      <c r="E927" s="317"/>
      <c r="F927" s="317"/>
      <c r="G927" s="327"/>
      <c r="H927" s="327"/>
      <c r="I927" s="327"/>
      <c r="J927" s="327"/>
      <c r="K927" s="327"/>
      <c r="L927" s="162"/>
      <c r="M927" s="162"/>
      <c r="N927" s="163"/>
      <c r="O927" s="163"/>
      <c r="P927" s="327"/>
      <c r="Q927" s="160"/>
      <c r="R927" s="160"/>
      <c r="S927" s="160"/>
      <c r="T927" s="160"/>
      <c r="U927" s="160"/>
      <c r="V927" s="160"/>
      <c r="W927" s="160"/>
      <c r="X927" s="160"/>
      <c r="Y927" s="285"/>
      <c r="Z927" s="284"/>
      <c r="AA927" s="162"/>
      <c r="AB927" s="162"/>
      <c r="AC927" s="162"/>
      <c r="AD927" s="284"/>
      <c r="AE927" s="162"/>
      <c r="AF927" s="162"/>
      <c r="AG927" s="284"/>
      <c r="AH927" s="284"/>
      <c r="AI927" s="284"/>
      <c r="AJ927" s="162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83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</row>
    <row r="928" spans="1:72" ht="12.75" customHeight="1">
      <c r="A928" s="162"/>
      <c r="B928" s="162"/>
      <c r="C928" s="317"/>
      <c r="D928" s="317"/>
      <c r="E928" s="317"/>
      <c r="F928" s="317"/>
      <c r="G928" s="327"/>
      <c r="H928" s="327"/>
      <c r="I928" s="327"/>
      <c r="J928" s="327"/>
      <c r="K928" s="327"/>
      <c r="L928" s="162"/>
      <c r="M928" s="162"/>
      <c r="N928" s="163"/>
      <c r="O928" s="163"/>
      <c r="P928" s="327"/>
      <c r="Q928" s="160"/>
      <c r="R928" s="160"/>
      <c r="S928" s="160"/>
      <c r="T928" s="160"/>
      <c r="U928" s="160"/>
      <c r="V928" s="160"/>
      <c r="W928" s="160"/>
      <c r="X928" s="160"/>
      <c r="Y928" s="285"/>
      <c r="Z928" s="284"/>
      <c r="AA928" s="162"/>
      <c r="AB928" s="162"/>
      <c r="AC928" s="162"/>
      <c r="AD928" s="284"/>
      <c r="AE928" s="162"/>
      <c r="AF928" s="162"/>
      <c r="AG928" s="284"/>
      <c r="AH928" s="284"/>
      <c r="AI928" s="284"/>
      <c r="AJ928" s="162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83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</row>
    <row r="929" spans="1:72" ht="12.75" customHeight="1">
      <c r="A929" s="162"/>
      <c r="B929" s="162"/>
      <c r="C929" s="317"/>
      <c r="D929" s="317"/>
      <c r="E929" s="317"/>
      <c r="F929" s="317"/>
      <c r="G929" s="327"/>
      <c r="H929" s="327"/>
      <c r="I929" s="327"/>
      <c r="J929" s="327"/>
      <c r="K929" s="327"/>
      <c r="L929" s="162"/>
      <c r="M929" s="162"/>
      <c r="N929" s="163"/>
      <c r="O929" s="163"/>
      <c r="P929" s="327"/>
      <c r="Q929" s="160"/>
      <c r="R929" s="160"/>
      <c r="S929" s="160"/>
      <c r="T929" s="160"/>
      <c r="U929" s="160"/>
      <c r="V929" s="160"/>
      <c r="W929" s="160"/>
      <c r="X929" s="160"/>
      <c r="Y929" s="285"/>
      <c r="Z929" s="284"/>
      <c r="AA929" s="162"/>
      <c r="AB929" s="162"/>
      <c r="AC929" s="162"/>
      <c r="AD929" s="284"/>
      <c r="AE929" s="162"/>
      <c r="AF929" s="162"/>
      <c r="AG929" s="284"/>
      <c r="AH929" s="284"/>
      <c r="AI929" s="284"/>
      <c r="AJ929" s="162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83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</row>
    <row r="930" spans="1:72" ht="12.75" customHeight="1">
      <c r="A930" s="162"/>
      <c r="B930" s="162"/>
      <c r="C930" s="317"/>
      <c r="D930" s="317"/>
      <c r="E930" s="317"/>
      <c r="F930" s="317"/>
      <c r="G930" s="327"/>
      <c r="H930" s="327"/>
      <c r="I930" s="327"/>
      <c r="J930" s="327"/>
      <c r="K930" s="327"/>
      <c r="L930" s="162"/>
      <c r="M930" s="162"/>
      <c r="N930" s="163"/>
      <c r="O930" s="163"/>
      <c r="P930" s="327"/>
      <c r="Q930" s="160"/>
      <c r="R930" s="160"/>
      <c r="S930" s="160"/>
      <c r="T930" s="160"/>
      <c r="U930" s="160"/>
      <c r="V930" s="160"/>
      <c r="W930" s="160"/>
      <c r="X930" s="160"/>
      <c r="Y930" s="285"/>
      <c r="Z930" s="284"/>
      <c r="AA930" s="162"/>
      <c r="AB930" s="162"/>
      <c r="AC930" s="162"/>
      <c r="AD930" s="284"/>
      <c r="AE930" s="162"/>
      <c r="AF930" s="162"/>
      <c r="AG930" s="284"/>
      <c r="AH930" s="284"/>
      <c r="AI930" s="284"/>
      <c r="AJ930" s="162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83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</row>
    <row r="931" spans="1:72" ht="12.75" customHeight="1">
      <c r="A931" s="162"/>
      <c r="B931" s="162"/>
      <c r="C931" s="317"/>
      <c r="D931" s="317"/>
      <c r="E931" s="317"/>
      <c r="F931" s="317"/>
      <c r="G931" s="327"/>
      <c r="H931" s="327"/>
      <c r="I931" s="327"/>
      <c r="J931" s="327"/>
      <c r="K931" s="327"/>
      <c r="L931" s="162"/>
      <c r="M931" s="162"/>
      <c r="N931" s="163"/>
      <c r="O931" s="163"/>
      <c r="P931" s="327"/>
      <c r="Q931" s="160"/>
      <c r="R931" s="160"/>
      <c r="S931" s="160"/>
      <c r="T931" s="160"/>
      <c r="U931" s="160"/>
      <c r="V931" s="160"/>
      <c r="W931" s="160"/>
      <c r="X931" s="160"/>
      <c r="Y931" s="285"/>
      <c r="Z931" s="284"/>
      <c r="AA931" s="162"/>
      <c r="AB931" s="162"/>
      <c r="AC931" s="162"/>
      <c r="AD931" s="284"/>
      <c r="AE931" s="162"/>
      <c r="AF931" s="162"/>
      <c r="AG931" s="284"/>
      <c r="AH931" s="284"/>
      <c r="AI931" s="284"/>
      <c r="AJ931" s="162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83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</row>
    <row r="932" spans="1:72" ht="12.75" customHeight="1">
      <c r="A932" s="162"/>
      <c r="B932" s="162"/>
      <c r="C932" s="317"/>
      <c r="D932" s="317"/>
      <c r="E932" s="317"/>
      <c r="F932" s="317"/>
      <c r="G932" s="327"/>
      <c r="H932" s="327"/>
      <c r="I932" s="327"/>
      <c r="J932" s="327"/>
      <c r="K932" s="327"/>
      <c r="L932" s="162"/>
      <c r="M932" s="162"/>
      <c r="N932" s="163"/>
      <c r="O932" s="163"/>
      <c r="P932" s="327"/>
      <c r="Q932" s="160"/>
      <c r="R932" s="160"/>
      <c r="S932" s="160"/>
      <c r="T932" s="160"/>
      <c r="U932" s="160"/>
      <c r="V932" s="160"/>
      <c r="W932" s="160"/>
      <c r="X932" s="160"/>
      <c r="Y932" s="285"/>
      <c r="Z932" s="284"/>
      <c r="AA932" s="162"/>
      <c r="AB932" s="162"/>
      <c r="AC932" s="162"/>
      <c r="AD932" s="284"/>
      <c r="AE932" s="162"/>
      <c r="AF932" s="162"/>
      <c r="AG932" s="284"/>
      <c r="AH932" s="284"/>
      <c r="AI932" s="284"/>
      <c r="AJ932" s="162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83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</row>
    <row r="933" spans="1:72" ht="12.75" customHeight="1">
      <c r="A933" s="162"/>
      <c r="B933" s="162"/>
      <c r="C933" s="317"/>
      <c r="D933" s="317"/>
      <c r="E933" s="317"/>
      <c r="F933" s="317"/>
      <c r="G933" s="327"/>
      <c r="H933" s="327"/>
      <c r="I933" s="327"/>
      <c r="J933" s="327"/>
      <c r="K933" s="327"/>
      <c r="L933" s="162"/>
      <c r="M933" s="162"/>
      <c r="N933" s="163"/>
      <c r="O933" s="163"/>
      <c r="P933" s="327"/>
      <c r="Q933" s="160"/>
      <c r="R933" s="160"/>
      <c r="S933" s="160"/>
      <c r="T933" s="160"/>
      <c r="U933" s="160"/>
      <c r="V933" s="160"/>
      <c r="W933" s="160"/>
      <c r="X933" s="160"/>
      <c r="Y933" s="285"/>
      <c r="Z933" s="284"/>
      <c r="AA933" s="162"/>
      <c r="AB933" s="162"/>
      <c r="AC933" s="162"/>
      <c r="AD933" s="284"/>
      <c r="AE933" s="162"/>
      <c r="AF933" s="162"/>
      <c r="AG933" s="284"/>
      <c r="AH933" s="284"/>
      <c r="AI933" s="284"/>
      <c r="AJ933" s="162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83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</row>
    <row r="934" spans="1:72" ht="12.75" customHeight="1">
      <c r="A934" s="162"/>
      <c r="B934" s="162"/>
      <c r="C934" s="317"/>
      <c r="D934" s="317"/>
      <c r="E934" s="317"/>
      <c r="F934" s="317"/>
      <c r="G934" s="327"/>
      <c r="H934" s="327"/>
      <c r="I934" s="327"/>
      <c r="J934" s="327"/>
      <c r="K934" s="327"/>
      <c r="L934" s="162"/>
      <c r="M934" s="162"/>
      <c r="N934" s="163"/>
      <c r="O934" s="163"/>
      <c r="P934" s="327"/>
      <c r="Q934" s="160"/>
      <c r="R934" s="160"/>
      <c r="S934" s="160"/>
      <c r="T934" s="160"/>
      <c r="U934" s="160"/>
      <c r="V934" s="160"/>
      <c r="W934" s="160"/>
      <c r="X934" s="160"/>
      <c r="Y934" s="285"/>
      <c r="Z934" s="284"/>
      <c r="AA934" s="162"/>
      <c r="AB934" s="162"/>
      <c r="AC934" s="162"/>
      <c r="AD934" s="284"/>
      <c r="AE934" s="162"/>
      <c r="AF934" s="162"/>
      <c r="AG934" s="284"/>
      <c r="AH934" s="284"/>
      <c r="AI934" s="284"/>
      <c r="AJ934" s="162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83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</row>
    <row r="935" spans="1:72" ht="12.75" customHeight="1">
      <c r="A935" s="162"/>
      <c r="B935" s="162"/>
      <c r="C935" s="317"/>
      <c r="D935" s="317"/>
      <c r="E935" s="317"/>
      <c r="F935" s="317"/>
      <c r="G935" s="327"/>
      <c r="H935" s="327"/>
      <c r="I935" s="327"/>
      <c r="J935" s="327"/>
      <c r="K935" s="327"/>
      <c r="L935" s="162"/>
      <c r="M935" s="162"/>
      <c r="N935" s="163"/>
      <c r="O935" s="163"/>
      <c r="P935" s="327"/>
      <c r="Q935" s="160"/>
      <c r="R935" s="160"/>
      <c r="S935" s="160"/>
      <c r="T935" s="160"/>
      <c r="U935" s="160"/>
      <c r="V935" s="160"/>
      <c r="W935" s="160"/>
      <c r="X935" s="160"/>
      <c r="Y935" s="285"/>
      <c r="Z935" s="284"/>
      <c r="AA935" s="162"/>
      <c r="AB935" s="162"/>
      <c r="AC935" s="162"/>
      <c r="AD935" s="284"/>
      <c r="AE935" s="162"/>
      <c r="AF935" s="162"/>
      <c r="AG935" s="284"/>
      <c r="AH935" s="284"/>
      <c r="AI935" s="284"/>
      <c r="AJ935" s="162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83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</row>
    <row r="936" spans="1:72" ht="12.75" customHeight="1">
      <c r="A936" s="162"/>
      <c r="B936" s="162"/>
      <c r="C936" s="317"/>
      <c r="D936" s="317"/>
      <c r="E936" s="317"/>
      <c r="F936" s="317"/>
      <c r="G936" s="327"/>
      <c r="H936" s="327"/>
      <c r="I936" s="327"/>
      <c r="J936" s="327"/>
      <c r="K936" s="327"/>
      <c r="L936" s="162"/>
      <c r="M936" s="162"/>
      <c r="N936" s="163"/>
      <c r="O936" s="163"/>
      <c r="P936" s="327"/>
      <c r="Q936" s="160"/>
      <c r="R936" s="160"/>
      <c r="S936" s="160"/>
      <c r="T936" s="160"/>
      <c r="U936" s="160"/>
      <c r="V936" s="160"/>
      <c r="W936" s="160"/>
      <c r="X936" s="160"/>
      <c r="Y936" s="285"/>
      <c r="Z936" s="284"/>
      <c r="AA936" s="162"/>
      <c r="AB936" s="162"/>
      <c r="AC936" s="162"/>
      <c r="AD936" s="284"/>
      <c r="AE936" s="162"/>
      <c r="AF936" s="162"/>
      <c r="AG936" s="284"/>
      <c r="AH936" s="284"/>
      <c r="AI936" s="284"/>
      <c r="AJ936" s="162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83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</row>
    <row r="937" spans="1:72" ht="12.75" customHeight="1">
      <c r="A937" s="162"/>
      <c r="B937" s="162"/>
      <c r="C937" s="317"/>
      <c r="D937" s="317"/>
      <c r="E937" s="317"/>
      <c r="F937" s="317"/>
      <c r="G937" s="327"/>
      <c r="H937" s="327"/>
      <c r="I937" s="327"/>
      <c r="J937" s="327"/>
      <c r="K937" s="327"/>
      <c r="L937" s="162"/>
      <c r="M937" s="162"/>
      <c r="N937" s="163"/>
      <c r="O937" s="163"/>
      <c r="P937" s="327"/>
      <c r="Q937" s="160"/>
      <c r="R937" s="160"/>
      <c r="S937" s="160"/>
      <c r="T937" s="160"/>
      <c r="U937" s="160"/>
      <c r="V937" s="160"/>
      <c r="W937" s="160"/>
      <c r="X937" s="160"/>
      <c r="Y937" s="285"/>
      <c r="Z937" s="284"/>
      <c r="AA937" s="162"/>
      <c r="AB937" s="162"/>
      <c r="AC937" s="162"/>
      <c r="AD937" s="284"/>
      <c r="AE937" s="162"/>
      <c r="AF937" s="162"/>
      <c r="AG937" s="284"/>
      <c r="AH937" s="284"/>
      <c r="AI937" s="284"/>
      <c r="AJ937" s="162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83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</row>
    <row r="938" spans="1:72" ht="12.75" customHeight="1">
      <c r="A938" s="162"/>
      <c r="B938" s="162"/>
      <c r="C938" s="317"/>
      <c r="D938" s="317"/>
      <c r="E938" s="317"/>
      <c r="F938" s="317"/>
      <c r="G938" s="327"/>
      <c r="H938" s="327"/>
      <c r="I938" s="327"/>
      <c r="J938" s="327"/>
      <c r="K938" s="327"/>
      <c r="L938" s="162"/>
      <c r="M938" s="162"/>
      <c r="N938" s="163"/>
      <c r="O938" s="163"/>
      <c r="P938" s="327"/>
      <c r="Q938" s="160"/>
      <c r="R938" s="160"/>
      <c r="S938" s="160"/>
      <c r="T938" s="160"/>
      <c r="U938" s="160"/>
      <c r="V938" s="160"/>
      <c r="W938" s="160"/>
      <c r="X938" s="160"/>
      <c r="Y938" s="285"/>
      <c r="Z938" s="284"/>
      <c r="AA938" s="162"/>
      <c r="AB938" s="162"/>
      <c r="AC938" s="162"/>
      <c r="AD938" s="284"/>
      <c r="AE938" s="162"/>
      <c r="AF938" s="162"/>
      <c r="AG938" s="284"/>
      <c r="AH938" s="284"/>
      <c r="AI938" s="284"/>
      <c r="AJ938" s="162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83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</row>
    <row r="939" spans="1:72" ht="12.75" customHeight="1">
      <c r="A939" s="162"/>
      <c r="B939" s="162"/>
      <c r="C939" s="317"/>
      <c r="D939" s="317"/>
      <c r="E939" s="317"/>
      <c r="F939" s="317"/>
      <c r="G939" s="327"/>
      <c r="H939" s="327"/>
      <c r="I939" s="327"/>
      <c r="J939" s="327"/>
      <c r="K939" s="327"/>
      <c r="L939" s="162"/>
      <c r="M939" s="162"/>
      <c r="N939" s="163"/>
      <c r="O939" s="163"/>
      <c r="P939" s="327"/>
      <c r="Q939" s="160"/>
      <c r="R939" s="160"/>
      <c r="S939" s="160"/>
      <c r="T939" s="160"/>
      <c r="U939" s="160"/>
      <c r="V939" s="160"/>
      <c r="W939" s="160"/>
      <c r="X939" s="160"/>
      <c r="Y939" s="285"/>
      <c r="Z939" s="284"/>
      <c r="AA939" s="162"/>
      <c r="AB939" s="162"/>
      <c r="AC939" s="162"/>
      <c r="AD939" s="284"/>
      <c r="AE939" s="162"/>
      <c r="AF939" s="162"/>
      <c r="AG939" s="284"/>
      <c r="AH939" s="284"/>
      <c r="AI939" s="284"/>
      <c r="AJ939" s="162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83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</row>
    <row r="940" spans="1:72" ht="12.75" customHeight="1">
      <c r="A940" s="162"/>
      <c r="B940" s="162"/>
      <c r="C940" s="317"/>
      <c r="D940" s="317"/>
      <c r="E940" s="317"/>
      <c r="F940" s="317"/>
      <c r="G940" s="327"/>
      <c r="H940" s="327"/>
      <c r="I940" s="327"/>
      <c r="J940" s="327"/>
      <c r="K940" s="327"/>
      <c r="L940" s="162"/>
      <c r="M940" s="162"/>
      <c r="N940" s="163"/>
      <c r="O940" s="163"/>
      <c r="P940" s="327"/>
      <c r="Q940" s="160"/>
      <c r="R940" s="160"/>
      <c r="S940" s="160"/>
      <c r="T940" s="160"/>
      <c r="U940" s="160"/>
      <c r="V940" s="160"/>
      <c r="W940" s="160"/>
      <c r="X940" s="160"/>
      <c r="Y940" s="285"/>
      <c r="Z940" s="284"/>
      <c r="AA940" s="162"/>
      <c r="AB940" s="162"/>
      <c r="AC940" s="162"/>
      <c r="AD940" s="284"/>
      <c r="AE940" s="162"/>
      <c r="AF940" s="162"/>
      <c r="AG940" s="284"/>
      <c r="AH940" s="284"/>
      <c r="AI940" s="284"/>
      <c r="AJ940" s="162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83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</row>
    <row r="941" spans="1:72" ht="12.75" customHeight="1">
      <c r="A941" s="162"/>
      <c r="B941" s="162"/>
      <c r="C941" s="317"/>
      <c r="D941" s="317"/>
      <c r="E941" s="317"/>
      <c r="F941" s="317"/>
      <c r="G941" s="327"/>
      <c r="H941" s="327"/>
      <c r="I941" s="327"/>
      <c r="J941" s="327"/>
      <c r="K941" s="327"/>
      <c r="L941" s="162"/>
      <c r="M941" s="162"/>
      <c r="N941" s="163"/>
      <c r="O941" s="163"/>
      <c r="P941" s="327"/>
      <c r="Q941" s="160"/>
      <c r="R941" s="160"/>
      <c r="S941" s="160"/>
      <c r="T941" s="160"/>
      <c r="U941" s="160"/>
      <c r="V941" s="160"/>
      <c r="W941" s="160"/>
      <c r="X941" s="160"/>
      <c r="Y941" s="285"/>
      <c r="Z941" s="284"/>
      <c r="AA941" s="162"/>
      <c r="AB941" s="162"/>
      <c r="AC941" s="162"/>
      <c r="AD941" s="284"/>
      <c r="AE941" s="162"/>
      <c r="AF941" s="162"/>
      <c r="AG941" s="284"/>
      <c r="AH941" s="284"/>
      <c r="AI941" s="284"/>
      <c r="AJ941" s="162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83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</row>
    <row r="942" spans="1:72" ht="12.75" customHeight="1">
      <c r="A942" s="162"/>
      <c r="B942" s="162"/>
      <c r="C942" s="317"/>
      <c r="D942" s="317"/>
      <c r="E942" s="317"/>
      <c r="F942" s="317"/>
      <c r="G942" s="327"/>
      <c r="H942" s="327"/>
      <c r="I942" s="327"/>
      <c r="J942" s="327"/>
      <c r="K942" s="327"/>
      <c r="L942" s="162"/>
      <c r="M942" s="162"/>
      <c r="N942" s="163"/>
      <c r="O942" s="163"/>
      <c r="P942" s="327"/>
      <c r="Q942" s="160"/>
      <c r="R942" s="160"/>
      <c r="S942" s="160"/>
      <c r="T942" s="160"/>
      <c r="U942" s="160"/>
      <c r="V942" s="160"/>
      <c r="W942" s="160"/>
      <c r="X942" s="160"/>
      <c r="Y942" s="285"/>
      <c r="Z942" s="284"/>
      <c r="AA942" s="162"/>
      <c r="AB942" s="162"/>
      <c r="AC942" s="162"/>
      <c r="AD942" s="284"/>
      <c r="AE942" s="162"/>
      <c r="AF942" s="162"/>
      <c r="AG942" s="284"/>
      <c r="AH942" s="284"/>
      <c r="AI942" s="284"/>
      <c r="AJ942" s="162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83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</row>
    <row r="943" spans="1:72" ht="12.75" customHeight="1">
      <c r="A943" s="162"/>
      <c r="B943" s="162"/>
      <c r="C943" s="317"/>
      <c r="D943" s="317"/>
      <c r="E943" s="317"/>
      <c r="F943" s="317"/>
      <c r="G943" s="327"/>
      <c r="H943" s="327"/>
      <c r="I943" s="327"/>
      <c r="J943" s="327"/>
      <c r="K943" s="327"/>
      <c r="L943" s="162"/>
      <c r="M943" s="162"/>
      <c r="N943" s="163"/>
      <c r="O943" s="163"/>
      <c r="P943" s="327"/>
      <c r="Q943" s="160"/>
      <c r="R943" s="160"/>
      <c r="S943" s="160"/>
      <c r="T943" s="160"/>
      <c r="U943" s="160"/>
      <c r="V943" s="160"/>
      <c r="W943" s="160"/>
      <c r="X943" s="160"/>
      <c r="Y943" s="285"/>
      <c r="Z943" s="284"/>
      <c r="AA943" s="162"/>
      <c r="AB943" s="162"/>
      <c r="AC943" s="162"/>
      <c r="AD943" s="284"/>
      <c r="AE943" s="162"/>
      <c r="AF943" s="162"/>
      <c r="AG943" s="284"/>
      <c r="AH943" s="284"/>
      <c r="AI943" s="284"/>
      <c r="AJ943" s="162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83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</row>
    <row r="944" spans="1:72" ht="12.75" customHeight="1">
      <c r="A944" s="162"/>
      <c r="B944" s="162"/>
      <c r="C944" s="317"/>
      <c r="D944" s="317"/>
      <c r="E944" s="317"/>
      <c r="F944" s="317"/>
      <c r="G944" s="327"/>
      <c r="H944" s="327"/>
      <c r="I944" s="327"/>
      <c r="J944" s="327"/>
      <c r="K944" s="327"/>
      <c r="L944" s="162"/>
      <c r="M944" s="162"/>
      <c r="N944" s="163"/>
      <c r="O944" s="163"/>
      <c r="P944" s="327"/>
      <c r="Q944" s="160"/>
      <c r="R944" s="160"/>
      <c r="S944" s="160"/>
      <c r="T944" s="160"/>
      <c r="U944" s="160"/>
      <c r="V944" s="160"/>
      <c r="W944" s="160"/>
      <c r="X944" s="160"/>
      <c r="Y944" s="285"/>
      <c r="Z944" s="284"/>
      <c r="AA944" s="162"/>
      <c r="AB944" s="162"/>
      <c r="AC944" s="162"/>
      <c r="AD944" s="284"/>
      <c r="AE944" s="162"/>
      <c r="AF944" s="162"/>
      <c r="AG944" s="284"/>
      <c r="AH944" s="284"/>
      <c r="AI944" s="284"/>
      <c r="AJ944" s="162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83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</row>
    <row r="945" spans="1:72" ht="12.75" customHeight="1">
      <c r="A945" s="162"/>
      <c r="B945" s="162"/>
      <c r="C945" s="317"/>
      <c r="D945" s="317"/>
      <c r="E945" s="317"/>
      <c r="F945" s="317"/>
      <c r="G945" s="327"/>
      <c r="H945" s="327"/>
      <c r="I945" s="327"/>
      <c r="J945" s="327"/>
      <c r="K945" s="327"/>
      <c r="L945" s="162"/>
      <c r="M945" s="162"/>
      <c r="N945" s="163"/>
      <c r="O945" s="163"/>
      <c r="P945" s="327"/>
      <c r="Q945" s="160"/>
      <c r="R945" s="160"/>
      <c r="S945" s="160"/>
      <c r="T945" s="160"/>
      <c r="U945" s="160"/>
      <c r="V945" s="160"/>
      <c r="W945" s="160"/>
      <c r="X945" s="160"/>
      <c r="Y945" s="285"/>
      <c r="Z945" s="284"/>
      <c r="AA945" s="162"/>
      <c r="AB945" s="162"/>
      <c r="AC945" s="162"/>
      <c r="AD945" s="284"/>
      <c r="AE945" s="162"/>
      <c r="AF945" s="162"/>
      <c r="AG945" s="284"/>
      <c r="AH945" s="284"/>
      <c r="AI945" s="284"/>
      <c r="AJ945" s="162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83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</row>
    <row r="946" spans="1:72" ht="12.75" customHeight="1">
      <c r="A946" s="162"/>
      <c r="B946" s="162"/>
      <c r="C946" s="317"/>
      <c r="D946" s="317"/>
      <c r="E946" s="317"/>
      <c r="F946" s="317"/>
      <c r="G946" s="327"/>
      <c r="H946" s="327"/>
      <c r="I946" s="327"/>
      <c r="J946" s="327"/>
      <c r="K946" s="327"/>
      <c r="L946" s="162"/>
      <c r="M946" s="162"/>
      <c r="N946" s="163"/>
      <c r="O946" s="163"/>
      <c r="P946" s="327"/>
      <c r="Q946" s="160"/>
      <c r="R946" s="160"/>
      <c r="S946" s="160"/>
      <c r="T946" s="160"/>
      <c r="U946" s="160"/>
      <c r="V946" s="160"/>
      <c r="W946" s="160"/>
      <c r="X946" s="160"/>
      <c r="Y946" s="285"/>
      <c r="Z946" s="284"/>
      <c r="AA946" s="162"/>
      <c r="AB946" s="162"/>
      <c r="AC946" s="162"/>
      <c r="AD946" s="284"/>
      <c r="AE946" s="162"/>
      <c r="AF946" s="162"/>
      <c r="AG946" s="284"/>
      <c r="AH946" s="284"/>
      <c r="AI946" s="284"/>
      <c r="AJ946" s="162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83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</row>
    <row r="947" spans="1:72" ht="12.75" customHeight="1">
      <c r="A947" s="162"/>
      <c r="B947" s="162"/>
      <c r="C947" s="317"/>
      <c r="D947" s="317"/>
      <c r="E947" s="317"/>
      <c r="F947" s="317"/>
      <c r="G947" s="327"/>
      <c r="H947" s="327"/>
      <c r="I947" s="327"/>
      <c r="J947" s="327"/>
      <c r="K947" s="327"/>
      <c r="L947" s="162"/>
      <c r="M947" s="162"/>
      <c r="N947" s="163"/>
      <c r="O947" s="163"/>
      <c r="P947" s="327"/>
      <c r="Q947" s="160"/>
      <c r="R947" s="160"/>
      <c r="S947" s="160"/>
      <c r="T947" s="160"/>
      <c r="U947" s="160"/>
      <c r="V947" s="160"/>
      <c r="W947" s="160"/>
      <c r="X947" s="160"/>
      <c r="Y947" s="285"/>
      <c r="Z947" s="284"/>
      <c r="AA947" s="162"/>
      <c r="AB947" s="162"/>
      <c r="AC947" s="162"/>
      <c r="AD947" s="284"/>
      <c r="AE947" s="162"/>
      <c r="AF947" s="162"/>
      <c r="AG947" s="284"/>
      <c r="AH947" s="284"/>
      <c r="AI947" s="284"/>
      <c r="AJ947" s="162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83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</row>
    <row r="948" spans="1:72" ht="12.75" customHeight="1">
      <c r="A948" s="162"/>
      <c r="B948" s="162"/>
      <c r="C948" s="317"/>
      <c r="D948" s="317"/>
      <c r="E948" s="317"/>
      <c r="F948" s="317"/>
      <c r="G948" s="327"/>
      <c r="H948" s="327"/>
      <c r="I948" s="327"/>
      <c r="J948" s="327"/>
      <c r="K948" s="327"/>
      <c r="L948" s="162"/>
      <c r="M948" s="162"/>
      <c r="N948" s="163"/>
      <c r="O948" s="163"/>
      <c r="P948" s="327"/>
      <c r="Q948" s="160"/>
      <c r="R948" s="160"/>
      <c r="S948" s="160"/>
      <c r="T948" s="160"/>
      <c r="U948" s="160"/>
      <c r="V948" s="160"/>
      <c r="W948" s="160"/>
      <c r="X948" s="160"/>
      <c r="Y948" s="285"/>
      <c r="Z948" s="284"/>
      <c r="AA948" s="162"/>
      <c r="AB948" s="162"/>
      <c r="AC948" s="162"/>
      <c r="AD948" s="284"/>
      <c r="AE948" s="162"/>
      <c r="AF948" s="162"/>
      <c r="AG948" s="284"/>
      <c r="AH948" s="284"/>
      <c r="AI948" s="284"/>
      <c r="AJ948" s="162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83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</row>
    <row r="949" spans="1:72" ht="12.75" customHeight="1">
      <c r="A949" s="162"/>
      <c r="B949" s="162"/>
      <c r="C949" s="317"/>
      <c r="D949" s="317"/>
      <c r="E949" s="317"/>
      <c r="F949" s="317"/>
      <c r="G949" s="327"/>
      <c r="H949" s="327"/>
      <c r="I949" s="327"/>
      <c r="J949" s="327"/>
      <c r="K949" s="327"/>
      <c r="L949" s="162"/>
      <c r="M949" s="162"/>
      <c r="N949" s="163"/>
      <c r="O949" s="163"/>
      <c r="P949" s="327"/>
      <c r="Q949" s="160"/>
      <c r="R949" s="160"/>
      <c r="S949" s="160"/>
      <c r="T949" s="160"/>
      <c r="U949" s="160"/>
      <c r="V949" s="160"/>
      <c r="W949" s="160"/>
      <c r="X949" s="160"/>
      <c r="Y949" s="285"/>
      <c r="Z949" s="284"/>
      <c r="AA949" s="162"/>
      <c r="AB949" s="162"/>
      <c r="AC949" s="162"/>
      <c r="AD949" s="284"/>
      <c r="AE949" s="162"/>
      <c r="AF949" s="162"/>
      <c r="AG949" s="284"/>
      <c r="AH949" s="284"/>
      <c r="AI949" s="284"/>
      <c r="AJ949" s="162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83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</row>
    <row r="950" spans="1:72" ht="12.75" customHeight="1">
      <c r="A950" s="162"/>
      <c r="B950" s="162"/>
      <c r="C950" s="317"/>
      <c r="D950" s="317"/>
      <c r="E950" s="317"/>
      <c r="F950" s="317"/>
      <c r="G950" s="327"/>
      <c r="H950" s="327"/>
      <c r="I950" s="327"/>
      <c r="J950" s="327"/>
      <c r="K950" s="327"/>
      <c r="L950" s="162"/>
      <c r="M950" s="162"/>
      <c r="N950" s="163"/>
      <c r="O950" s="163"/>
      <c r="P950" s="327"/>
      <c r="Q950" s="160"/>
      <c r="R950" s="160"/>
      <c r="S950" s="160"/>
      <c r="T950" s="160"/>
      <c r="U950" s="160"/>
      <c r="V950" s="160"/>
      <c r="W950" s="160"/>
      <c r="X950" s="160"/>
      <c r="Y950" s="285"/>
      <c r="Z950" s="284"/>
      <c r="AA950" s="162"/>
      <c r="AB950" s="162"/>
      <c r="AC950" s="162"/>
      <c r="AD950" s="284"/>
      <c r="AE950" s="162"/>
      <c r="AF950" s="162"/>
      <c r="AG950" s="284"/>
      <c r="AH950" s="284"/>
      <c r="AI950" s="284"/>
      <c r="AJ950" s="162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83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</row>
    <row r="951" spans="1:72" ht="12.75" customHeight="1">
      <c r="A951" s="162"/>
      <c r="B951" s="162"/>
      <c r="C951" s="317"/>
      <c r="D951" s="317"/>
      <c r="E951" s="317"/>
      <c r="F951" s="317"/>
      <c r="G951" s="327"/>
      <c r="H951" s="327"/>
      <c r="I951" s="327"/>
      <c r="J951" s="327"/>
      <c r="K951" s="327"/>
      <c r="L951" s="162"/>
      <c r="M951" s="162"/>
      <c r="N951" s="163"/>
      <c r="O951" s="163"/>
      <c r="P951" s="327"/>
      <c r="Q951" s="160"/>
      <c r="R951" s="160"/>
      <c r="S951" s="160"/>
      <c r="T951" s="160"/>
      <c r="U951" s="160"/>
      <c r="V951" s="160"/>
      <c r="W951" s="160"/>
      <c r="X951" s="160"/>
      <c r="Y951" s="285"/>
      <c r="Z951" s="284"/>
      <c r="AA951" s="162"/>
      <c r="AB951" s="162"/>
      <c r="AC951" s="162"/>
      <c r="AD951" s="284"/>
      <c r="AE951" s="162"/>
      <c r="AF951" s="162"/>
      <c r="AG951" s="284"/>
      <c r="AH951" s="284"/>
      <c r="AI951" s="284"/>
      <c r="AJ951" s="162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83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</row>
    <row r="952" spans="1:72" ht="12.75" customHeight="1">
      <c r="A952" s="162"/>
      <c r="B952" s="162"/>
      <c r="C952" s="317"/>
      <c r="D952" s="317"/>
      <c r="E952" s="317"/>
      <c r="F952" s="317"/>
      <c r="G952" s="327"/>
      <c r="H952" s="327"/>
      <c r="I952" s="327"/>
      <c r="J952" s="327"/>
      <c r="K952" s="327"/>
      <c r="L952" s="162"/>
      <c r="M952" s="162"/>
      <c r="N952" s="163"/>
      <c r="O952" s="163"/>
      <c r="P952" s="327"/>
      <c r="Q952" s="160"/>
      <c r="R952" s="160"/>
      <c r="S952" s="160"/>
      <c r="T952" s="160"/>
      <c r="U952" s="160"/>
      <c r="V952" s="160"/>
      <c r="W952" s="160"/>
      <c r="X952" s="160"/>
      <c r="Y952" s="285"/>
      <c r="Z952" s="284"/>
      <c r="AA952" s="162"/>
      <c r="AB952" s="162"/>
      <c r="AC952" s="162"/>
      <c r="AD952" s="284"/>
      <c r="AE952" s="162"/>
      <c r="AF952" s="162"/>
      <c r="AG952" s="284"/>
      <c r="AH952" s="284"/>
      <c r="AI952" s="284"/>
      <c r="AJ952" s="162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83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</row>
    <row r="953" spans="1:72" ht="12.75" customHeight="1">
      <c r="A953" s="162"/>
      <c r="B953" s="162"/>
      <c r="C953" s="317"/>
      <c r="D953" s="317"/>
      <c r="E953" s="317"/>
      <c r="F953" s="317"/>
      <c r="G953" s="327"/>
      <c r="H953" s="327"/>
      <c r="I953" s="327"/>
      <c r="J953" s="327"/>
      <c r="K953" s="327"/>
      <c r="L953" s="162"/>
      <c r="M953" s="162"/>
      <c r="N953" s="163"/>
      <c r="O953" s="163"/>
      <c r="P953" s="327"/>
      <c r="Q953" s="160"/>
      <c r="R953" s="160"/>
      <c r="S953" s="160"/>
      <c r="T953" s="160"/>
      <c r="U953" s="160"/>
      <c r="V953" s="160"/>
      <c r="W953" s="160"/>
      <c r="X953" s="160"/>
      <c r="Y953" s="285"/>
      <c r="Z953" s="284"/>
      <c r="AA953" s="162"/>
      <c r="AB953" s="162"/>
      <c r="AC953" s="162"/>
      <c r="AD953" s="284"/>
      <c r="AE953" s="162"/>
      <c r="AF953" s="162"/>
      <c r="AG953" s="284"/>
      <c r="AH953" s="284"/>
      <c r="AI953" s="284"/>
      <c r="AJ953" s="162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83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</row>
    <row r="954" spans="1:72" ht="12.75" customHeight="1">
      <c r="A954" s="162"/>
      <c r="B954" s="162"/>
      <c r="C954" s="317"/>
      <c r="D954" s="317"/>
      <c r="E954" s="317"/>
      <c r="F954" s="317"/>
      <c r="G954" s="327"/>
      <c r="H954" s="327"/>
      <c r="I954" s="327"/>
      <c r="J954" s="327"/>
      <c r="K954" s="327"/>
      <c r="L954" s="162"/>
      <c r="M954" s="162"/>
      <c r="N954" s="163"/>
      <c r="O954" s="163"/>
      <c r="P954" s="327"/>
      <c r="Q954" s="160"/>
      <c r="R954" s="160"/>
      <c r="S954" s="160"/>
      <c r="T954" s="160"/>
      <c r="U954" s="160"/>
      <c r="V954" s="160"/>
      <c r="W954" s="160"/>
      <c r="X954" s="160"/>
      <c r="Y954" s="285"/>
      <c r="Z954" s="284"/>
      <c r="AA954" s="162"/>
      <c r="AB954" s="162"/>
      <c r="AC954" s="162"/>
      <c r="AD954" s="284"/>
      <c r="AE954" s="162"/>
      <c r="AF954" s="162"/>
      <c r="AG954" s="284"/>
      <c r="AH954" s="284"/>
      <c r="AI954" s="284"/>
      <c r="AJ954" s="162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83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</row>
    <row r="955" spans="1:72" ht="12.75" customHeight="1">
      <c r="A955" s="162"/>
      <c r="B955" s="162"/>
      <c r="C955" s="317"/>
      <c r="D955" s="317"/>
      <c r="E955" s="317"/>
      <c r="F955" s="317"/>
      <c r="G955" s="327"/>
      <c r="H955" s="327"/>
      <c r="I955" s="327"/>
      <c r="J955" s="327"/>
      <c r="K955" s="327"/>
      <c r="L955" s="162"/>
      <c r="M955" s="162"/>
      <c r="N955" s="163"/>
      <c r="O955" s="163"/>
      <c r="P955" s="327"/>
      <c r="Q955" s="160"/>
      <c r="R955" s="160"/>
      <c r="S955" s="160"/>
      <c r="T955" s="160"/>
      <c r="U955" s="160"/>
      <c r="V955" s="160"/>
      <c r="W955" s="160"/>
      <c r="X955" s="160"/>
      <c r="Y955" s="285"/>
      <c r="Z955" s="284"/>
      <c r="AA955" s="162"/>
      <c r="AB955" s="162"/>
      <c r="AC955" s="162"/>
      <c r="AD955" s="284"/>
      <c r="AE955" s="162"/>
      <c r="AF955" s="162"/>
      <c r="AG955" s="284"/>
      <c r="AH955" s="284"/>
      <c r="AI955" s="284"/>
      <c r="AJ955" s="162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83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</row>
    <row r="956" spans="1:72" ht="12.75" customHeight="1">
      <c r="A956" s="162"/>
      <c r="B956" s="162"/>
      <c r="C956" s="317"/>
      <c r="D956" s="317"/>
      <c r="E956" s="317"/>
      <c r="F956" s="317"/>
      <c r="G956" s="327"/>
      <c r="H956" s="327"/>
      <c r="I956" s="327"/>
      <c r="J956" s="327"/>
      <c r="K956" s="327"/>
      <c r="L956" s="162"/>
      <c r="M956" s="162"/>
      <c r="N956" s="163"/>
      <c r="O956" s="163"/>
      <c r="P956" s="327"/>
      <c r="Q956" s="160"/>
      <c r="R956" s="160"/>
      <c r="S956" s="160"/>
      <c r="T956" s="160"/>
      <c r="U956" s="160"/>
      <c r="V956" s="160"/>
      <c r="W956" s="160"/>
      <c r="X956" s="160"/>
      <c r="Y956" s="285"/>
      <c r="Z956" s="284"/>
      <c r="AA956" s="162"/>
      <c r="AB956" s="162"/>
      <c r="AC956" s="162"/>
      <c r="AD956" s="284"/>
      <c r="AE956" s="162"/>
      <c r="AF956" s="162"/>
      <c r="AG956" s="284"/>
      <c r="AH956" s="284"/>
      <c r="AI956" s="284"/>
      <c r="AJ956" s="162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83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</row>
    <row r="957" spans="1:72" ht="12.75" customHeight="1">
      <c r="A957" s="162"/>
      <c r="B957" s="162"/>
      <c r="C957" s="317"/>
      <c r="D957" s="317"/>
      <c r="E957" s="317"/>
      <c r="F957" s="317"/>
      <c r="G957" s="327"/>
      <c r="H957" s="327"/>
      <c r="I957" s="327"/>
      <c r="J957" s="327"/>
      <c r="K957" s="327"/>
      <c r="L957" s="162"/>
      <c r="M957" s="162"/>
      <c r="N957" s="163"/>
      <c r="O957" s="163"/>
      <c r="P957" s="327"/>
      <c r="Q957" s="160"/>
      <c r="R957" s="160"/>
      <c r="S957" s="160"/>
      <c r="T957" s="160"/>
      <c r="U957" s="160"/>
      <c r="V957" s="160"/>
      <c r="W957" s="160"/>
      <c r="X957" s="160"/>
      <c r="Y957" s="285"/>
      <c r="Z957" s="284"/>
      <c r="AA957" s="162"/>
      <c r="AB957" s="162"/>
      <c r="AC957" s="162"/>
      <c r="AD957" s="284"/>
      <c r="AE957" s="162"/>
      <c r="AF957" s="162"/>
      <c r="AG957" s="284"/>
      <c r="AH957" s="284"/>
      <c r="AI957" s="284"/>
      <c r="AJ957" s="162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83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</row>
    <row r="958" spans="1:72" ht="12.75" customHeight="1">
      <c r="A958" s="162"/>
      <c r="B958" s="162"/>
      <c r="C958" s="317"/>
      <c r="D958" s="317"/>
      <c r="E958" s="317"/>
      <c r="F958" s="317"/>
      <c r="G958" s="327"/>
      <c r="H958" s="327"/>
      <c r="I958" s="327"/>
      <c r="J958" s="327"/>
      <c r="K958" s="327"/>
      <c r="L958" s="162"/>
      <c r="M958" s="162"/>
      <c r="N958" s="163"/>
      <c r="O958" s="163"/>
      <c r="P958" s="327"/>
      <c r="Q958" s="160"/>
      <c r="R958" s="160"/>
      <c r="S958" s="160"/>
      <c r="T958" s="160"/>
      <c r="U958" s="160"/>
      <c r="V958" s="160"/>
      <c r="W958" s="160"/>
      <c r="X958" s="160"/>
      <c r="Y958" s="285"/>
      <c r="Z958" s="284"/>
      <c r="AA958" s="162"/>
      <c r="AB958" s="162"/>
      <c r="AC958" s="162"/>
      <c r="AD958" s="284"/>
      <c r="AE958" s="162"/>
      <c r="AF958" s="162"/>
      <c r="AG958" s="284"/>
      <c r="AH958" s="284"/>
      <c r="AI958" s="284"/>
      <c r="AJ958" s="162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83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</row>
    <row r="959" spans="1:72" ht="12.75" customHeight="1">
      <c r="A959" s="162"/>
      <c r="B959" s="162"/>
      <c r="C959" s="317"/>
      <c r="D959" s="317"/>
      <c r="E959" s="317"/>
      <c r="F959" s="317"/>
      <c r="G959" s="327"/>
      <c r="H959" s="327"/>
      <c r="I959" s="327"/>
      <c r="J959" s="327"/>
      <c r="K959" s="327"/>
      <c r="L959" s="162"/>
      <c r="M959" s="162"/>
      <c r="N959" s="163"/>
      <c r="O959" s="163"/>
      <c r="P959" s="327"/>
      <c r="Q959" s="160"/>
      <c r="R959" s="160"/>
      <c r="S959" s="160"/>
      <c r="T959" s="160"/>
      <c r="U959" s="160"/>
      <c r="V959" s="160"/>
      <c r="W959" s="160"/>
      <c r="X959" s="160"/>
      <c r="Y959" s="285"/>
      <c r="Z959" s="284"/>
      <c r="AA959" s="162"/>
      <c r="AB959" s="162"/>
      <c r="AC959" s="162"/>
      <c r="AD959" s="284"/>
      <c r="AE959" s="162"/>
      <c r="AF959" s="162"/>
      <c r="AG959" s="284"/>
      <c r="AH959" s="284"/>
      <c r="AI959" s="284"/>
      <c r="AJ959" s="162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83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</row>
    <row r="960" spans="1:72" ht="12.75" customHeight="1">
      <c r="A960" s="162"/>
      <c r="B960" s="162"/>
      <c r="C960" s="317"/>
      <c r="D960" s="317"/>
      <c r="E960" s="317"/>
      <c r="F960" s="317"/>
      <c r="G960" s="327"/>
      <c r="H960" s="327"/>
      <c r="I960" s="327"/>
      <c r="J960" s="327"/>
      <c r="K960" s="327"/>
      <c r="L960" s="162"/>
      <c r="M960" s="162"/>
      <c r="N960" s="163"/>
      <c r="O960" s="163"/>
      <c r="P960" s="327"/>
      <c r="Q960" s="160"/>
      <c r="R960" s="160"/>
      <c r="S960" s="160"/>
      <c r="T960" s="160"/>
      <c r="U960" s="160"/>
      <c r="V960" s="160"/>
      <c r="W960" s="160"/>
      <c r="X960" s="160"/>
      <c r="Y960" s="285"/>
      <c r="Z960" s="284"/>
      <c r="AA960" s="162"/>
      <c r="AB960" s="162"/>
      <c r="AC960" s="162"/>
      <c r="AD960" s="284"/>
      <c r="AE960" s="162"/>
      <c r="AF960" s="162"/>
      <c r="AG960" s="284"/>
      <c r="AH960" s="284"/>
      <c r="AI960" s="284"/>
      <c r="AJ960" s="162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83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</row>
    <row r="961" spans="1:72" ht="12.75" customHeight="1">
      <c r="A961" s="162"/>
      <c r="B961" s="162"/>
      <c r="C961" s="317"/>
      <c r="D961" s="317"/>
      <c r="E961" s="317"/>
      <c r="F961" s="317"/>
      <c r="G961" s="327"/>
      <c r="H961" s="327"/>
      <c r="I961" s="327"/>
      <c r="J961" s="327"/>
      <c r="K961" s="327"/>
      <c r="L961" s="162"/>
      <c r="M961" s="162"/>
      <c r="N961" s="163"/>
      <c r="O961" s="163"/>
      <c r="P961" s="327"/>
      <c r="Q961" s="160"/>
      <c r="R961" s="160"/>
      <c r="S961" s="160"/>
      <c r="T961" s="160"/>
      <c r="U961" s="160"/>
      <c r="V961" s="160"/>
      <c r="W961" s="160"/>
      <c r="X961" s="160"/>
      <c r="Y961" s="285"/>
      <c r="Z961" s="284"/>
      <c r="AA961" s="162"/>
      <c r="AB961" s="162"/>
      <c r="AC961" s="162"/>
      <c r="AD961" s="284"/>
      <c r="AE961" s="162"/>
      <c r="AF961" s="162"/>
      <c r="AG961" s="284"/>
      <c r="AH961" s="284"/>
      <c r="AI961" s="284"/>
      <c r="AJ961" s="162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83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</row>
    <row r="962" spans="1:72" ht="12.75" customHeight="1">
      <c r="A962" s="162"/>
      <c r="B962" s="162"/>
      <c r="C962" s="317"/>
      <c r="D962" s="317"/>
      <c r="E962" s="317"/>
      <c r="F962" s="317"/>
      <c r="G962" s="327"/>
      <c r="H962" s="327"/>
      <c r="I962" s="327"/>
      <c r="J962" s="327"/>
      <c r="K962" s="327"/>
      <c r="L962" s="162"/>
      <c r="M962" s="162"/>
      <c r="N962" s="163"/>
      <c r="O962" s="163"/>
      <c r="P962" s="327"/>
      <c r="Q962" s="160"/>
      <c r="R962" s="160"/>
      <c r="S962" s="160"/>
      <c r="T962" s="160"/>
      <c r="U962" s="160"/>
      <c r="V962" s="160"/>
      <c r="W962" s="160"/>
      <c r="X962" s="160"/>
      <c r="Y962" s="285"/>
      <c r="Z962" s="284"/>
      <c r="AA962" s="162"/>
      <c r="AB962" s="162"/>
      <c r="AC962" s="162"/>
      <c r="AD962" s="284"/>
      <c r="AE962" s="162"/>
      <c r="AF962" s="162"/>
      <c r="AG962" s="284"/>
      <c r="AH962" s="284"/>
      <c r="AI962" s="284"/>
      <c r="AJ962" s="162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83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</row>
    <row r="963" spans="1:72" ht="12.75" customHeight="1">
      <c r="A963" s="162"/>
      <c r="B963" s="162"/>
      <c r="C963" s="317"/>
      <c r="D963" s="317"/>
      <c r="E963" s="317"/>
      <c r="F963" s="317"/>
      <c r="G963" s="327"/>
      <c r="H963" s="327"/>
      <c r="I963" s="327"/>
      <c r="J963" s="327"/>
      <c r="K963" s="327"/>
      <c r="L963" s="162"/>
      <c r="M963" s="162"/>
      <c r="N963" s="163"/>
      <c r="O963" s="163"/>
      <c r="P963" s="327"/>
      <c r="Q963" s="160"/>
      <c r="R963" s="160"/>
      <c r="S963" s="160"/>
      <c r="T963" s="160"/>
      <c r="U963" s="160"/>
      <c r="V963" s="160"/>
      <c r="W963" s="160"/>
      <c r="X963" s="160"/>
      <c r="Y963" s="285"/>
      <c r="Z963" s="284"/>
      <c r="AA963" s="162"/>
      <c r="AB963" s="162"/>
      <c r="AC963" s="162"/>
      <c r="AD963" s="284"/>
      <c r="AE963" s="162"/>
      <c r="AF963" s="162"/>
      <c r="AG963" s="284"/>
      <c r="AH963" s="284"/>
      <c r="AI963" s="284"/>
      <c r="AJ963" s="162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83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</row>
    <row r="964" spans="1:72" ht="12.75" customHeight="1">
      <c r="A964" s="162"/>
      <c r="B964" s="162"/>
      <c r="C964" s="317"/>
      <c r="D964" s="317"/>
      <c r="E964" s="317"/>
      <c r="F964" s="317"/>
      <c r="G964" s="327"/>
      <c r="H964" s="327"/>
      <c r="I964" s="327"/>
      <c r="J964" s="327"/>
      <c r="K964" s="327"/>
      <c r="L964" s="162"/>
      <c r="M964" s="162"/>
      <c r="N964" s="163"/>
      <c r="O964" s="163"/>
      <c r="P964" s="327"/>
      <c r="Q964" s="160"/>
      <c r="R964" s="160"/>
      <c r="S964" s="160"/>
      <c r="T964" s="160"/>
      <c r="U964" s="160"/>
      <c r="V964" s="160"/>
      <c r="W964" s="160"/>
      <c r="X964" s="160"/>
      <c r="Y964" s="285"/>
      <c r="Z964" s="284"/>
      <c r="AA964" s="162"/>
      <c r="AB964" s="162"/>
      <c r="AC964" s="162"/>
      <c r="AD964" s="284"/>
      <c r="AE964" s="162"/>
      <c r="AF964" s="162"/>
      <c r="AG964" s="284"/>
      <c r="AH964" s="284"/>
      <c r="AI964" s="284"/>
      <c r="AJ964" s="162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83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</row>
    <row r="965" spans="1:72" ht="12.75" customHeight="1">
      <c r="A965" s="162"/>
      <c r="B965" s="162"/>
      <c r="C965" s="317"/>
      <c r="D965" s="317"/>
      <c r="E965" s="317"/>
      <c r="F965" s="317"/>
      <c r="G965" s="327"/>
      <c r="H965" s="327"/>
      <c r="I965" s="327"/>
      <c r="J965" s="327"/>
      <c r="K965" s="327"/>
      <c r="L965" s="162"/>
      <c r="M965" s="162"/>
      <c r="N965" s="163"/>
      <c r="O965" s="163"/>
      <c r="P965" s="327"/>
      <c r="Q965" s="160"/>
      <c r="R965" s="160"/>
      <c r="S965" s="160"/>
      <c r="T965" s="160"/>
      <c r="U965" s="160"/>
      <c r="V965" s="160"/>
      <c r="W965" s="160"/>
      <c r="X965" s="160"/>
      <c r="Y965" s="285"/>
      <c r="Z965" s="284"/>
      <c r="AA965" s="162"/>
      <c r="AB965" s="162"/>
      <c r="AC965" s="162"/>
      <c r="AD965" s="284"/>
      <c r="AE965" s="162"/>
      <c r="AF965" s="162"/>
      <c r="AG965" s="284"/>
      <c r="AH965" s="284"/>
      <c r="AI965" s="284"/>
      <c r="AJ965" s="162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83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</row>
    <row r="966" spans="1:72" ht="12.75" customHeight="1">
      <c r="A966" s="162"/>
      <c r="B966" s="162"/>
      <c r="C966" s="317"/>
      <c r="D966" s="317"/>
      <c r="E966" s="317"/>
      <c r="F966" s="317"/>
      <c r="G966" s="327"/>
      <c r="H966" s="327"/>
      <c r="I966" s="327"/>
      <c r="J966" s="327"/>
      <c r="K966" s="327"/>
      <c r="L966" s="162"/>
      <c r="M966" s="162"/>
      <c r="N966" s="163"/>
      <c r="O966" s="163"/>
      <c r="P966" s="327"/>
      <c r="Q966" s="160"/>
      <c r="R966" s="160"/>
      <c r="S966" s="160"/>
      <c r="T966" s="160"/>
      <c r="U966" s="160"/>
      <c r="V966" s="160"/>
      <c r="W966" s="160"/>
      <c r="X966" s="160"/>
      <c r="Y966" s="285"/>
      <c r="Z966" s="284"/>
      <c r="AA966" s="162"/>
      <c r="AB966" s="162"/>
      <c r="AC966" s="162"/>
      <c r="AD966" s="284"/>
      <c r="AE966" s="162"/>
      <c r="AF966" s="162"/>
      <c r="AG966" s="284"/>
      <c r="AH966" s="284"/>
      <c r="AI966" s="284"/>
      <c r="AJ966" s="162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83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</row>
    <row r="967" spans="1:72" ht="12.75" customHeight="1">
      <c r="A967" s="162"/>
      <c r="B967" s="162"/>
      <c r="C967" s="317"/>
      <c r="D967" s="317"/>
      <c r="E967" s="317"/>
      <c r="F967" s="317"/>
      <c r="G967" s="327"/>
      <c r="H967" s="327"/>
      <c r="I967" s="327"/>
      <c r="J967" s="327"/>
      <c r="K967" s="327"/>
      <c r="L967" s="162"/>
      <c r="M967" s="162"/>
      <c r="N967" s="163"/>
      <c r="O967" s="163"/>
      <c r="P967" s="327"/>
      <c r="Q967" s="160"/>
      <c r="R967" s="160"/>
      <c r="S967" s="160"/>
      <c r="T967" s="160"/>
      <c r="U967" s="160"/>
      <c r="V967" s="160"/>
      <c r="W967" s="160"/>
      <c r="X967" s="160"/>
      <c r="Y967" s="285"/>
      <c r="Z967" s="284"/>
      <c r="AA967" s="162"/>
      <c r="AB967" s="162"/>
      <c r="AC967" s="162"/>
      <c r="AD967" s="284"/>
      <c r="AE967" s="162"/>
      <c r="AF967" s="162"/>
      <c r="AG967" s="284"/>
      <c r="AH967" s="284"/>
      <c r="AI967" s="284"/>
      <c r="AJ967" s="162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83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</row>
    <row r="968" spans="1:72" ht="12.75" customHeight="1">
      <c r="A968" s="162"/>
      <c r="B968" s="162"/>
      <c r="C968" s="317"/>
      <c r="D968" s="317"/>
      <c r="E968" s="317"/>
      <c r="F968" s="317"/>
      <c r="G968" s="327"/>
      <c r="H968" s="327"/>
      <c r="I968" s="327"/>
      <c r="J968" s="327"/>
      <c r="K968" s="327"/>
      <c r="L968" s="162"/>
      <c r="M968" s="162"/>
      <c r="N968" s="163"/>
      <c r="O968" s="163"/>
      <c r="P968" s="327"/>
      <c r="Q968" s="160"/>
      <c r="R968" s="160"/>
      <c r="S968" s="160"/>
      <c r="T968" s="160"/>
      <c r="U968" s="160"/>
      <c r="V968" s="160"/>
      <c r="W968" s="160"/>
      <c r="X968" s="160"/>
      <c r="Y968" s="285"/>
      <c r="Z968" s="284"/>
      <c r="AA968" s="162"/>
      <c r="AB968" s="162"/>
      <c r="AC968" s="162"/>
      <c r="AD968" s="284"/>
      <c r="AE968" s="162"/>
      <c r="AF968" s="162"/>
      <c r="AG968" s="284"/>
      <c r="AH968" s="284"/>
      <c r="AI968" s="284"/>
      <c r="AJ968" s="162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83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</row>
    <row r="969" spans="1:72" ht="12.75" customHeight="1">
      <c r="A969" s="162"/>
      <c r="B969" s="162"/>
      <c r="C969" s="317"/>
      <c r="D969" s="317"/>
      <c r="E969" s="317"/>
      <c r="F969" s="317"/>
      <c r="G969" s="327"/>
      <c r="H969" s="327"/>
      <c r="I969" s="327"/>
      <c r="J969" s="327"/>
      <c r="K969" s="327"/>
      <c r="L969" s="162"/>
      <c r="M969" s="162"/>
      <c r="N969" s="163"/>
      <c r="O969" s="163"/>
      <c r="P969" s="327"/>
      <c r="Q969" s="160"/>
      <c r="R969" s="160"/>
      <c r="S969" s="160"/>
      <c r="T969" s="160"/>
      <c r="U969" s="160"/>
      <c r="V969" s="160"/>
      <c r="W969" s="160"/>
      <c r="X969" s="160"/>
      <c r="Y969" s="285"/>
      <c r="Z969" s="284"/>
      <c r="AA969" s="162"/>
      <c r="AB969" s="162"/>
      <c r="AC969" s="162"/>
      <c r="AD969" s="284"/>
      <c r="AE969" s="162"/>
      <c r="AF969" s="162"/>
      <c r="AG969" s="284"/>
      <c r="AH969" s="284"/>
      <c r="AI969" s="284"/>
      <c r="AJ969" s="162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83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</row>
    <row r="970" spans="1:72" ht="12.75" customHeight="1">
      <c r="A970" s="162"/>
      <c r="B970" s="162"/>
      <c r="C970" s="317"/>
      <c r="D970" s="317"/>
      <c r="E970" s="317"/>
      <c r="F970" s="317"/>
      <c r="G970" s="327"/>
      <c r="H970" s="327"/>
      <c r="I970" s="327"/>
      <c r="J970" s="327"/>
      <c r="K970" s="327"/>
      <c r="L970" s="162"/>
      <c r="M970" s="162"/>
      <c r="N970" s="163"/>
      <c r="O970" s="163"/>
      <c r="P970" s="327"/>
      <c r="Q970" s="160"/>
      <c r="R970" s="160"/>
      <c r="S970" s="160"/>
      <c r="T970" s="160"/>
      <c r="U970" s="160"/>
      <c r="V970" s="160"/>
      <c r="W970" s="160"/>
      <c r="X970" s="160"/>
      <c r="Y970" s="285"/>
      <c r="Z970" s="284"/>
      <c r="AA970" s="162"/>
      <c r="AB970" s="162"/>
      <c r="AC970" s="162"/>
      <c r="AD970" s="284"/>
      <c r="AE970" s="162"/>
      <c r="AF970" s="162"/>
      <c r="AG970" s="284"/>
      <c r="AH970" s="284"/>
      <c r="AI970" s="284"/>
      <c r="AJ970" s="162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83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</row>
    <row r="971" spans="1:72" ht="12.75" customHeight="1">
      <c r="A971" s="162"/>
      <c r="B971" s="162"/>
      <c r="C971" s="317"/>
      <c r="D971" s="317"/>
      <c r="E971" s="317"/>
      <c r="F971" s="317"/>
      <c r="G971" s="327"/>
      <c r="H971" s="327"/>
      <c r="I971" s="327"/>
      <c r="J971" s="327"/>
      <c r="K971" s="327"/>
      <c r="L971" s="162"/>
      <c r="M971" s="162"/>
      <c r="N971" s="163"/>
      <c r="O971" s="163"/>
      <c r="P971" s="327"/>
      <c r="Q971" s="160"/>
      <c r="R971" s="160"/>
      <c r="S971" s="160"/>
      <c r="T971" s="160"/>
      <c r="U971" s="160"/>
      <c r="V971" s="160"/>
      <c r="W971" s="160"/>
      <c r="X971" s="160"/>
      <c r="Y971" s="285"/>
      <c r="Z971" s="284"/>
      <c r="AA971" s="162"/>
      <c r="AB971" s="162"/>
      <c r="AC971" s="162"/>
      <c r="AD971" s="284"/>
      <c r="AE971" s="162"/>
      <c r="AF971" s="162"/>
      <c r="AG971" s="284"/>
      <c r="AH971" s="284"/>
      <c r="AI971" s="284"/>
      <c r="AJ971" s="162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83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</row>
    <row r="972" spans="1:72" ht="12.75" customHeight="1">
      <c r="A972" s="162"/>
      <c r="B972" s="162"/>
      <c r="C972" s="317"/>
      <c r="D972" s="317"/>
      <c r="E972" s="317"/>
      <c r="F972" s="317"/>
      <c r="G972" s="327"/>
      <c r="H972" s="327"/>
      <c r="I972" s="327"/>
      <c r="J972" s="327"/>
      <c r="K972" s="327"/>
      <c r="L972" s="162"/>
      <c r="M972" s="162"/>
      <c r="N972" s="163"/>
      <c r="O972" s="163"/>
      <c r="P972" s="327"/>
      <c r="Q972" s="160"/>
      <c r="R972" s="160"/>
      <c r="S972" s="160"/>
      <c r="T972" s="160"/>
      <c r="U972" s="160"/>
      <c r="V972" s="160"/>
      <c r="W972" s="160"/>
      <c r="X972" s="160"/>
      <c r="Y972" s="285"/>
      <c r="Z972" s="284"/>
      <c r="AA972" s="162"/>
      <c r="AB972" s="162"/>
      <c r="AC972" s="162"/>
      <c r="AD972" s="284"/>
      <c r="AE972" s="162"/>
      <c r="AF972" s="162"/>
      <c r="AG972" s="284"/>
      <c r="AH972" s="284"/>
      <c r="AI972" s="284"/>
      <c r="AJ972" s="162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83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</row>
    <row r="973" spans="1:72" ht="12.75" customHeight="1">
      <c r="A973" s="162"/>
      <c r="B973" s="162"/>
      <c r="C973" s="317"/>
      <c r="D973" s="317"/>
      <c r="E973" s="317"/>
      <c r="F973" s="317"/>
      <c r="G973" s="327"/>
      <c r="H973" s="327"/>
      <c r="I973" s="327"/>
      <c r="J973" s="327"/>
      <c r="K973" s="327"/>
      <c r="L973" s="162"/>
      <c r="M973" s="162"/>
      <c r="N973" s="163"/>
      <c r="O973" s="163"/>
      <c r="P973" s="327"/>
      <c r="Q973" s="160"/>
      <c r="R973" s="160"/>
      <c r="S973" s="160"/>
      <c r="T973" s="160"/>
      <c r="U973" s="160"/>
      <c r="V973" s="160"/>
      <c r="W973" s="160"/>
      <c r="X973" s="160"/>
      <c r="Y973" s="285"/>
      <c r="Z973" s="284"/>
      <c r="AA973" s="162"/>
      <c r="AB973" s="162"/>
      <c r="AC973" s="162"/>
      <c r="AD973" s="284"/>
      <c r="AE973" s="162"/>
      <c r="AF973" s="162"/>
      <c r="AG973" s="284"/>
      <c r="AH973" s="284"/>
      <c r="AI973" s="284"/>
      <c r="AJ973" s="162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83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</row>
    <row r="974" spans="1:72" ht="12.75" customHeight="1">
      <c r="A974" s="162"/>
      <c r="B974" s="162"/>
      <c r="C974" s="317"/>
      <c r="D974" s="317"/>
      <c r="E974" s="317"/>
      <c r="F974" s="317"/>
      <c r="G974" s="327"/>
      <c r="H974" s="327"/>
      <c r="I974" s="327"/>
      <c r="J974" s="327"/>
      <c r="K974" s="327"/>
      <c r="L974" s="162"/>
      <c r="M974" s="162"/>
      <c r="N974" s="163"/>
      <c r="O974" s="163"/>
      <c r="P974" s="327"/>
      <c r="Q974" s="160"/>
      <c r="R974" s="160"/>
      <c r="S974" s="160"/>
      <c r="T974" s="160"/>
      <c r="U974" s="160"/>
      <c r="V974" s="160"/>
      <c r="W974" s="160"/>
      <c r="X974" s="160"/>
      <c r="Y974" s="285"/>
      <c r="Z974" s="284"/>
      <c r="AA974" s="162"/>
      <c r="AB974" s="162"/>
      <c r="AC974" s="162"/>
      <c r="AD974" s="284"/>
      <c r="AE974" s="162"/>
      <c r="AF974" s="162"/>
      <c r="AG974" s="284"/>
      <c r="AH974" s="284"/>
      <c r="AI974" s="284"/>
      <c r="AJ974" s="162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83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</row>
    <row r="975" spans="1:72" ht="12.75" customHeight="1">
      <c r="A975" s="162"/>
      <c r="B975" s="162"/>
      <c r="C975" s="317"/>
      <c r="D975" s="317"/>
      <c r="E975" s="317"/>
      <c r="F975" s="317"/>
      <c r="G975" s="327"/>
      <c r="H975" s="327"/>
      <c r="I975" s="327"/>
      <c r="J975" s="327"/>
      <c r="K975" s="327"/>
      <c r="L975" s="162"/>
      <c r="M975" s="162"/>
      <c r="N975" s="163"/>
      <c r="O975" s="163"/>
      <c r="P975" s="327"/>
      <c r="Q975" s="160"/>
      <c r="R975" s="160"/>
      <c r="S975" s="160"/>
      <c r="T975" s="160"/>
      <c r="U975" s="160"/>
      <c r="V975" s="160"/>
      <c r="W975" s="160"/>
      <c r="X975" s="160"/>
      <c r="Y975" s="285"/>
      <c r="Z975" s="284"/>
      <c r="AA975" s="162"/>
      <c r="AB975" s="162"/>
      <c r="AC975" s="162"/>
      <c r="AD975" s="284"/>
      <c r="AE975" s="162"/>
      <c r="AF975" s="162"/>
      <c r="AG975" s="284"/>
      <c r="AH975" s="284"/>
      <c r="AI975" s="284"/>
      <c r="AJ975" s="162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83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</row>
    <row r="976" spans="1:72" ht="12.75" customHeight="1">
      <c r="A976" s="162"/>
      <c r="B976" s="162"/>
      <c r="C976" s="317"/>
      <c r="D976" s="317"/>
      <c r="E976" s="317"/>
      <c r="F976" s="317"/>
      <c r="G976" s="327"/>
      <c r="H976" s="327"/>
      <c r="I976" s="327"/>
      <c r="J976" s="327"/>
      <c r="K976" s="327"/>
      <c r="L976" s="162"/>
      <c r="M976" s="162"/>
      <c r="N976" s="163"/>
      <c r="O976" s="163"/>
      <c r="P976" s="327"/>
      <c r="Q976" s="160"/>
      <c r="R976" s="160"/>
      <c r="S976" s="160"/>
      <c r="T976" s="160"/>
      <c r="U976" s="160"/>
      <c r="V976" s="160"/>
      <c r="W976" s="160"/>
      <c r="X976" s="160"/>
      <c r="Y976" s="285"/>
      <c r="Z976" s="284"/>
      <c r="AA976" s="162"/>
      <c r="AB976" s="162"/>
      <c r="AC976" s="162"/>
      <c r="AD976" s="284"/>
      <c r="AE976" s="162"/>
      <c r="AF976" s="162"/>
      <c r="AG976" s="284"/>
      <c r="AH976" s="284"/>
      <c r="AI976" s="284"/>
      <c r="AJ976" s="162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83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</row>
    <row r="977" spans="1:72" ht="12.75" customHeight="1">
      <c r="A977" s="162"/>
      <c r="B977" s="162"/>
      <c r="C977" s="317"/>
      <c r="D977" s="317"/>
      <c r="E977" s="317"/>
      <c r="F977" s="317"/>
      <c r="G977" s="327"/>
      <c r="H977" s="327"/>
      <c r="I977" s="327"/>
      <c r="J977" s="327"/>
      <c r="K977" s="327"/>
      <c r="L977" s="162"/>
      <c r="M977" s="162"/>
      <c r="N977" s="163"/>
      <c r="O977" s="163"/>
      <c r="P977" s="327"/>
      <c r="Q977" s="160"/>
      <c r="R977" s="160"/>
      <c r="S977" s="160"/>
      <c r="T977" s="160"/>
      <c r="U977" s="160"/>
      <c r="V977" s="160"/>
      <c r="W977" s="160"/>
      <c r="X977" s="160"/>
      <c r="Y977" s="285"/>
      <c r="Z977" s="284"/>
      <c r="AA977" s="162"/>
      <c r="AB977" s="162"/>
      <c r="AC977" s="162"/>
      <c r="AD977" s="284"/>
      <c r="AE977" s="162"/>
      <c r="AF977" s="162"/>
      <c r="AG977" s="284"/>
      <c r="AH977" s="284"/>
      <c r="AI977" s="284"/>
      <c r="AJ977" s="162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83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</row>
    <row r="978" spans="1:72" ht="12.75" customHeight="1">
      <c r="A978" s="162"/>
      <c r="B978" s="162"/>
      <c r="C978" s="317"/>
      <c r="D978" s="317"/>
      <c r="E978" s="317"/>
      <c r="F978" s="317"/>
      <c r="G978" s="327"/>
      <c r="H978" s="327"/>
      <c r="I978" s="327"/>
      <c r="J978" s="327"/>
      <c r="K978" s="327"/>
      <c r="L978" s="162"/>
      <c r="M978" s="162"/>
      <c r="N978" s="163"/>
      <c r="O978" s="163"/>
      <c r="P978" s="327"/>
      <c r="Q978" s="160"/>
      <c r="R978" s="160"/>
      <c r="S978" s="160"/>
      <c r="T978" s="160"/>
      <c r="U978" s="160"/>
      <c r="V978" s="160"/>
      <c r="W978" s="160"/>
      <c r="X978" s="160"/>
      <c r="Y978" s="285"/>
      <c r="Z978" s="284"/>
      <c r="AA978" s="162"/>
      <c r="AB978" s="162"/>
      <c r="AC978" s="162"/>
      <c r="AD978" s="284"/>
      <c r="AE978" s="162"/>
      <c r="AF978" s="162"/>
      <c r="AG978" s="284"/>
      <c r="AH978" s="284"/>
      <c r="AI978" s="284"/>
      <c r="AJ978" s="162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83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</row>
    <row r="979" spans="1:72" ht="12.75" customHeight="1">
      <c r="A979" s="162"/>
      <c r="B979" s="162"/>
      <c r="C979" s="317"/>
      <c r="D979" s="317"/>
      <c r="E979" s="317"/>
      <c r="F979" s="317"/>
      <c r="G979" s="327"/>
      <c r="H979" s="327"/>
      <c r="I979" s="327"/>
      <c r="J979" s="327"/>
      <c r="K979" s="327"/>
      <c r="L979" s="162"/>
      <c r="M979" s="162"/>
      <c r="N979" s="163"/>
      <c r="O979" s="163"/>
      <c r="P979" s="327"/>
      <c r="Q979" s="160"/>
      <c r="R979" s="160"/>
      <c r="S979" s="160"/>
      <c r="T979" s="160"/>
      <c r="U979" s="160"/>
      <c r="V979" s="160"/>
      <c r="W979" s="160"/>
      <c r="X979" s="160"/>
      <c r="Y979" s="285"/>
      <c r="Z979" s="284"/>
      <c r="AA979" s="162"/>
      <c r="AB979" s="162"/>
      <c r="AC979" s="162"/>
      <c r="AD979" s="284"/>
      <c r="AE979" s="162"/>
      <c r="AF979" s="162"/>
      <c r="AG979" s="284"/>
      <c r="AH979" s="284"/>
      <c r="AI979" s="284"/>
      <c r="AJ979" s="162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83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</row>
    <row r="980" spans="1:72" ht="12.75" customHeight="1">
      <c r="A980" s="162"/>
      <c r="B980" s="162"/>
      <c r="C980" s="317"/>
      <c r="D980" s="317"/>
      <c r="E980" s="317"/>
      <c r="F980" s="317"/>
      <c r="G980" s="327"/>
      <c r="H980" s="327"/>
      <c r="I980" s="327"/>
      <c r="J980" s="327"/>
      <c r="K980" s="327"/>
      <c r="L980" s="162"/>
      <c r="M980" s="162"/>
      <c r="N980" s="163"/>
      <c r="O980" s="163"/>
      <c r="P980" s="327"/>
      <c r="Q980" s="160"/>
      <c r="R980" s="160"/>
      <c r="S980" s="160"/>
      <c r="T980" s="160"/>
      <c r="U980" s="160"/>
      <c r="V980" s="160"/>
      <c r="W980" s="160"/>
      <c r="X980" s="160"/>
      <c r="Y980" s="285"/>
      <c r="Z980" s="284"/>
      <c r="AA980" s="162"/>
      <c r="AB980" s="162"/>
      <c r="AC980" s="162"/>
      <c r="AD980" s="284"/>
      <c r="AE980" s="162"/>
      <c r="AF980" s="162"/>
      <c r="AG980" s="284"/>
      <c r="AH980" s="284"/>
      <c r="AI980" s="284"/>
      <c r="AJ980" s="162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83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</row>
    <row r="981" spans="1:72" ht="12.75" customHeight="1">
      <c r="A981" s="162"/>
      <c r="B981" s="162"/>
      <c r="C981" s="317"/>
      <c r="D981" s="317"/>
      <c r="E981" s="317"/>
      <c r="F981" s="317"/>
      <c r="G981" s="327"/>
      <c r="H981" s="327"/>
      <c r="I981" s="327"/>
      <c r="J981" s="327"/>
      <c r="K981" s="327"/>
      <c r="L981" s="162"/>
      <c r="M981" s="162"/>
      <c r="N981" s="163"/>
      <c r="O981" s="163"/>
      <c r="P981" s="327"/>
      <c r="Q981" s="160"/>
      <c r="R981" s="160"/>
      <c r="S981" s="160"/>
      <c r="T981" s="160"/>
      <c r="U981" s="160"/>
      <c r="V981" s="160"/>
      <c r="W981" s="160"/>
      <c r="X981" s="160"/>
      <c r="Y981" s="285"/>
      <c r="Z981" s="284"/>
      <c r="AA981" s="162"/>
      <c r="AB981" s="162"/>
      <c r="AC981" s="162"/>
      <c r="AD981" s="284"/>
      <c r="AE981" s="162"/>
      <c r="AF981" s="162"/>
      <c r="AG981" s="284"/>
      <c r="AH981" s="284"/>
      <c r="AI981" s="284"/>
      <c r="AJ981" s="162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83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</row>
    <row r="982" spans="1:72" ht="12.75" customHeight="1">
      <c r="A982" s="162"/>
      <c r="B982" s="162"/>
      <c r="C982" s="317"/>
      <c r="D982" s="317"/>
      <c r="E982" s="317"/>
      <c r="F982" s="317"/>
      <c r="G982" s="327"/>
      <c r="H982" s="327"/>
      <c r="I982" s="327"/>
      <c r="J982" s="327"/>
      <c r="K982" s="327"/>
      <c r="L982" s="162"/>
      <c r="M982" s="162"/>
      <c r="N982" s="163"/>
      <c r="O982" s="163"/>
      <c r="P982" s="327"/>
      <c r="Q982" s="160"/>
      <c r="R982" s="160"/>
      <c r="S982" s="160"/>
      <c r="T982" s="160"/>
      <c r="U982" s="160"/>
      <c r="V982" s="160"/>
      <c r="W982" s="160"/>
      <c r="X982" s="160"/>
      <c r="Y982" s="285"/>
      <c r="Z982" s="284"/>
      <c r="AA982" s="162"/>
      <c r="AB982" s="162"/>
      <c r="AC982" s="162"/>
      <c r="AD982" s="284"/>
      <c r="AE982" s="162"/>
      <c r="AF982" s="162"/>
      <c r="AG982" s="284"/>
      <c r="AH982" s="284"/>
      <c r="AI982" s="284"/>
      <c r="AJ982" s="162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83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</row>
    <row r="983" spans="1:72" ht="12.75" customHeight="1">
      <c r="A983" s="162"/>
      <c r="B983" s="162"/>
      <c r="C983" s="317"/>
      <c r="D983" s="317"/>
      <c r="E983" s="317"/>
      <c r="F983" s="317"/>
      <c r="G983" s="327"/>
      <c r="H983" s="327"/>
      <c r="I983" s="327"/>
      <c r="J983" s="327"/>
      <c r="K983" s="327"/>
      <c r="L983" s="162"/>
      <c r="M983" s="162"/>
      <c r="N983" s="163"/>
      <c r="O983" s="163"/>
      <c r="P983" s="327"/>
      <c r="Q983" s="160"/>
      <c r="R983" s="160"/>
      <c r="S983" s="160"/>
      <c r="T983" s="160"/>
      <c r="U983" s="160"/>
      <c r="V983" s="160"/>
      <c r="W983" s="160"/>
      <c r="X983" s="160"/>
      <c r="Y983" s="285"/>
      <c r="Z983" s="284"/>
      <c r="AA983" s="162"/>
      <c r="AB983" s="162"/>
      <c r="AC983" s="162"/>
      <c r="AD983" s="284"/>
      <c r="AE983" s="162"/>
      <c r="AF983" s="162"/>
      <c r="AG983" s="284"/>
      <c r="AH983" s="284"/>
      <c r="AI983" s="284"/>
      <c r="AJ983" s="162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83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</row>
    <row r="984" spans="1:72" ht="12.75" customHeight="1">
      <c r="A984" s="162"/>
      <c r="B984" s="162"/>
      <c r="C984" s="317"/>
      <c r="D984" s="317"/>
      <c r="E984" s="317"/>
      <c r="F984" s="317"/>
      <c r="G984" s="327"/>
      <c r="H984" s="327"/>
      <c r="I984" s="327"/>
      <c r="J984" s="327"/>
      <c r="K984" s="327"/>
      <c r="L984" s="162"/>
      <c r="M984" s="162"/>
      <c r="N984" s="163"/>
      <c r="O984" s="163"/>
      <c r="P984" s="327"/>
      <c r="Q984" s="160"/>
      <c r="R984" s="160"/>
      <c r="S984" s="160"/>
      <c r="T984" s="160"/>
      <c r="U984" s="160"/>
      <c r="V984" s="160"/>
      <c r="W984" s="160"/>
      <c r="X984" s="160"/>
      <c r="Y984" s="285"/>
      <c r="Z984" s="284"/>
      <c r="AA984" s="162"/>
      <c r="AB984" s="162"/>
      <c r="AC984" s="162"/>
      <c r="AD984" s="284"/>
      <c r="AE984" s="162"/>
      <c r="AF984" s="162"/>
      <c r="AG984" s="284"/>
      <c r="AH984" s="284"/>
      <c r="AI984" s="284"/>
      <c r="AJ984" s="162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83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</row>
    <row r="985" spans="1:72" ht="12.75" customHeight="1">
      <c r="A985" s="162"/>
      <c r="B985" s="162"/>
      <c r="C985" s="317"/>
      <c r="D985" s="317"/>
      <c r="E985" s="317"/>
      <c r="F985" s="317"/>
      <c r="G985" s="327"/>
      <c r="H985" s="327"/>
      <c r="I985" s="327"/>
      <c r="J985" s="327"/>
      <c r="K985" s="327"/>
      <c r="L985" s="162"/>
      <c r="M985" s="162"/>
      <c r="N985" s="163"/>
      <c r="O985" s="163"/>
      <c r="P985" s="327"/>
      <c r="Q985" s="160"/>
      <c r="R985" s="160"/>
      <c r="S985" s="160"/>
      <c r="T985" s="160"/>
      <c r="U985" s="160"/>
      <c r="V985" s="160"/>
      <c r="W985" s="160"/>
      <c r="X985" s="160"/>
      <c r="Y985" s="285"/>
      <c r="Z985" s="284"/>
      <c r="AA985" s="162"/>
      <c r="AB985" s="162"/>
      <c r="AC985" s="162"/>
      <c r="AD985" s="284"/>
      <c r="AE985" s="162"/>
      <c r="AF985" s="162"/>
      <c r="AG985" s="284"/>
      <c r="AH985" s="284"/>
      <c r="AI985" s="284"/>
      <c r="AJ985" s="162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83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</row>
    <row r="986" spans="1:72" ht="12.75" customHeight="1">
      <c r="A986" s="162"/>
      <c r="B986" s="162"/>
      <c r="C986" s="317"/>
      <c r="D986" s="317"/>
      <c r="E986" s="317"/>
      <c r="F986" s="317"/>
      <c r="G986" s="327"/>
      <c r="H986" s="327"/>
      <c r="I986" s="327"/>
      <c r="J986" s="327"/>
      <c r="K986" s="327"/>
      <c r="L986" s="162"/>
      <c r="M986" s="162"/>
      <c r="N986" s="163"/>
      <c r="O986" s="163"/>
      <c r="P986" s="327"/>
      <c r="Q986" s="160"/>
      <c r="R986" s="160"/>
      <c r="S986" s="160"/>
      <c r="T986" s="160"/>
      <c r="U986" s="160"/>
      <c r="V986" s="160"/>
      <c r="W986" s="160"/>
      <c r="X986" s="160"/>
      <c r="Y986" s="285"/>
      <c r="Z986" s="284"/>
      <c r="AA986" s="162"/>
      <c r="AB986" s="162"/>
      <c r="AC986" s="162"/>
      <c r="AD986" s="284"/>
      <c r="AE986" s="162"/>
      <c r="AF986" s="162"/>
      <c r="AG986" s="284"/>
      <c r="AH986" s="284"/>
      <c r="AI986" s="284"/>
      <c r="AJ986" s="162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83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</row>
    <row r="987" spans="1:72" ht="12.75" customHeight="1">
      <c r="A987" s="162"/>
      <c r="B987" s="162"/>
      <c r="C987" s="317"/>
      <c r="D987" s="317"/>
      <c r="E987" s="317"/>
      <c r="F987" s="317"/>
      <c r="G987" s="327"/>
      <c r="H987" s="327"/>
      <c r="I987" s="327"/>
      <c r="J987" s="327"/>
      <c r="K987" s="327"/>
      <c r="L987" s="162"/>
      <c r="M987" s="162"/>
      <c r="N987" s="163"/>
      <c r="O987" s="163"/>
      <c r="P987" s="327"/>
      <c r="Q987" s="160"/>
      <c r="R987" s="160"/>
      <c r="S987" s="160"/>
      <c r="T987" s="160"/>
      <c r="U987" s="160"/>
      <c r="V987" s="160"/>
      <c r="W987" s="160"/>
      <c r="X987" s="160"/>
      <c r="Y987" s="285"/>
      <c r="Z987" s="284"/>
      <c r="AA987" s="162"/>
      <c r="AB987" s="162"/>
      <c r="AC987" s="162"/>
      <c r="AD987" s="284"/>
      <c r="AE987" s="162"/>
      <c r="AF987" s="162"/>
      <c r="AG987" s="284"/>
      <c r="AH987" s="284"/>
      <c r="AI987" s="284"/>
      <c r="AJ987" s="162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83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</row>
    <row r="988" spans="1:72" ht="12.75" customHeight="1">
      <c r="A988" s="162"/>
      <c r="B988" s="162"/>
      <c r="C988" s="317"/>
      <c r="D988" s="317"/>
      <c r="E988" s="317"/>
      <c r="F988" s="317"/>
      <c r="G988" s="327"/>
      <c r="H988" s="327"/>
      <c r="I988" s="327"/>
      <c r="J988" s="327"/>
      <c r="K988" s="327"/>
      <c r="L988" s="162"/>
      <c r="M988" s="162"/>
      <c r="N988" s="163"/>
      <c r="O988" s="163"/>
      <c r="P988" s="327"/>
      <c r="Q988" s="160"/>
      <c r="R988" s="160"/>
      <c r="S988" s="160"/>
      <c r="T988" s="160"/>
      <c r="U988" s="160"/>
      <c r="V988" s="160"/>
      <c r="W988" s="160"/>
      <c r="X988" s="160"/>
      <c r="Y988" s="285"/>
      <c r="Z988" s="284"/>
      <c r="AA988" s="162"/>
      <c r="AB988" s="162"/>
      <c r="AC988" s="162"/>
      <c r="AD988" s="284"/>
      <c r="AE988" s="162"/>
      <c r="AF988" s="162"/>
      <c r="AG988" s="284"/>
      <c r="AH988" s="284"/>
      <c r="AI988" s="284"/>
      <c r="AJ988" s="162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83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</row>
    <row r="989" spans="1:72" ht="12.75" customHeight="1">
      <c r="A989" s="162"/>
      <c r="B989" s="162"/>
      <c r="C989" s="317"/>
      <c r="D989" s="317"/>
      <c r="E989" s="317"/>
      <c r="F989" s="317"/>
      <c r="G989" s="327"/>
      <c r="H989" s="327"/>
      <c r="I989" s="327"/>
      <c r="J989" s="327"/>
      <c r="K989" s="327"/>
      <c r="L989" s="162"/>
      <c r="M989" s="162"/>
      <c r="N989" s="163"/>
      <c r="O989" s="163"/>
      <c r="P989" s="327"/>
      <c r="Q989" s="160"/>
      <c r="R989" s="160"/>
      <c r="S989" s="160"/>
      <c r="T989" s="160"/>
      <c r="U989" s="160"/>
      <c r="V989" s="160"/>
      <c r="W989" s="160"/>
      <c r="X989" s="160"/>
      <c r="Y989" s="285"/>
      <c r="Z989" s="284"/>
      <c r="AA989" s="162"/>
      <c r="AB989" s="162"/>
      <c r="AC989" s="162"/>
      <c r="AD989" s="284"/>
      <c r="AE989" s="162"/>
      <c r="AF989" s="162"/>
      <c r="AG989" s="284"/>
      <c r="AH989" s="284"/>
      <c r="AI989" s="284"/>
      <c r="AJ989" s="162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83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</row>
    <row r="990" spans="1:72" ht="12.75" customHeight="1">
      <c r="A990" s="162"/>
      <c r="B990" s="162"/>
      <c r="C990" s="317"/>
      <c r="D990" s="317"/>
      <c r="E990" s="317"/>
      <c r="F990" s="317"/>
      <c r="G990" s="327"/>
      <c r="H990" s="327"/>
      <c r="I990" s="327"/>
      <c r="J990" s="327"/>
      <c r="K990" s="327"/>
      <c r="L990" s="162"/>
      <c r="M990" s="162"/>
      <c r="N990" s="163"/>
      <c r="O990" s="163"/>
      <c r="P990" s="327"/>
      <c r="Q990" s="160"/>
      <c r="R990" s="160"/>
      <c r="S990" s="160"/>
      <c r="T990" s="160"/>
      <c r="U990" s="160"/>
      <c r="V990" s="160"/>
      <c r="W990" s="160"/>
      <c r="X990" s="160"/>
      <c r="Y990" s="285"/>
      <c r="Z990" s="284"/>
      <c r="AA990" s="162"/>
      <c r="AB990" s="162"/>
      <c r="AC990" s="162"/>
      <c r="AD990" s="284"/>
      <c r="AE990" s="162"/>
      <c r="AF990" s="162"/>
      <c r="AG990" s="284"/>
      <c r="AH990" s="284"/>
      <c r="AI990" s="284"/>
      <c r="AJ990" s="162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83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</row>
    <row r="991" spans="1:72" ht="12.75" customHeight="1">
      <c r="A991" s="162"/>
      <c r="B991" s="162"/>
      <c r="C991" s="317"/>
      <c r="D991" s="317"/>
      <c r="E991" s="317"/>
      <c r="F991" s="317"/>
      <c r="G991" s="327"/>
      <c r="H991" s="327"/>
      <c r="I991" s="327"/>
      <c r="J991" s="327"/>
      <c r="K991" s="327"/>
      <c r="L991" s="162"/>
      <c r="M991" s="162"/>
      <c r="N991" s="163"/>
      <c r="O991" s="163"/>
      <c r="P991" s="327"/>
      <c r="Q991" s="160"/>
      <c r="R991" s="160"/>
      <c r="S991" s="160"/>
      <c r="T991" s="160"/>
      <c r="U991" s="160"/>
      <c r="V991" s="160"/>
      <c r="W991" s="160"/>
      <c r="X991" s="160"/>
      <c r="Y991" s="285"/>
      <c r="Z991" s="284"/>
      <c r="AA991" s="162"/>
      <c r="AB991" s="162"/>
      <c r="AC991" s="162"/>
      <c r="AD991" s="284"/>
      <c r="AE991" s="162"/>
      <c r="AF991" s="162"/>
      <c r="AG991" s="284"/>
      <c r="AH991" s="284"/>
      <c r="AI991" s="284"/>
      <c r="AJ991" s="162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83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</row>
    <row r="992" spans="1:72" ht="12.75" customHeight="1">
      <c r="A992" s="162"/>
      <c r="B992" s="162"/>
      <c r="C992" s="317"/>
      <c r="D992" s="317"/>
      <c r="E992" s="317"/>
      <c r="F992" s="317"/>
      <c r="G992" s="327"/>
      <c r="H992" s="327"/>
      <c r="I992" s="327"/>
      <c r="J992" s="327"/>
      <c r="K992" s="327"/>
      <c r="L992" s="162"/>
      <c r="M992" s="162"/>
      <c r="N992" s="163"/>
      <c r="O992" s="163"/>
      <c r="P992" s="327"/>
      <c r="Q992" s="160"/>
      <c r="R992" s="160"/>
      <c r="S992" s="160"/>
      <c r="T992" s="160"/>
      <c r="U992" s="160"/>
      <c r="V992" s="160"/>
      <c r="W992" s="160"/>
      <c r="X992" s="160"/>
      <c r="Y992" s="285"/>
      <c r="Z992" s="284"/>
      <c r="AA992" s="162"/>
      <c r="AB992" s="162"/>
      <c r="AC992" s="162"/>
      <c r="AD992" s="284"/>
      <c r="AE992" s="162"/>
      <c r="AF992" s="162"/>
      <c r="AG992" s="284"/>
      <c r="AH992" s="284"/>
      <c r="AI992" s="284"/>
      <c r="AJ992" s="162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83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</row>
    <row r="993" spans="1:72" ht="12.75" customHeight="1">
      <c r="A993" s="162"/>
      <c r="B993" s="162"/>
      <c r="C993" s="317"/>
      <c r="D993" s="317"/>
      <c r="E993" s="317"/>
      <c r="F993" s="317"/>
      <c r="G993" s="327"/>
      <c r="H993" s="327"/>
      <c r="I993" s="327"/>
      <c r="J993" s="327"/>
      <c r="K993" s="327"/>
      <c r="L993" s="162"/>
      <c r="M993" s="162"/>
      <c r="N993" s="163"/>
      <c r="O993" s="163"/>
      <c r="P993" s="327"/>
      <c r="Q993" s="160"/>
      <c r="R993" s="160"/>
      <c r="S993" s="160"/>
      <c r="T993" s="160"/>
      <c r="U993" s="160"/>
      <c r="V993" s="160"/>
      <c r="W993" s="160"/>
      <c r="X993" s="160"/>
      <c r="Y993" s="285"/>
      <c r="Z993" s="284"/>
      <c r="AA993" s="162"/>
      <c r="AB993" s="162"/>
      <c r="AC993" s="162"/>
      <c r="AD993" s="284"/>
      <c r="AE993" s="162"/>
      <c r="AF993" s="162"/>
      <c r="AG993" s="284"/>
      <c r="AH993" s="284"/>
      <c r="AI993" s="284"/>
      <c r="AJ993" s="162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83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</row>
    <row r="994" spans="1:72" ht="12.75" customHeight="1">
      <c r="A994" s="162"/>
      <c r="B994" s="162"/>
      <c r="C994" s="317"/>
      <c r="D994" s="317"/>
      <c r="E994" s="317"/>
      <c r="F994" s="317"/>
      <c r="G994" s="327"/>
      <c r="H994" s="327"/>
      <c r="I994" s="327"/>
      <c r="J994" s="327"/>
      <c r="K994" s="327"/>
      <c r="L994" s="162"/>
      <c r="M994" s="162"/>
      <c r="N994" s="163"/>
      <c r="O994" s="163"/>
      <c r="P994" s="327"/>
      <c r="Q994" s="160"/>
      <c r="R994" s="160"/>
      <c r="S994" s="160"/>
      <c r="T994" s="160"/>
      <c r="U994" s="160"/>
      <c r="V994" s="160"/>
      <c r="W994" s="160"/>
      <c r="X994" s="160"/>
      <c r="Y994" s="285"/>
      <c r="Z994" s="284"/>
      <c r="AA994" s="162"/>
      <c r="AB994" s="162"/>
      <c r="AC994" s="162"/>
      <c r="AD994" s="284"/>
      <c r="AE994" s="162"/>
      <c r="AF994" s="162"/>
      <c r="AG994" s="284"/>
      <c r="AH994" s="284"/>
      <c r="AI994" s="284"/>
      <c r="AJ994" s="162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83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</row>
    <row r="995" spans="1:72" ht="12.75" customHeight="1">
      <c r="A995" s="162"/>
      <c r="B995" s="162"/>
      <c r="C995" s="317"/>
      <c r="D995" s="317"/>
      <c r="E995" s="317"/>
      <c r="F995" s="317"/>
      <c r="G995" s="327"/>
      <c r="H995" s="327"/>
      <c r="I995" s="327"/>
      <c r="J995" s="327"/>
      <c r="K995" s="327"/>
      <c r="L995" s="162"/>
      <c r="M995" s="162"/>
      <c r="N995" s="163"/>
      <c r="O995" s="163"/>
      <c r="P995" s="327"/>
      <c r="Q995" s="160"/>
      <c r="R995" s="160"/>
      <c r="S995" s="160"/>
      <c r="T995" s="160"/>
      <c r="U995" s="160"/>
      <c r="V995" s="160"/>
      <c r="W995" s="160"/>
      <c r="X995" s="160"/>
      <c r="Y995" s="285"/>
      <c r="Z995" s="284"/>
      <c r="AA995" s="162"/>
      <c r="AB995" s="162"/>
      <c r="AC995" s="162"/>
      <c r="AD995" s="284"/>
      <c r="AE995" s="162"/>
      <c r="AF995" s="162"/>
      <c r="AG995" s="284"/>
      <c r="AH995" s="284"/>
      <c r="AI995" s="284"/>
      <c r="AJ995" s="162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83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</row>
    <row r="996" spans="1:72" ht="12.75" customHeight="1">
      <c r="A996" s="162"/>
      <c r="B996" s="162"/>
      <c r="C996" s="317"/>
      <c r="D996" s="317"/>
      <c r="E996" s="317"/>
      <c r="F996" s="317"/>
      <c r="G996" s="327"/>
      <c r="H996" s="327"/>
      <c r="I996" s="327"/>
      <c r="J996" s="327"/>
      <c r="K996" s="327"/>
      <c r="L996" s="162"/>
      <c r="M996" s="162"/>
      <c r="N996" s="163"/>
      <c r="O996" s="163"/>
      <c r="P996" s="327"/>
      <c r="Q996" s="160"/>
      <c r="R996" s="160"/>
      <c r="S996" s="160"/>
      <c r="T996" s="160"/>
      <c r="U996" s="160"/>
      <c r="V996" s="160"/>
      <c r="W996" s="160"/>
      <c r="X996" s="160"/>
      <c r="Y996" s="285"/>
      <c r="Z996" s="284"/>
      <c r="AA996" s="162"/>
      <c r="AB996" s="162"/>
      <c r="AC996" s="162"/>
      <c r="AD996" s="284"/>
      <c r="AE996" s="162"/>
      <c r="AF996" s="162"/>
      <c r="AG996" s="284"/>
      <c r="AH996" s="284"/>
      <c r="AI996" s="284"/>
      <c r="AJ996" s="162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83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</row>
    <row r="997" spans="1:72" ht="12.75" customHeight="1">
      <c r="A997" s="162"/>
      <c r="B997" s="162"/>
      <c r="C997" s="317"/>
      <c r="D997" s="317"/>
      <c r="E997" s="317"/>
      <c r="F997" s="317"/>
      <c r="G997" s="327"/>
      <c r="H997" s="327"/>
      <c r="I997" s="327"/>
      <c r="J997" s="327"/>
      <c r="K997" s="327"/>
      <c r="L997" s="162"/>
      <c r="M997" s="162"/>
      <c r="N997" s="163"/>
      <c r="O997" s="163"/>
      <c r="P997" s="327"/>
      <c r="Q997" s="160"/>
      <c r="R997" s="160"/>
      <c r="S997" s="160"/>
      <c r="T997" s="160"/>
      <c r="U997" s="160"/>
      <c r="V997" s="160"/>
      <c r="W997" s="160"/>
      <c r="X997" s="160"/>
      <c r="Y997" s="285"/>
      <c r="Z997" s="284"/>
      <c r="AA997" s="162"/>
      <c r="AB997" s="162"/>
      <c r="AC997" s="162"/>
      <c r="AD997" s="284"/>
      <c r="AE997" s="162"/>
      <c r="AF997" s="162"/>
      <c r="AG997" s="284"/>
      <c r="AH997" s="284"/>
      <c r="AI997" s="284"/>
      <c r="AJ997" s="162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83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</row>
    <row r="998" spans="1:72" ht="12.75" customHeight="1">
      <c r="A998" s="162"/>
      <c r="B998" s="162"/>
      <c r="C998" s="317"/>
      <c r="D998" s="317"/>
      <c r="E998" s="317"/>
      <c r="F998" s="317"/>
      <c r="G998" s="327"/>
      <c r="H998" s="327"/>
      <c r="I998" s="327"/>
      <c r="J998" s="327"/>
      <c r="K998" s="327"/>
      <c r="L998" s="162"/>
      <c r="M998" s="162"/>
      <c r="N998" s="163"/>
      <c r="O998" s="163"/>
      <c r="P998" s="327"/>
      <c r="Q998" s="160"/>
      <c r="R998" s="160"/>
      <c r="S998" s="160"/>
      <c r="T998" s="160"/>
      <c r="U998" s="160"/>
      <c r="V998" s="160"/>
      <c r="W998" s="160"/>
      <c r="X998" s="160"/>
      <c r="Y998" s="285"/>
      <c r="Z998" s="284"/>
      <c r="AA998" s="162"/>
      <c r="AB998" s="162"/>
      <c r="AC998" s="162"/>
      <c r="AD998" s="284"/>
      <c r="AE998" s="162"/>
      <c r="AF998" s="162"/>
      <c r="AG998" s="284"/>
      <c r="AH998" s="284"/>
      <c r="AI998" s="284"/>
      <c r="AJ998" s="162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83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</row>
    <row r="999" spans="1:72" ht="12.75" customHeight="1">
      <c r="A999" s="162"/>
      <c r="B999" s="162"/>
      <c r="C999" s="317"/>
      <c r="D999" s="317"/>
      <c r="E999" s="317"/>
      <c r="F999" s="317"/>
      <c r="G999" s="327"/>
      <c r="H999" s="327"/>
      <c r="I999" s="327"/>
      <c r="J999" s="327"/>
      <c r="K999" s="327"/>
      <c r="L999" s="162"/>
      <c r="M999" s="162"/>
      <c r="N999" s="163"/>
      <c r="O999" s="163"/>
      <c r="P999" s="327"/>
      <c r="Q999" s="160"/>
      <c r="R999" s="160"/>
      <c r="S999" s="160"/>
      <c r="T999" s="160"/>
      <c r="U999" s="160"/>
      <c r="V999" s="160"/>
      <c r="W999" s="160"/>
      <c r="X999" s="160"/>
      <c r="Y999" s="285"/>
      <c r="Z999" s="284"/>
      <c r="AA999" s="162"/>
      <c r="AB999" s="162"/>
      <c r="AC999" s="162"/>
      <c r="AD999" s="284"/>
      <c r="AE999" s="162"/>
      <c r="AF999" s="162"/>
      <c r="AG999" s="284"/>
      <c r="AH999" s="284"/>
      <c r="AI999" s="284"/>
      <c r="AJ999" s="162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83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</row>
    <row r="1000" spans="1:72" ht="12.75" customHeight="1">
      <c r="A1000" s="162"/>
      <c r="B1000" s="162"/>
      <c r="C1000" s="317"/>
      <c r="D1000" s="317"/>
      <c r="E1000" s="317"/>
      <c r="F1000" s="317"/>
      <c r="G1000" s="327"/>
      <c r="H1000" s="327"/>
      <c r="I1000" s="327"/>
      <c r="J1000" s="327"/>
      <c r="K1000" s="327"/>
      <c r="L1000" s="162"/>
      <c r="M1000" s="162"/>
      <c r="N1000" s="163"/>
      <c r="O1000" s="163"/>
      <c r="P1000" s="327"/>
      <c r="Q1000" s="160"/>
      <c r="R1000" s="160"/>
      <c r="S1000" s="160"/>
      <c r="T1000" s="160"/>
      <c r="U1000" s="160"/>
      <c r="V1000" s="160"/>
      <c r="W1000" s="160"/>
      <c r="X1000" s="160"/>
      <c r="Y1000" s="285"/>
      <c r="Z1000" s="284"/>
      <c r="AA1000" s="162"/>
      <c r="AB1000" s="162"/>
      <c r="AC1000" s="162"/>
      <c r="AD1000" s="284"/>
      <c r="AE1000" s="162"/>
      <c r="AF1000" s="162"/>
      <c r="AG1000" s="284"/>
      <c r="AH1000" s="284"/>
      <c r="AI1000" s="284"/>
      <c r="AJ1000" s="162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83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</row>
    <row r="1001" spans="1:72" ht="12.75" customHeight="1">
      <c r="A1001" s="162"/>
      <c r="B1001" s="162"/>
      <c r="C1001" s="317"/>
      <c r="D1001" s="317"/>
      <c r="E1001" s="317"/>
      <c r="F1001" s="317"/>
      <c r="G1001" s="327"/>
      <c r="H1001" s="327"/>
      <c r="I1001" s="327"/>
      <c r="J1001" s="327"/>
      <c r="K1001" s="327"/>
      <c r="L1001" s="162"/>
      <c r="M1001" s="162"/>
      <c r="N1001" s="163"/>
      <c r="O1001" s="163"/>
      <c r="P1001" s="327"/>
      <c r="Q1001" s="160"/>
      <c r="R1001" s="160"/>
      <c r="S1001" s="160"/>
      <c r="T1001" s="160"/>
      <c r="U1001" s="160"/>
      <c r="V1001" s="160"/>
      <c r="W1001" s="160"/>
      <c r="X1001" s="160"/>
      <c r="Y1001" s="285"/>
      <c r="Z1001" s="284"/>
      <c r="AA1001" s="162"/>
      <c r="AB1001" s="162"/>
      <c r="AC1001" s="162"/>
      <c r="AD1001" s="284"/>
      <c r="AE1001" s="162"/>
      <c r="AF1001" s="162"/>
      <c r="AG1001" s="284"/>
      <c r="AH1001" s="284"/>
      <c r="AI1001" s="284"/>
      <c r="AJ1001" s="162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83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</row>
  </sheetData>
  <autoFilter ref="A3:AJ51" xr:uid="{00000000-0009-0000-0000-000004000000}"/>
  <mergeCells count="2">
    <mergeCell ref="A1:B1"/>
    <mergeCell ref="F1:AJ1"/>
  </mergeCells>
  <pageMargins left="0.25" right="0.25" top="0.75" bottom="0.75" header="0" footer="0"/>
  <pageSetup orientation="portrait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6DD8-B1A4-4196-87A8-BEFFDC60AAE7}">
  <sheetPr>
    <tabColor rgb="FF002060"/>
  </sheetPr>
  <dimension ref="A1:CW1000"/>
  <sheetViews>
    <sheetView tabSelected="1" zoomScaleNormal="100" workbookViewId="0">
      <selection activeCell="J6" sqref="J6"/>
    </sheetView>
  </sheetViews>
  <sheetFormatPr defaultColWidth="14.42578125" defaultRowHeight="15" customHeight="1"/>
  <cols>
    <col min="1" max="2" width="7.42578125" style="3" customWidth="1"/>
    <col min="3" max="3" width="12.7109375" style="3" customWidth="1"/>
    <col min="4" max="5" width="9.42578125" style="3" customWidth="1"/>
    <col min="6" max="6" width="18" style="3" customWidth="1"/>
    <col min="7" max="7" width="18.42578125" style="3" customWidth="1"/>
    <col min="8" max="8" width="15.42578125" style="3" customWidth="1"/>
    <col min="9" max="9" width="17.42578125" style="3" customWidth="1"/>
    <col min="10" max="11" width="16.42578125" style="3" customWidth="1"/>
    <col min="12" max="13" width="16.7109375" style="3" customWidth="1"/>
    <col min="14" max="14" width="14.28515625" style="3" customWidth="1"/>
    <col min="15" max="15" width="16.42578125" style="3" customWidth="1"/>
    <col min="16" max="16" width="11.140625" style="3" customWidth="1"/>
    <col min="17" max="17" width="16.7109375" style="3" customWidth="1"/>
    <col min="18" max="19" width="15.28515625" style="3" customWidth="1"/>
    <col min="20" max="20" width="13.42578125" style="3" customWidth="1"/>
    <col min="21" max="22" width="17.42578125" style="3" customWidth="1"/>
    <col min="23" max="23" width="16.42578125" style="3" customWidth="1"/>
    <col min="24" max="24" width="9.7109375" style="3" customWidth="1"/>
    <col min="25" max="25" width="16.42578125" style="3" customWidth="1"/>
    <col min="26" max="26" width="10.42578125" style="3" customWidth="1"/>
    <col min="27" max="27" width="12.42578125" style="3" customWidth="1"/>
    <col min="28" max="28" width="16.42578125" style="3" customWidth="1"/>
    <col min="29" max="29" width="15" style="3" customWidth="1"/>
    <col min="30" max="30" width="17.42578125" style="3" customWidth="1"/>
    <col min="31" max="31" width="17.7109375" style="3" customWidth="1"/>
    <col min="32" max="32" width="16.7109375" style="3" customWidth="1"/>
    <col min="33" max="33" width="15" style="3" customWidth="1"/>
    <col min="34" max="34" width="16.42578125" style="3" customWidth="1"/>
    <col min="35" max="35" width="14.28515625" style="3" customWidth="1"/>
    <col min="36" max="36" width="16.42578125" style="3" customWidth="1"/>
    <col min="37" max="37" width="15.28515625" style="3" customWidth="1"/>
    <col min="38" max="38" width="14.28515625" style="3" customWidth="1"/>
    <col min="39" max="39" width="16.7109375" style="3" customWidth="1"/>
    <col min="40" max="40" width="13.28515625" style="3" customWidth="1"/>
    <col min="41" max="41" width="16.42578125" style="3" customWidth="1"/>
    <col min="42" max="42" width="14.28515625" style="3" customWidth="1"/>
    <col min="43" max="43" width="17.42578125" style="3" customWidth="1"/>
    <col min="44" max="44" width="16.7109375" style="3" customWidth="1"/>
    <col min="45" max="45" width="15" style="3" customWidth="1"/>
    <col min="46" max="46" width="9.42578125" style="3" customWidth="1"/>
    <col min="47" max="47" width="15" style="3" customWidth="1"/>
    <col min="48" max="48" width="16.7109375" style="3" customWidth="1"/>
    <col min="49" max="49" width="17.7109375" style="3" customWidth="1"/>
    <col min="50" max="50" width="17.42578125" style="3" customWidth="1"/>
    <col min="51" max="51" width="9.140625" style="3" customWidth="1"/>
    <col min="52" max="52" width="17.42578125" style="3" customWidth="1"/>
    <col min="53" max="53" width="11.42578125" style="3" customWidth="1"/>
    <col min="54" max="54" width="9.140625" style="3" customWidth="1"/>
    <col min="55" max="56" width="14.28515625" style="3" customWidth="1"/>
    <col min="57" max="57" width="12.7109375" style="3" customWidth="1"/>
    <col min="58" max="58" width="15.28515625" style="3" customWidth="1"/>
    <col min="59" max="60" width="17.42578125" style="3" customWidth="1"/>
    <col min="61" max="62" width="17.7109375" style="3" customWidth="1"/>
    <col min="63" max="63" width="17.42578125" style="3" customWidth="1"/>
    <col min="64" max="64" width="17.7109375" style="3" customWidth="1"/>
    <col min="65" max="65" width="16.7109375" style="3" customWidth="1"/>
    <col min="66" max="66" width="14" style="3" customWidth="1"/>
    <col min="67" max="67" width="9.140625" style="3" customWidth="1"/>
    <col min="68" max="68" width="12.7109375" style="3" customWidth="1"/>
    <col min="69" max="69" width="15" style="3" customWidth="1"/>
    <col min="70" max="70" width="16.7109375" style="3" customWidth="1"/>
    <col min="71" max="71" width="17.7109375" style="3" customWidth="1"/>
    <col min="72" max="72" width="15" style="3" customWidth="1"/>
    <col min="73" max="73" width="14.140625" style="3" customWidth="1"/>
    <col min="74" max="74" width="16.140625" style="3" customWidth="1"/>
    <col min="75" max="75" width="14" style="3" customWidth="1"/>
    <col min="76" max="76" width="13.7109375" style="3" customWidth="1"/>
    <col min="77" max="77" width="12.140625" style="3" customWidth="1"/>
    <col min="78" max="78" width="13.7109375" style="3" customWidth="1"/>
    <col min="79" max="79" width="15.28515625" style="3" customWidth="1"/>
    <col min="80" max="80" width="14.28515625" style="3" customWidth="1"/>
    <col min="81" max="81" width="15.28515625" style="3" customWidth="1"/>
    <col min="82" max="82" width="13.140625" style="3" customWidth="1"/>
    <col min="83" max="83" width="15.28515625" style="3" customWidth="1"/>
    <col min="84" max="84" width="11.42578125" style="3" customWidth="1"/>
    <col min="85" max="85" width="14.5703125" style="3" customWidth="1"/>
    <col min="86" max="86" width="13.7109375" style="3" customWidth="1"/>
    <col min="87" max="87" width="13.85546875" style="3" customWidth="1"/>
    <col min="88" max="88" width="15.28515625" style="3" customWidth="1"/>
    <col min="89" max="89" width="10.42578125" style="3" customWidth="1"/>
    <col min="90" max="16384" width="14.42578125" style="3"/>
  </cols>
  <sheetData>
    <row r="1" spans="1:101" ht="15.75">
      <c r="A1" s="367" t="s">
        <v>0</v>
      </c>
      <c r="B1" s="341"/>
    </row>
    <row r="3" spans="1:101" ht="105">
      <c r="A3" s="95" t="s">
        <v>84</v>
      </c>
      <c r="B3" s="95" t="s">
        <v>85</v>
      </c>
      <c r="C3" s="286" t="s">
        <v>303</v>
      </c>
      <c r="D3" s="286" t="s">
        <v>304</v>
      </c>
      <c r="E3" s="286" t="s">
        <v>305</v>
      </c>
      <c r="F3" s="286" t="s">
        <v>306</v>
      </c>
      <c r="G3" s="286" t="s">
        <v>307</v>
      </c>
      <c r="H3" s="286" t="s">
        <v>308</v>
      </c>
      <c r="I3" s="286" t="s">
        <v>309</v>
      </c>
      <c r="J3" s="286" t="s">
        <v>310</v>
      </c>
      <c r="K3" s="286" t="s">
        <v>311</v>
      </c>
      <c r="L3" s="287" t="s">
        <v>312</v>
      </c>
      <c r="M3" s="287" t="s">
        <v>313</v>
      </c>
      <c r="N3" s="287" t="s">
        <v>314</v>
      </c>
      <c r="O3" s="287" t="s">
        <v>315</v>
      </c>
      <c r="P3" s="287" t="s">
        <v>101</v>
      </c>
      <c r="Q3" s="287" t="s">
        <v>316</v>
      </c>
      <c r="R3" s="287" t="s">
        <v>317</v>
      </c>
      <c r="S3" s="287" t="s">
        <v>253</v>
      </c>
      <c r="T3" s="287" t="s">
        <v>318</v>
      </c>
      <c r="U3" s="287" t="s">
        <v>319</v>
      </c>
      <c r="V3" s="287" t="s">
        <v>320</v>
      </c>
      <c r="W3" s="287" t="s">
        <v>256</v>
      </c>
      <c r="X3" s="287" t="s">
        <v>321</v>
      </c>
      <c r="Y3" s="287" t="s">
        <v>322</v>
      </c>
      <c r="Z3" s="287" t="s">
        <v>323</v>
      </c>
      <c r="AA3" s="287" t="s">
        <v>324</v>
      </c>
      <c r="AB3" s="287" t="s">
        <v>325</v>
      </c>
      <c r="AC3" s="287" t="s">
        <v>326</v>
      </c>
      <c r="AD3" s="287" t="s">
        <v>327</v>
      </c>
      <c r="AE3" s="287" t="s">
        <v>178</v>
      </c>
      <c r="AF3" s="287" t="s">
        <v>328</v>
      </c>
      <c r="AG3" s="287" t="s">
        <v>329</v>
      </c>
      <c r="AH3" s="287" t="s">
        <v>330</v>
      </c>
      <c r="AI3" s="287" t="s">
        <v>331</v>
      </c>
      <c r="AJ3" s="287" t="s">
        <v>332</v>
      </c>
      <c r="AK3" s="287" t="s">
        <v>333</v>
      </c>
      <c r="AL3" s="287" t="s">
        <v>334</v>
      </c>
      <c r="AM3" s="287" t="s">
        <v>335</v>
      </c>
      <c r="AN3" s="287" t="s">
        <v>336</v>
      </c>
      <c r="AO3" s="287" t="s">
        <v>263</v>
      </c>
      <c r="AP3" s="287" t="s">
        <v>337</v>
      </c>
      <c r="AQ3" s="287" t="s">
        <v>338</v>
      </c>
      <c r="AR3" s="287" t="s">
        <v>339</v>
      </c>
      <c r="AS3" s="287" t="s">
        <v>340</v>
      </c>
      <c r="AT3" s="287" t="s">
        <v>341</v>
      </c>
      <c r="AU3" s="287" t="s">
        <v>342</v>
      </c>
      <c r="AV3" s="287" t="s">
        <v>343</v>
      </c>
      <c r="AW3" s="287" t="s">
        <v>344</v>
      </c>
      <c r="AX3" s="287" t="s">
        <v>345</v>
      </c>
      <c r="AY3" s="287" t="s">
        <v>346</v>
      </c>
      <c r="AZ3" s="287" t="s">
        <v>347</v>
      </c>
      <c r="BA3" s="287" t="s">
        <v>348</v>
      </c>
      <c r="BB3" s="287" t="s">
        <v>119</v>
      </c>
      <c r="BC3" s="287" t="s">
        <v>120</v>
      </c>
      <c r="BD3" s="287" t="s">
        <v>267</v>
      </c>
      <c r="BE3" s="287" t="s">
        <v>123</v>
      </c>
      <c r="BF3" s="287" t="s">
        <v>124</v>
      </c>
      <c r="BG3" s="287" t="s">
        <v>349</v>
      </c>
      <c r="BH3" s="287" t="s">
        <v>350</v>
      </c>
      <c r="BI3" s="287" t="s">
        <v>351</v>
      </c>
      <c r="BJ3" s="307" t="s">
        <v>352</v>
      </c>
      <c r="BK3" s="307" t="s">
        <v>353</v>
      </c>
      <c r="BL3" s="307" t="s">
        <v>354</v>
      </c>
      <c r="BM3" s="307" t="s">
        <v>355</v>
      </c>
      <c r="BN3" s="307" t="s">
        <v>356</v>
      </c>
      <c r="BO3" s="307" t="s">
        <v>357</v>
      </c>
      <c r="BP3" s="307" t="s">
        <v>358</v>
      </c>
      <c r="BQ3" s="307" t="s">
        <v>359</v>
      </c>
      <c r="BR3" s="307" t="s">
        <v>360</v>
      </c>
      <c r="BS3" s="307" t="s">
        <v>361</v>
      </c>
      <c r="BT3" s="307" t="s">
        <v>362</v>
      </c>
      <c r="BU3" s="307" t="s">
        <v>363</v>
      </c>
      <c r="BV3" s="307" t="s">
        <v>364</v>
      </c>
      <c r="BW3" s="307" t="s">
        <v>365</v>
      </c>
      <c r="BX3" s="307" t="s">
        <v>366</v>
      </c>
      <c r="BY3" s="307" t="s">
        <v>367</v>
      </c>
      <c r="BZ3" s="307" t="s">
        <v>368</v>
      </c>
      <c r="CA3" s="307" t="s">
        <v>369</v>
      </c>
      <c r="CB3" s="307" t="s">
        <v>370</v>
      </c>
      <c r="CC3" s="307" t="s">
        <v>371</v>
      </c>
      <c r="CD3" s="307" t="s">
        <v>372</v>
      </c>
      <c r="CE3" s="307" t="s">
        <v>373</v>
      </c>
      <c r="CF3" s="307" t="s">
        <v>374</v>
      </c>
      <c r="CG3" s="307" t="s">
        <v>375</v>
      </c>
      <c r="CH3" s="307" t="s">
        <v>376</v>
      </c>
      <c r="CI3" s="307" t="s">
        <v>377</v>
      </c>
      <c r="CJ3" s="307" t="s">
        <v>378</v>
      </c>
      <c r="CK3" s="307" t="s">
        <v>379</v>
      </c>
    </row>
    <row r="4" spans="1:101">
      <c r="A4" s="95">
        <v>2020</v>
      </c>
      <c r="B4" s="95">
        <v>2</v>
      </c>
      <c r="C4" s="288">
        <v>103</v>
      </c>
      <c r="D4" s="288">
        <v>78</v>
      </c>
      <c r="E4" s="288">
        <v>562</v>
      </c>
      <c r="F4" s="371">
        <v>296615.71000000002</v>
      </c>
      <c r="G4" s="371">
        <v>49226098570.459999</v>
      </c>
      <c r="H4" s="371">
        <v>16148.56</v>
      </c>
      <c r="I4" s="371">
        <v>32003965443</v>
      </c>
      <c r="J4" s="371">
        <v>22011</v>
      </c>
      <c r="K4" s="371">
        <v>15402000</v>
      </c>
      <c r="L4" s="372">
        <v>2303725103.4200001</v>
      </c>
      <c r="M4" s="372">
        <v>1532819724.8499999</v>
      </c>
      <c r="N4" s="372">
        <v>27779260.850000001</v>
      </c>
      <c r="O4" s="372">
        <v>179348805.47999999</v>
      </c>
      <c r="P4" s="372">
        <v>0</v>
      </c>
      <c r="Q4" s="372">
        <v>1753875397.71</v>
      </c>
      <c r="R4" s="372">
        <v>608440154.20000005</v>
      </c>
      <c r="S4" s="372">
        <v>134412700</v>
      </c>
      <c r="T4" s="372">
        <v>0</v>
      </c>
      <c r="U4" s="372">
        <v>6540401146.5100002</v>
      </c>
      <c r="V4" s="372">
        <v>3156629326.9899998</v>
      </c>
      <c r="W4" s="372">
        <v>745823156.60000002</v>
      </c>
      <c r="X4" s="372">
        <v>0</v>
      </c>
      <c r="Y4" s="372">
        <v>106328500</v>
      </c>
      <c r="Z4" s="372">
        <v>0</v>
      </c>
      <c r="AA4" s="372">
        <v>0</v>
      </c>
      <c r="AB4" s="372">
        <v>0</v>
      </c>
      <c r="AC4" s="372">
        <v>0</v>
      </c>
      <c r="AD4" s="372">
        <v>4008780983.5900002</v>
      </c>
      <c r="AE4" s="372">
        <v>10549182130.1</v>
      </c>
      <c r="AF4" s="372">
        <v>5605281758.6300001</v>
      </c>
      <c r="AG4" s="372">
        <v>70385877.379999995</v>
      </c>
      <c r="AH4" s="372">
        <v>871955143.74000001</v>
      </c>
      <c r="AI4" s="372">
        <v>39924770.32</v>
      </c>
      <c r="AJ4" s="372">
        <v>505412400</v>
      </c>
      <c r="AK4" s="372">
        <v>271083600</v>
      </c>
      <c r="AL4" s="372">
        <v>93452490.540000007</v>
      </c>
      <c r="AM4" s="372">
        <v>1569445618.72</v>
      </c>
      <c r="AN4" s="372">
        <v>1741700</v>
      </c>
      <c r="AO4" s="372">
        <v>771122003</v>
      </c>
      <c r="AP4" s="372">
        <v>78520000</v>
      </c>
      <c r="AQ4" s="372">
        <v>9878325362.3299999</v>
      </c>
      <c r="AR4" s="372">
        <v>1189145487.77</v>
      </c>
      <c r="AS4" s="372">
        <v>0</v>
      </c>
      <c r="AT4" s="372">
        <v>0</v>
      </c>
      <c r="AU4" s="372">
        <v>89333500</v>
      </c>
      <c r="AV4" s="372">
        <v>1282106087.77</v>
      </c>
      <c r="AW4" s="372">
        <v>11160431450.1</v>
      </c>
      <c r="AX4" s="372">
        <v>1872772000</v>
      </c>
      <c r="AY4" s="372">
        <v>0</v>
      </c>
      <c r="AZ4" s="372">
        <v>1872772000</v>
      </c>
      <c r="BA4" s="372">
        <v>0</v>
      </c>
      <c r="BB4" s="372">
        <v>0</v>
      </c>
      <c r="BC4" s="372">
        <v>12530000</v>
      </c>
      <c r="BD4" s="372">
        <v>56652000</v>
      </c>
      <c r="BE4" s="372">
        <v>4100</v>
      </c>
      <c r="BF4" s="372">
        <v>197462310</v>
      </c>
      <c r="BG4" s="372">
        <v>-2750669740.6900001</v>
      </c>
      <c r="BH4" s="372">
        <v>-611249330.69000006</v>
      </c>
      <c r="BI4" s="372">
        <v>10549182119.41</v>
      </c>
      <c r="BJ4" s="372">
        <v>17367921302.02</v>
      </c>
      <c r="BK4" s="372">
        <v>6713658262.1000004</v>
      </c>
      <c r="BL4" s="372">
        <v>10654263039.92</v>
      </c>
      <c r="BM4" s="372">
        <v>2322629436.3600001</v>
      </c>
      <c r="BN4" s="372">
        <v>6637735.7400000002</v>
      </c>
      <c r="BO4" s="372">
        <v>0</v>
      </c>
      <c r="BP4" s="372">
        <v>0</v>
      </c>
      <c r="BQ4" s="372">
        <v>43619945.909999996</v>
      </c>
      <c r="BR4" s="372">
        <v>1619246079.6099999</v>
      </c>
      <c r="BS4" s="372">
        <v>10871880924.264999</v>
      </c>
      <c r="BT4" s="372">
        <v>67665500</v>
      </c>
      <c r="BU4" s="372">
        <v>22185893.5</v>
      </c>
      <c r="BV4" s="372">
        <v>-3899920.55</v>
      </c>
      <c r="BW4" s="372">
        <v>374000</v>
      </c>
      <c r="BX4" s="372">
        <v>0</v>
      </c>
      <c r="BY4" s="372">
        <v>0</v>
      </c>
      <c r="BZ4" s="372">
        <v>-8495500</v>
      </c>
      <c r="CA4" s="372">
        <v>434150340.005</v>
      </c>
      <c r="CB4" s="372">
        <v>85744431.769999996</v>
      </c>
      <c r="CC4" s="372">
        <v>348405908.23500001</v>
      </c>
      <c r="CD4" s="372">
        <v>4008000</v>
      </c>
      <c r="CE4" s="372">
        <v>352413908.23500001</v>
      </c>
      <c r="CF4" s="372">
        <v>9260</v>
      </c>
      <c r="CG4" s="372">
        <v>0</v>
      </c>
      <c r="CH4" s="372">
        <v>9260</v>
      </c>
      <c r="CI4" s="372">
        <v>0</v>
      </c>
      <c r="CJ4" s="372">
        <v>352423168.23500001</v>
      </c>
      <c r="CK4" s="372">
        <v>0</v>
      </c>
    </row>
    <row r="5" spans="1:101">
      <c r="A5" s="95">
        <v>2020</v>
      </c>
      <c r="B5" s="95">
        <v>3</v>
      </c>
      <c r="C5" s="288">
        <v>140</v>
      </c>
      <c r="D5" s="288">
        <v>160</v>
      </c>
      <c r="E5" s="288">
        <v>944</v>
      </c>
      <c r="F5" s="371">
        <v>150583.15</v>
      </c>
      <c r="G5" s="371">
        <v>131318249284.14999</v>
      </c>
      <c r="H5" s="371">
        <v>45645.72</v>
      </c>
      <c r="I5" s="371">
        <v>5587217277.9399996</v>
      </c>
      <c r="J5" s="371">
        <v>22011</v>
      </c>
      <c r="K5" s="371">
        <v>87402000</v>
      </c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372">
        <v>2802992000</v>
      </c>
      <c r="AY5" s="372">
        <v>0</v>
      </c>
      <c r="AZ5" s="372">
        <v>2802992000</v>
      </c>
      <c r="BA5" s="372">
        <v>0</v>
      </c>
      <c r="BB5" s="372">
        <v>0</v>
      </c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</row>
    <row r="6" spans="1:101">
      <c r="A6" s="95">
        <v>2020</v>
      </c>
      <c r="B6" s="95">
        <v>4</v>
      </c>
      <c r="C6" s="289">
        <v>167</v>
      </c>
      <c r="D6" s="289">
        <v>188</v>
      </c>
      <c r="E6" s="289">
        <v>1171</v>
      </c>
      <c r="F6" s="98">
        <v>163059</v>
      </c>
      <c r="G6" s="373">
        <v>101325031690</v>
      </c>
      <c r="H6" s="373">
        <v>26779.4</v>
      </c>
      <c r="I6" s="373">
        <v>2318251015.0999999</v>
      </c>
      <c r="J6" s="371" t="s">
        <v>380</v>
      </c>
      <c r="K6" s="371" t="s">
        <v>380</v>
      </c>
      <c r="L6" s="98">
        <v>4362099250</v>
      </c>
      <c r="M6" s="98">
        <v>4209718850</v>
      </c>
      <c r="N6" s="98">
        <v>85616290</v>
      </c>
      <c r="O6" s="98">
        <v>4663571660</v>
      </c>
      <c r="P6" s="98"/>
      <c r="Q6" s="98">
        <v>834148220</v>
      </c>
      <c r="R6" s="98">
        <v>854847640</v>
      </c>
      <c r="S6" s="98">
        <v>872463400</v>
      </c>
      <c r="T6" s="98"/>
      <c r="U6" s="98">
        <v>15882804320</v>
      </c>
      <c r="V6" s="98">
        <v>14570328890</v>
      </c>
      <c r="W6" s="98">
        <v>1010085900</v>
      </c>
      <c r="X6" s="98"/>
      <c r="Y6" s="98">
        <v>5712185810</v>
      </c>
      <c r="Z6" s="98"/>
      <c r="AA6" s="98"/>
      <c r="AB6" s="98">
        <v>5747355010</v>
      </c>
      <c r="AC6" s="98">
        <v>692605420</v>
      </c>
      <c r="AD6" s="98">
        <v>27832561030</v>
      </c>
      <c r="AE6" s="98">
        <v>43715365320</v>
      </c>
      <c r="AF6" s="98">
        <v>7784681360</v>
      </c>
      <c r="AG6" s="98">
        <v>129974000</v>
      </c>
      <c r="AH6" s="98">
        <v>1387971850</v>
      </c>
      <c r="AI6" s="98">
        <v>56713000</v>
      </c>
      <c r="AJ6" s="98">
        <v>6884625570</v>
      </c>
      <c r="AK6" s="98">
        <v>271083600</v>
      </c>
      <c r="AL6" s="98"/>
      <c r="AM6" s="98">
        <v>2858886390</v>
      </c>
      <c r="AN6" s="98">
        <v>5845960</v>
      </c>
      <c r="AO6" s="98">
        <v>1704071680</v>
      </c>
      <c r="AP6" s="98">
        <v>65000000</v>
      </c>
      <c r="AQ6" s="98">
        <v>21235563810</v>
      </c>
      <c r="AR6" s="98">
        <v>2388332500</v>
      </c>
      <c r="AS6" s="98">
        <v>101024800</v>
      </c>
      <c r="AT6" s="98"/>
      <c r="AU6" s="98">
        <v>168099600</v>
      </c>
      <c r="AV6" s="98">
        <v>2746078000</v>
      </c>
      <c r="AW6" s="98">
        <v>23981641810</v>
      </c>
      <c r="AX6" s="98">
        <v>19660513190</v>
      </c>
      <c r="AY6" s="98"/>
      <c r="AZ6" s="98">
        <v>19660513190</v>
      </c>
      <c r="BA6" s="98"/>
      <c r="BB6" s="98"/>
      <c r="BC6" s="98">
        <v>12530000</v>
      </c>
      <c r="BD6" s="372">
        <v>56652000</v>
      </c>
      <c r="BE6" s="372">
        <v>4100</v>
      </c>
      <c r="BF6" s="98">
        <v>393874930</v>
      </c>
      <c r="BG6" s="98">
        <v>-389850700</v>
      </c>
      <c r="BH6" s="98">
        <v>19733723520</v>
      </c>
      <c r="BI6" s="98">
        <v>43715365320</v>
      </c>
      <c r="BJ6" s="98">
        <v>20412461620</v>
      </c>
      <c r="BK6" s="98">
        <v>11834391610</v>
      </c>
      <c r="BL6" s="98">
        <v>8578070010</v>
      </c>
      <c r="BM6" s="98">
        <v>190090550</v>
      </c>
      <c r="BN6" s="98">
        <v>17124120</v>
      </c>
      <c r="BO6" s="98"/>
      <c r="BP6" s="98">
        <v>7050800</v>
      </c>
      <c r="BQ6" s="98">
        <v>149782170</v>
      </c>
      <c r="BR6" s="98">
        <v>1567672600</v>
      </c>
      <c r="BS6" s="98">
        <v>6380027930</v>
      </c>
      <c r="BT6" s="98">
        <v>542650340</v>
      </c>
      <c r="BU6" s="95">
        <v>237574400</v>
      </c>
      <c r="BV6" s="98">
        <v>-1237960</v>
      </c>
      <c r="BW6" s="98">
        <v>21679000</v>
      </c>
      <c r="BX6" s="98">
        <v>-3437020</v>
      </c>
      <c r="BY6" s="98">
        <v>-200000</v>
      </c>
      <c r="BZ6" s="98">
        <v>-168000</v>
      </c>
      <c r="CA6" s="98">
        <v>230828390</v>
      </c>
      <c r="CB6" s="98">
        <v>62963860</v>
      </c>
      <c r="CC6" s="98">
        <v>167864510</v>
      </c>
      <c r="CD6" s="98"/>
      <c r="CE6" s="98">
        <v>167864510</v>
      </c>
      <c r="CF6" s="98">
        <v>632540</v>
      </c>
      <c r="CG6" s="98"/>
      <c r="CH6" s="98"/>
      <c r="CI6" s="98">
        <v>632540</v>
      </c>
      <c r="CJ6" s="98">
        <v>168497040</v>
      </c>
      <c r="CK6" s="95"/>
    </row>
    <row r="7" spans="1:101">
      <c r="A7" s="95">
        <v>2021</v>
      </c>
      <c r="B7" s="95">
        <v>1</v>
      </c>
      <c r="C7" s="289">
        <v>185</v>
      </c>
      <c r="D7" s="289">
        <v>206</v>
      </c>
      <c r="E7" s="289">
        <v>1219</v>
      </c>
      <c r="F7" s="98">
        <v>98556.41</v>
      </c>
      <c r="G7" s="373">
        <v>127238266080</v>
      </c>
      <c r="H7" s="373">
        <v>39279.839999999997</v>
      </c>
      <c r="I7" s="373">
        <v>2786444470</v>
      </c>
      <c r="J7" s="371" t="s">
        <v>380</v>
      </c>
      <c r="K7" s="371" t="s">
        <v>380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372"/>
      <c r="BE7" s="372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5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5"/>
    </row>
    <row r="8" spans="1:101">
      <c r="A8" s="304">
        <v>2021</v>
      </c>
      <c r="B8" s="291">
        <v>2</v>
      </c>
      <c r="C8" s="290">
        <v>205</v>
      </c>
      <c r="D8" s="290">
        <v>226</v>
      </c>
      <c r="E8" s="290">
        <v>1255</v>
      </c>
      <c r="F8" s="374">
        <v>371898.06</v>
      </c>
      <c r="G8" s="374">
        <v>201126496.72999999</v>
      </c>
      <c r="H8" s="374">
        <v>42781.03</v>
      </c>
      <c r="I8" s="374">
        <v>5305503089.9700003</v>
      </c>
      <c r="J8" s="290"/>
      <c r="K8" s="290"/>
      <c r="L8" s="375">
        <v>5969917662</v>
      </c>
      <c r="M8" s="374">
        <v>6414877676</v>
      </c>
      <c r="N8" s="374">
        <v>84102892</v>
      </c>
      <c r="O8" s="374">
        <v>5844698386</v>
      </c>
      <c r="P8" s="290" t="s">
        <v>380</v>
      </c>
      <c r="Q8" s="374">
        <v>12616237290</v>
      </c>
      <c r="R8" s="374">
        <v>2486914266</v>
      </c>
      <c r="S8" s="374">
        <v>881323400</v>
      </c>
      <c r="T8" s="374"/>
      <c r="U8" s="374">
        <v>34298419572</v>
      </c>
      <c r="V8" s="374">
        <v>18422009421</v>
      </c>
      <c r="W8" s="374">
        <v>1102401127</v>
      </c>
      <c r="X8" s="374"/>
      <c r="Y8" s="374">
        <v>5791493200</v>
      </c>
      <c r="Z8" s="374"/>
      <c r="AA8" s="374"/>
      <c r="AB8" s="374">
        <v>5664006483</v>
      </c>
      <c r="AC8" s="374">
        <v>720843317</v>
      </c>
      <c r="AD8" s="374">
        <v>31774192148</v>
      </c>
      <c r="AE8" s="374">
        <v>66072611720</v>
      </c>
      <c r="AF8" s="374">
        <v>17276425580</v>
      </c>
      <c r="AG8" s="374">
        <v>122424539</v>
      </c>
      <c r="AH8" s="374">
        <v>2348694610</v>
      </c>
      <c r="AI8" s="374">
        <v>147509631</v>
      </c>
      <c r="AJ8" s="374">
        <v>4292481838</v>
      </c>
      <c r="AK8" s="374">
        <v>106084510</v>
      </c>
      <c r="AL8" s="374"/>
      <c r="AM8" s="374">
        <v>6587412985</v>
      </c>
      <c r="AN8" s="374">
        <v>11947921</v>
      </c>
      <c r="AO8" s="374">
        <v>9776582776</v>
      </c>
      <c r="AP8" s="374">
        <v>65000000</v>
      </c>
      <c r="AQ8" s="374">
        <v>40734587791</v>
      </c>
      <c r="AR8" s="374">
        <v>5049313720</v>
      </c>
      <c r="AS8" s="374">
        <v>0</v>
      </c>
      <c r="AT8" s="374">
        <v>0</v>
      </c>
      <c r="AU8" s="374">
        <v>201378600</v>
      </c>
      <c r="AV8" s="374">
        <v>5333178520</v>
      </c>
      <c r="AW8" s="374">
        <v>46067766311</v>
      </c>
      <c r="AX8" s="374">
        <v>19972396701</v>
      </c>
      <c r="AY8" s="374"/>
      <c r="AZ8" s="374">
        <v>19972396701</v>
      </c>
      <c r="BA8" s="374"/>
      <c r="BB8" s="374"/>
      <c r="BC8" s="374">
        <v>12530000</v>
      </c>
      <c r="BD8" s="374">
        <v>0</v>
      </c>
      <c r="BE8" s="374">
        <v>4100</v>
      </c>
      <c r="BF8" s="374">
        <v>785374780</v>
      </c>
      <c r="BG8" s="374">
        <v>-765460184</v>
      </c>
      <c r="BH8" s="374">
        <v>20004845397</v>
      </c>
      <c r="BI8" s="374">
        <v>66072611708</v>
      </c>
      <c r="BJ8" s="374">
        <v>19496399682</v>
      </c>
      <c r="BK8" s="374">
        <v>9846107438</v>
      </c>
      <c r="BL8" s="374">
        <v>9650292244</v>
      </c>
      <c r="BM8" s="374">
        <v>242674169</v>
      </c>
      <c r="BN8" s="374">
        <v>38336244</v>
      </c>
      <c r="BO8" s="374"/>
      <c r="BP8" s="374">
        <v>10851000</v>
      </c>
      <c r="BQ8" s="374">
        <v>141774159</v>
      </c>
      <c r="BR8" s="374">
        <v>3149423548</v>
      </c>
      <c r="BS8" s="374">
        <v>7282234531</v>
      </c>
      <c r="BT8" s="374">
        <v>577288665</v>
      </c>
      <c r="BU8" s="374">
        <v>677715171</v>
      </c>
      <c r="BV8" s="374">
        <v>158722199</v>
      </c>
      <c r="BW8" s="374">
        <v>297889300</v>
      </c>
      <c r="BX8" s="374">
        <v>0</v>
      </c>
      <c r="BY8" s="374">
        <v>0</v>
      </c>
      <c r="BZ8" s="374">
        <v>298100</v>
      </c>
      <c r="CA8" s="374">
        <v>-1145824500</v>
      </c>
      <c r="CB8" s="374">
        <v>167582797</v>
      </c>
      <c r="CC8" s="374">
        <v>-1313407297</v>
      </c>
      <c r="CD8" s="374">
        <v>0</v>
      </c>
      <c r="CE8" s="374">
        <v>-1313407297</v>
      </c>
      <c r="CF8" s="374">
        <v>6644639</v>
      </c>
      <c r="CG8" s="374">
        <v>15000000</v>
      </c>
      <c r="CH8" s="374">
        <v>0</v>
      </c>
      <c r="CI8" s="374">
        <v>-8355361</v>
      </c>
      <c r="CJ8" s="374">
        <v>-1306762658</v>
      </c>
      <c r="CK8" s="374">
        <v>0</v>
      </c>
    </row>
    <row r="9" spans="1:101" ht="15" customHeight="1">
      <c r="A9" s="292">
        <v>2021</v>
      </c>
      <c r="B9" s="292">
        <v>3</v>
      </c>
      <c r="C9" s="293">
        <v>277</v>
      </c>
      <c r="D9" s="293">
        <v>248</v>
      </c>
      <c r="E9" s="293">
        <v>1274</v>
      </c>
      <c r="F9" s="376">
        <v>288764.79999999999</v>
      </c>
      <c r="G9" s="376">
        <v>285584277.89999998</v>
      </c>
      <c r="H9" s="376">
        <v>82377.91</v>
      </c>
      <c r="I9" s="376">
        <v>5240380.49</v>
      </c>
      <c r="J9" s="293"/>
      <c r="K9" s="293"/>
      <c r="L9" s="377">
        <v>2303725.1034200001</v>
      </c>
      <c r="M9" s="377">
        <v>1532819.7248500001</v>
      </c>
      <c r="N9" s="377">
        <v>27779.260849999999</v>
      </c>
      <c r="O9" s="377">
        <v>179348.80547999998</v>
      </c>
      <c r="P9" s="293"/>
      <c r="Q9" s="377">
        <v>1753875.3977099997</v>
      </c>
      <c r="R9" s="377">
        <v>608440.15419999999</v>
      </c>
      <c r="S9" s="377">
        <v>134412.70000000001</v>
      </c>
      <c r="T9" s="293"/>
      <c r="U9" s="377">
        <v>6540401.1465099994</v>
      </c>
      <c r="V9" s="377">
        <v>3156629.3269900004</v>
      </c>
      <c r="W9" s="377">
        <v>745823.15659999999</v>
      </c>
      <c r="X9" s="293"/>
      <c r="Y9" s="377">
        <v>106328.5</v>
      </c>
      <c r="Z9" s="293"/>
      <c r="AA9" s="293"/>
      <c r="AB9" s="293"/>
      <c r="AC9" s="293"/>
      <c r="AD9" s="377">
        <v>4008780.9835899989</v>
      </c>
      <c r="AE9" s="293">
        <v>10549182.130100004</v>
      </c>
      <c r="AF9" s="377">
        <v>5605281.7586300001</v>
      </c>
      <c r="AG9" s="377">
        <v>70385.877380000005</v>
      </c>
      <c r="AH9" s="377">
        <v>871955.1437400002</v>
      </c>
      <c r="AI9" s="377">
        <v>39924.770320000003</v>
      </c>
      <c r="AJ9" s="377">
        <v>505412.39999999997</v>
      </c>
      <c r="AK9" s="377">
        <v>271083.59999999998</v>
      </c>
      <c r="AL9" s="377">
        <v>93452.490539999999</v>
      </c>
      <c r="AM9" s="377">
        <v>1569445.6187199997</v>
      </c>
      <c r="AN9" s="377">
        <v>1741.7</v>
      </c>
      <c r="AO9" s="377">
        <v>771122.00299999991</v>
      </c>
      <c r="AP9" s="293"/>
      <c r="AQ9" s="377">
        <v>9878325.3623300008</v>
      </c>
      <c r="AR9" s="377">
        <v>1189145.48777</v>
      </c>
      <c r="AS9" s="293"/>
      <c r="AT9" s="293"/>
      <c r="AU9" s="377">
        <v>89339.5</v>
      </c>
      <c r="AV9" s="377">
        <v>1282106.0877700001</v>
      </c>
      <c r="AW9" s="377">
        <v>11160431.450099999</v>
      </c>
      <c r="AX9" s="377">
        <v>1872772</v>
      </c>
      <c r="AY9" s="293"/>
      <c r="AZ9" s="377">
        <v>1872772</v>
      </c>
      <c r="BA9" s="293"/>
      <c r="BB9" s="293"/>
      <c r="BC9" s="377">
        <v>12530</v>
      </c>
      <c r="BD9" s="377">
        <v>56652</v>
      </c>
      <c r="BE9" s="377">
        <v>4100</v>
      </c>
      <c r="BF9" s="377">
        <v>197462.31</v>
      </c>
      <c r="BG9" s="377">
        <v>-2750669.7406900008</v>
      </c>
      <c r="BH9" s="377">
        <v>-611249.33068999986</v>
      </c>
      <c r="BI9" s="293"/>
      <c r="BJ9" s="377">
        <v>17367921.302019998</v>
      </c>
      <c r="BK9" s="377">
        <v>6713658.2620999999</v>
      </c>
      <c r="BL9" s="377">
        <v>10654263.03992</v>
      </c>
      <c r="BM9" s="377">
        <v>2322629.4363599997</v>
      </c>
      <c r="BN9" s="377">
        <v>6637.7357400000019</v>
      </c>
      <c r="BO9" s="293"/>
      <c r="BP9" s="293"/>
      <c r="BQ9" s="377">
        <v>43619.945909999995</v>
      </c>
      <c r="BR9" s="377">
        <v>1619246.0796099999</v>
      </c>
      <c r="BS9" s="377">
        <v>10871880.924265001</v>
      </c>
      <c r="BT9" s="377">
        <v>67665.5</v>
      </c>
      <c r="BU9" s="377">
        <v>22185.893500000002</v>
      </c>
      <c r="BV9" s="377">
        <v>-3899.9205499999998</v>
      </c>
      <c r="BW9" s="377">
        <v>374</v>
      </c>
      <c r="BX9" s="293"/>
      <c r="BY9" s="293"/>
      <c r="BZ9" s="377">
        <v>-8495.5</v>
      </c>
      <c r="CA9" s="377">
        <v>434150.34000499995</v>
      </c>
      <c r="CB9" s="377">
        <v>85744.431769999996</v>
      </c>
      <c r="CC9" s="377">
        <v>348405.90823500016</v>
      </c>
      <c r="CD9" s="377">
        <v>400800</v>
      </c>
      <c r="CE9" s="377">
        <v>352413.90823500016</v>
      </c>
      <c r="CF9" s="377">
        <v>9.26</v>
      </c>
      <c r="CG9" s="293"/>
      <c r="CH9" s="377">
        <v>9.26</v>
      </c>
      <c r="CI9" s="293"/>
      <c r="CJ9" s="377">
        <v>352423.16823500005</v>
      </c>
      <c r="CK9" s="293"/>
    </row>
    <row r="10" spans="1:101" s="295" customFormat="1" ht="15" customHeight="1">
      <c r="A10" s="294">
        <v>2021</v>
      </c>
      <c r="B10" s="294">
        <v>4</v>
      </c>
      <c r="C10" s="295">
        <v>248</v>
      </c>
      <c r="D10" s="295">
        <v>269</v>
      </c>
      <c r="E10" s="295">
        <v>1382</v>
      </c>
      <c r="F10" s="378">
        <v>543298.2200000023</v>
      </c>
      <c r="G10" s="378">
        <v>238697093.82328999</v>
      </c>
      <c r="H10" s="378">
        <v>61213.610000000052</v>
      </c>
      <c r="I10" s="378">
        <v>10232594.60445</v>
      </c>
      <c r="L10" s="378">
        <v>7240103.1970966402</v>
      </c>
      <c r="M10" s="378">
        <v>12702547.354760002</v>
      </c>
      <c r="N10" s="378">
        <v>128823.30501000001</v>
      </c>
      <c r="O10" s="378">
        <v>6199718.1465881839</v>
      </c>
      <c r="P10" s="378"/>
      <c r="Q10" s="378">
        <v>14289405.502579089</v>
      </c>
      <c r="R10" s="378">
        <v>3395548.1558666667</v>
      </c>
      <c r="S10" s="378">
        <v>931103.16</v>
      </c>
      <c r="T10" s="378">
        <v>18136643.350000001</v>
      </c>
      <c r="U10" s="378">
        <v>63023892.171900578</v>
      </c>
      <c r="V10" s="378">
        <v>19288259.65392001</v>
      </c>
      <c r="W10" s="378">
        <v>1091020.3135399998</v>
      </c>
      <c r="X10" s="378"/>
      <c r="Y10" s="378">
        <v>6189205.0499999998</v>
      </c>
      <c r="Z10" s="378"/>
      <c r="AA10" s="378"/>
      <c r="AB10" s="378">
        <v>5579276.5</v>
      </c>
      <c r="AC10" s="378">
        <v>729292.4</v>
      </c>
      <c r="AD10" s="378">
        <v>32938514.766460013</v>
      </c>
      <c r="AE10" s="378">
        <v>95962406.938360572</v>
      </c>
      <c r="AF10" s="378">
        <v>31673274.858563725</v>
      </c>
      <c r="AG10" s="378">
        <v>192986.23542410776</v>
      </c>
      <c r="AH10" s="378">
        <v>3164616.5309289265</v>
      </c>
      <c r="AI10" s="378">
        <v>302500.27802507096</v>
      </c>
      <c r="AJ10" s="378">
        <v>4456577.1639400013</v>
      </c>
      <c r="AK10" s="378">
        <v>53930.95</v>
      </c>
      <c r="AL10" s="378"/>
      <c r="AM10" s="378">
        <v>13121419.118069999</v>
      </c>
      <c r="AN10" s="378">
        <v>113134.05</v>
      </c>
      <c r="AO10" s="378">
        <v>9421740.3856600001</v>
      </c>
      <c r="AP10" s="378">
        <v>65000</v>
      </c>
      <c r="AQ10" s="378">
        <v>62565202.97061184</v>
      </c>
      <c r="AR10" s="378">
        <v>5764175.9431999996</v>
      </c>
      <c r="AS10" s="378"/>
      <c r="AT10" s="378"/>
      <c r="AU10" s="378">
        <v>258891.30099999998</v>
      </c>
      <c r="AV10" s="378">
        <v>6124208.3442000002</v>
      </c>
      <c r="AW10" s="378">
        <v>68689411.314811841</v>
      </c>
      <c r="AX10" s="378">
        <v>20619610.699999999</v>
      </c>
      <c r="AY10" s="378"/>
      <c r="AZ10" s="378">
        <v>20619610.699999999</v>
      </c>
      <c r="BA10" s="378"/>
      <c r="BB10" s="378"/>
      <c r="BC10" s="378"/>
      <c r="BD10" s="378">
        <v>56652</v>
      </c>
      <c r="BE10" s="378">
        <v>4100</v>
      </c>
      <c r="BF10" s="378">
        <v>817257.89999999991</v>
      </c>
      <c r="BG10" s="378">
        <v>5566706.7346600639</v>
      </c>
      <c r="BH10" s="378">
        <v>27272995.523110058</v>
      </c>
      <c r="BI10" s="378">
        <v>95962406.837921888</v>
      </c>
      <c r="BJ10" s="378">
        <v>35875145.794798203</v>
      </c>
      <c r="BK10" s="378">
        <v>15694521.127652725</v>
      </c>
      <c r="BL10" s="378">
        <v>20180624.667145453</v>
      </c>
      <c r="BM10" s="378">
        <v>958390.1</v>
      </c>
      <c r="BN10" s="378">
        <v>55608.898390000002</v>
      </c>
      <c r="BO10" s="378"/>
      <c r="BP10" s="378">
        <v>10851</v>
      </c>
      <c r="BQ10" s="378">
        <v>726810.45441454533</v>
      </c>
      <c r="BR10" s="378">
        <v>3537576.2584797726</v>
      </c>
      <c r="BS10" s="378">
        <v>15150733.756085841</v>
      </c>
      <c r="BT10" s="378">
        <v>354994.95890000003</v>
      </c>
      <c r="BU10" s="378">
        <v>1074597.4404341001</v>
      </c>
      <c r="BV10" s="378">
        <v>-1573.0372328999999</v>
      </c>
      <c r="BW10" s="378">
        <v>-11217.339090000001</v>
      </c>
      <c r="BY10" s="378"/>
      <c r="BZ10" s="378">
        <v>-36399.334219999997</v>
      </c>
      <c r="CA10" s="378">
        <v>1765192.9955073877</v>
      </c>
      <c r="CB10" s="378">
        <v>294803.52021008078</v>
      </c>
      <c r="CC10" s="378">
        <v>1470389.4752973069</v>
      </c>
      <c r="CD10" s="378"/>
      <c r="CE10" s="378">
        <v>1470389.4752973069</v>
      </c>
      <c r="CF10" s="378">
        <v>15632.53902</v>
      </c>
      <c r="CG10" s="378">
        <v>15000</v>
      </c>
      <c r="CH10" s="378"/>
      <c r="CI10" s="378">
        <v>632.53902000000005</v>
      </c>
      <c r="CJ10" s="378">
        <v>1486022.0143173069</v>
      </c>
      <c r="CK10" s="378"/>
      <c r="CL10" s="379"/>
      <c r="CM10" s="379"/>
      <c r="CN10" s="379"/>
      <c r="CO10" s="379"/>
      <c r="CP10" s="379"/>
      <c r="CQ10" s="379"/>
      <c r="CR10" s="379"/>
      <c r="CS10" s="379"/>
      <c r="CT10" s="379"/>
      <c r="CU10" s="379"/>
      <c r="CV10" s="379"/>
      <c r="CW10" s="379"/>
    </row>
    <row r="11" spans="1:101" s="295" customFormat="1" ht="15" customHeight="1">
      <c r="A11" s="306">
        <v>2022</v>
      </c>
      <c r="B11" s="294">
        <v>1</v>
      </c>
      <c r="C11" s="305">
        <v>262</v>
      </c>
      <c r="D11" s="305">
        <v>282</v>
      </c>
      <c r="E11" s="305">
        <v>1370</v>
      </c>
      <c r="F11" s="380">
        <v>309040.70000000013</v>
      </c>
      <c r="G11" s="380">
        <v>278309101511.79004</v>
      </c>
      <c r="H11" s="380">
        <v>68955.97</v>
      </c>
      <c r="I11" s="380">
        <v>14692038180.290001</v>
      </c>
      <c r="J11" s="381">
        <v>32051.5</v>
      </c>
      <c r="K11" s="381">
        <v>88600000</v>
      </c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380"/>
      <c r="BI11" s="380"/>
      <c r="BJ11" s="380"/>
      <c r="BK11" s="380"/>
      <c r="BL11" s="380"/>
      <c r="BM11" s="380"/>
      <c r="BN11" s="380"/>
      <c r="BO11" s="380"/>
      <c r="BP11" s="380"/>
      <c r="BQ11" s="380"/>
      <c r="BR11" s="380"/>
      <c r="BS11" s="380"/>
      <c r="BT11" s="380"/>
      <c r="BU11" s="380"/>
      <c r="BV11" s="380"/>
      <c r="BW11" s="380"/>
      <c r="BX11" s="305"/>
      <c r="BY11" s="380"/>
      <c r="BZ11" s="380"/>
      <c r="CA11" s="380"/>
      <c r="CB11" s="380"/>
      <c r="CC11" s="380"/>
      <c r="CD11" s="380"/>
      <c r="CE11" s="380"/>
      <c r="CF11" s="380"/>
      <c r="CG11" s="380"/>
      <c r="CH11" s="380"/>
      <c r="CI11" s="380"/>
      <c r="CJ11" s="380"/>
      <c r="CK11" s="380"/>
      <c r="CL11" s="379"/>
      <c r="CM11" s="379"/>
      <c r="CN11" s="379"/>
      <c r="CO11" s="379"/>
      <c r="CP11" s="379"/>
      <c r="CQ11" s="379"/>
      <c r="CR11" s="379"/>
      <c r="CS11" s="379"/>
      <c r="CT11" s="379"/>
      <c r="CU11" s="379"/>
      <c r="CV11" s="379"/>
      <c r="CW11" s="379"/>
    </row>
    <row r="12" spans="1:101" ht="15" customHeight="1">
      <c r="A12" s="306">
        <v>2022</v>
      </c>
      <c r="B12" s="294">
        <v>2</v>
      </c>
      <c r="C12" s="305">
        <v>284</v>
      </c>
      <c r="D12" s="305">
        <v>301</v>
      </c>
      <c r="E12" s="305">
        <v>1392</v>
      </c>
      <c r="F12" s="380">
        <v>765039.04</v>
      </c>
      <c r="G12" s="380">
        <v>617145290809.53003</v>
      </c>
      <c r="H12" s="380">
        <v>172057.24</v>
      </c>
      <c r="I12" s="380">
        <v>48172358794.889999</v>
      </c>
      <c r="J12" s="382" t="s">
        <v>380</v>
      </c>
      <c r="K12" s="382" t="s">
        <v>380</v>
      </c>
      <c r="L12" s="380">
        <v>10477992.09</v>
      </c>
      <c r="M12" s="305" t="s">
        <v>398</v>
      </c>
      <c r="N12" s="380">
        <v>346368.97</v>
      </c>
      <c r="O12" s="380">
        <v>8326162.3499999996</v>
      </c>
      <c r="P12" s="383">
        <v>706000</v>
      </c>
      <c r="Q12" s="380">
        <v>21211169.390000001</v>
      </c>
      <c r="R12" s="380">
        <v>5751774.5700000003</v>
      </c>
      <c r="S12" s="380">
        <v>908973.2</v>
      </c>
      <c r="T12" s="383">
        <v>17320245</v>
      </c>
      <c r="U12" s="380">
        <v>83098596.329999998</v>
      </c>
      <c r="V12" s="380">
        <v>12104286.039999999</v>
      </c>
      <c r="W12" s="380">
        <v>1533784.64</v>
      </c>
      <c r="X12" s="384">
        <v>0</v>
      </c>
      <c r="Y12" s="380">
        <v>6053258</v>
      </c>
      <c r="Z12" s="384">
        <v>0</v>
      </c>
      <c r="AA12" s="380">
        <v>23756.82</v>
      </c>
      <c r="AB12" s="380">
        <v>46026.2</v>
      </c>
      <c r="AC12" s="384">
        <v>0</v>
      </c>
      <c r="AD12" s="380">
        <v>19882558.300000001</v>
      </c>
      <c r="AE12" s="380">
        <v>102981154.63</v>
      </c>
      <c r="AF12" s="380">
        <v>43654742.259999998</v>
      </c>
      <c r="AG12" s="380">
        <v>420529.79</v>
      </c>
      <c r="AH12" s="380">
        <v>3600412.41</v>
      </c>
      <c r="AI12" s="380">
        <v>271097.65000000002</v>
      </c>
      <c r="AJ12" s="380">
        <v>1163925</v>
      </c>
      <c r="AK12" s="380">
        <v>465030.40000000002</v>
      </c>
      <c r="AL12" s="305">
        <v>0</v>
      </c>
      <c r="AM12" s="380">
        <v>13078862.32</v>
      </c>
      <c r="AN12" s="383">
        <v>318316</v>
      </c>
      <c r="AO12" s="380">
        <v>15611488.73</v>
      </c>
      <c r="AP12" s="383">
        <v>65000</v>
      </c>
      <c r="AQ12" s="380">
        <v>78692944.769999996</v>
      </c>
      <c r="AR12" s="380">
        <v>7099667.54</v>
      </c>
      <c r="AS12" s="305">
        <v>0</v>
      </c>
      <c r="AT12" s="305">
        <v>420.9</v>
      </c>
      <c r="AU12" s="380">
        <v>2312418.81</v>
      </c>
      <c r="AV12" s="380">
        <v>9513542</v>
      </c>
      <c r="AW12" s="380">
        <v>88206486.819999993</v>
      </c>
      <c r="AX12" s="380">
        <v>5866630.7000000002</v>
      </c>
      <c r="AY12" s="384">
        <v>0</v>
      </c>
      <c r="AZ12" s="380">
        <v>5866630.7000000002</v>
      </c>
      <c r="BA12" s="384">
        <v>0</v>
      </c>
      <c r="BB12" s="305">
        <v>-308.2</v>
      </c>
      <c r="BC12" s="305">
        <v>0</v>
      </c>
      <c r="BD12" s="380">
        <v>56652</v>
      </c>
      <c r="BE12" s="305">
        <v>0</v>
      </c>
      <c r="BF12" s="380">
        <v>1033853.71</v>
      </c>
      <c r="BG12" s="380">
        <v>7965367.5300000003</v>
      </c>
      <c r="BH12" s="380">
        <v>14793871.390000001</v>
      </c>
      <c r="BI12" s="380">
        <v>103000358.2</v>
      </c>
      <c r="BJ12" s="385">
        <v>18126860.48</v>
      </c>
      <c r="BK12" s="385">
        <v>6906460.6699999999</v>
      </c>
      <c r="BL12" s="385">
        <f>BJ12-BK12</f>
        <v>11220399.810000001</v>
      </c>
      <c r="BM12" s="385">
        <v>333886.71999999997</v>
      </c>
      <c r="BN12" s="385">
        <v>80155.62</v>
      </c>
      <c r="BO12" s="385"/>
      <c r="BP12" s="385"/>
      <c r="BQ12" s="385">
        <v>394425.84</v>
      </c>
      <c r="BR12" s="385">
        <v>1252719.46</v>
      </c>
      <c r="BS12" s="385">
        <v>18819281.43</v>
      </c>
      <c r="BT12" s="385">
        <v>843837.09</v>
      </c>
      <c r="BU12" s="385">
        <v>435653.26</v>
      </c>
      <c r="BV12" s="385">
        <v>1102396.45</v>
      </c>
      <c r="BW12" s="385">
        <v>2465.5</v>
      </c>
      <c r="BX12" s="385">
        <v>0</v>
      </c>
      <c r="BY12" s="385">
        <v>0</v>
      </c>
      <c r="BZ12" s="385">
        <v>65277.3</v>
      </c>
      <c r="CA12" s="386">
        <v>-8272545.4000000004</v>
      </c>
      <c r="CB12" s="385">
        <v>829985.88</v>
      </c>
      <c r="CC12" s="386">
        <v>-9102531.3000000007</v>
      </c>
      <c r="CD12" s="385">
        <v>790.01</v>
      </c>
      <c r="CE12" s="386">
        <v>-9101741.3000000007</v>
      </c>
      <c r="CF12" s="385"/>
      <c r="CG12" s="385"/>
      <c r="CH12" s="385"/>
      <c r="CI12" s="385"/>
      <c r="CJ12" s="386">
        <v>-4211835.3</v>
      </c>
      <c r="CK12" s="38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90A5-EBA9-4021-A23C-6F6729458611}">
  <sheetPr>
    <tabColor rgb="FF002060"/>
  </sheetPr>
  <dimension ref="A1:DB1000"/>
  <sheetViews>
    <sheetView workbookViewId="0">
      <selection activeCell="A8" sqref="A8:XFD8"/>
    </sheetView>
  </sheetViews>
  <sheetFormatPr defaultColWidth="14.42578125" defaultRowHeight="15" customHeight="1"/>
  <cols>
    <col min="1" max="1" width="5" style="3" customWidth="1"/>
    <col min="2" max="2" width="7.42578125" style="3" customWidth="1"/>
    <col min="3" max="3" width="13" style="3" customWidth="1"/>
    <col min="4" max="6" width="13.42578125" style="3" customWidth="1"/>
    <col min="7" max="7" width="15.7109375" style="3" customWidth="1"/>
    <col min="8" max="8" width="26.42578125" style="3" customWidth="1"/>
    <col min="9" max="9" width="18.42578125" style="3" customWidth="1"/>
    <col min="10" max="10" width="19.5703125" style="3" bestFit="1" customWidth="1"/>
    <col min="11" max="11" width="21" style="3" bestFit="1" customWidth="1"/>
    <col min="12" max="12" width="18.42578125" style="3" customWidth="1"/>
    <col min="13" max="14" width="16.42578125" style="3" customWidth="1"/>
    <col min="15" max="15" width="15" style="3" customWidth="1"/>
    <col min="16" max="16" width="15.140625" style="3" customWidth="1"/>
    <col min="17" max="17" width="14.140625" style="3" customWidth="1"/>
    <col min="18" max="18" width="16.42578125" style="3" customWidth="1"/>
    <col min="19" max="20" width="15" style="3" customWidth="1"/>
    <col min="21" max="21" width="16.42578125" style="3" customWidth="1"/>
    <col min="22" max="22" width="17.42578125" style="3" customWidth="1"/>
    <col min="23" max="23" width="16.42578125" style="3" customWidth="1"/>
    <col min="24" max="24" width="13.140625" style="3" customWidth="1"/>
    <col min="25" max="25" width="14.85546875" style="3" customWidth="1"/>
    <col min="26" max="26" width="14.140625" style="3" customWidth="1"/>
    <col min="27" max="27" width="15" style="3" customWidth="1"/>
    <col min="28" max="28" width="11.140625" style="3" customWidth="1"/>
    <col min="29" max="29" width="13.28515625" style="3" customWidth="1"/>
    <col min="30" max="30" width="11.140625" style="3" customWidth="1"/>
    <col min="31" max="31" width="16.42578125" style="3" customWidth="1"/>
    <col min="32" max="32" width="17.42578125" style="3" customWidth="1"/>
    <col min="33" max="33" width="8.7109375" style="3" customWidth="1"/>
    <col min="34" max="34" width="16.42578125" style="3" customWidth="1"/>
    <col min="35" max="35" width="16" style="3" customWidth="1"/>
    <col min="36" max="36" width="15.140625" style="3" customWidth="1"/>
    <col min="37" max="37" width="14.140625" style="3" customWidth="1"/>
    <col min="38" max="38" width="16.42578125" style="3" customWidth="1"/>
    <col min="39" max="39" width="15.140625" style="3" customWidth="1"/>
    <col min="40" max="40" width="12.28515625" style="3" customWidth="1"/>
    <col min="41" max="41" width="15" style="3" customWidth="1"/>
    <col min="42" max="42" width="11.7109375" style="3" bestFit="1" customWidth="1"/>
    <col min="43" max="43" width="16.42578125" style="3" customWidth="1"/>
    <col min="44" max="44" width="12.28515625" style="3" customWidth="1"/>
    <col min="45" max="46" width="16.42578125" style="3" customWidth="1"/>
    <col min="47" max="47" width="12.28515625" style="3" customWidth="1"/>
    <col min="48" max="48" width="14.85546875" style="3" customWidth="1"/>
    <col min="49" max="49" width="15" style="3" customWidth="1"/>
    <col min="50" max="52" width="16.42578125" style="3" customWidth="1"/>
    <col min="53" max="53" width="14.85546875" style="3" customWidth="1"/>
    <col min="54" max="54" width="16.42578125" style="3" customWidth="1"/>
    <col min="55" max="55" width="8.7109375" style="3" customWidth="1"/>
    <col min="56" max="56" width="13.28515625" style="3" customWidth="1"/>
    <col min="57" max="57" width="14.28515625" style="3" bestFit="1" customWidth="1"/>
    <col min="58" max="58" width="14.85546875" style="3" customWidth="1"/>
    <col min="59" max="59" width="16" style="3" customWidth="1"/>
    <col min="60" max="60" width="16.42578125" style="3" customWidth="1"/>
    <col min="61" max="61" width="17.42578125" style="3" customWidth="1"/>
    <col min="62" max="62" width="16.42578125" style="3" customWidth="1"/>
    <col min="63" max="63" width="17.42578125" style="3" customWidth="1"/>
    <col min="64" max="66" width="16.42578125" style="3" customWidth="1"/>
    <col min="67" max="67" width="15.140625" style="3" customWidth="1"/>
    <col min="68" max="68" width="14.140625" style="3" customWidth="1"/>
    <col min="69" max="69" width="14.85546875" style="3" customWidth="1"/>
    <col min="70" max="70" width="16.85546875" style="3" customWidth="1"/>
    <col min="71" max="71" width="14" style="3" customWidth="1"/>
    <col min="72" max="72" width="15.140625" style="3" customWidth="1"/>
    <col min="73" max="73" width="16" style="3" customWidth="1"/>
    <col min="74" max="74" width="14.140625" style="3" customWidth="1"/>
    <col min="75" max="75" width="15" style="3" customWidth="1"/>
    <col min="76" max="76" width="14.42578125" style="3" customWidth="1"/>
    <col min="77" max="78" width="8.42578125" style="3" customWidth="1"/>
    <col min="79" max="79" width="8.7109375" style="3" customWidth="1"/>
    <col min="80" max="80" width="13.7109375" style="3" customWidth="1"/>
    <col min="81" max="81" width="17.42578125" style="3" customWidth="1"/>
    <col min="82" max="82" width="14" style="3" customWidth="1"/>
    <col min="83" max="83" width="17.42578125" style="3" customWidth="1"/>
    <col min="84" max="84" width="11.140625" style="3" customWidth="1"/>
    <col min="85" max="85" width="17.42578125" style="3" customWidth="1"/>
    <col min="86" max="87" width="11.42578125" style="3" customWidth="1"/>
    <col min="88" max="88" width="14.42578125" style="3" customWidth="1"/>
    <col min="89" max="89" width="9" style="3" customWidth="1"/>
    <col min="90" max="90" width="17.42578125" style="3" customWidth="1"/>
    <col min="91" max="91" width="9.42578125" style="3" customWidth="1"/>
    <col min="92" max="16384" width="14.42578125" style="3"/>
  </cols>
  <sheetData>
    <row r="1" spans="1:106" ht="15.75">
      <c r="A1" s="367" t="s">
        <v>0</v>
      </c>
      <c r="B1" s="341"/>
    </row>
    <row r="3" spans="1:106" ht="150">
      <c r="A3" s="296" t="s">
        <v>84</v>
      </c>
      <c r="B3" s="296" t="s">
        <v>85</v>
      </c>
      <c r="C3" s="296" t="s">
        <v>381</v>
      </c>
      <c r="D3" s="296" t="s">
        <v>382</v>
      </c>
      <c r="E3" s="296" t="s">
        <v>383</v>
      </c>
      <c r="F3" s="296" t="s">
        <v>384</v>
      </c>
      <c r="G3" s="297" t="s">
        <v>385</v>
      </c>
      <c r="H3" s="297" t="s">
        <v>386</v>
      </c>
      <c r="I3" s="297" t="s">
        <v>387</v>
      </c>
      <c r="J3" s="297" t="s">
        <v>388</v>
      </c>
      <c r="K3" s="297" t="s">
        <v>389</v>
      </c>
      <c r="L3" s="297" t="s">
        <v>390</v>
      </c>
      <c r="M3" s="298" t="s">
        <v>312</v>
      </c>
      <c r="N3" s="287" t="s">
        <v>313</v>
      </c>
      <c r="O3" s="287" t="s">
        <v>314</v>
      </c>
      <c r="P3" s="287" t="s">
        <v>315</v>
      </c>
      <c r="Q3" s="287" t="s">
        <v>101</v>
      </c>
      <c r="R3" s="287" t="s">
        <v>316</v>
      </c>
      <c r="S3" s="287" t="s">
        <v>317</v>
      </c>
      <c r="T3" s="287" t="s">
        <v>253</v>
      </c>
      <c r="U3" s="287" t="s">
        <v>318</v>
      </c>
      <c r="V3" s="287" t="s">
        <v>319</v>
      </c>
      <c r="W3" s="287" t="s">
        <v>320</v>
      </c>
      <c r="X3" s="287" t="s">
        <v>256</v>
      </c>
      <c r="Y3" s="287" t="s">
        <v>321</v>
      </c>
      <c r="Z3" s="287" t="s">
        <v>322</v>
      </c>
      <c r="AA3" s="287" t="s">
        <v>323</v>
      </c>
      <c r="AB3" s="287" t="s">
        <v>324</v>
      </c>
      <c r="AC3" s="287" t="s">
        <v>325</v>
      </c>
      <c r="AD3" s="287" t="s">
        <v>326</v>
      </c>
      <c r="AE3" s="287" t="s">
        <v>327</v>
      </c>
      <c r="AF3" s="287" t="s">
        <v>178</v>
      </c>
      <c r="AG3" s="287" t="s">
        <v>391</v>
      </c>
      <c r="AH3" s="287" t="s">
        <v>328</v>
      </c>
      <c r="AI3" s="287" t="s">
        <v>329</v>
      </c>
      <c r="AJ3" s="287" t="s">
        <v>330</v>
      </c>
      <c r="AK3" s="287" t="s">
        <v>331</v>
      </c>
      <c r="AL3" s="287" t="s">
        <v>332</v>
      </c>
      <c r="AM3" s="287" t="s">
        <v>333</v>
      </c>
      <c r="AN3" s="287" t="s">
        <v>334</v>
      </c>
      <c r="AO3" s="287" t="s">
        <v>335</v>
      </c>
      <c r="AP3" s="287" t="s">
        <v>336</v>
      </c>
      <c r="AQ3" s="287" t="s">
        <v>263</v>
      </c>
      <c r="AR3" s="287" t="s">
        <v>337</v>
      </c>
      <c r="AS3" s="287" t="s">
        <v>338</v>
      </c>
      <c r="AT3" s="287" t="s">
        <v>339</v>
      </c>
      <c r="AU3" s="287" t="s">
        <v>340</v>
      </c>
      <c r="AV3" s="287" t="s">
        <v>341</v>
      </c>
      <c r="AW3" s="287" t="s">
        <v>342</v>
      </c>
      <c r="AX3" s="287" t="s">
        <v>343</v>
      </c>
      <c r="AY3" s="287" t="s">
        <v>344</v>
      </c>
      <c r="AZ3" s="287" t="s">
        <v>345</v>
      </c>
      <c r="BA3" s="287" t="s">
        <v>346</v>
      </c>
      <c r="BB3" s="287" t="s">
        <v>347</v>
      </c>
      <c r="BC3" s="287" t="s">
        <v>348</v>
      </c>
      <c r="BD3" s="287" t="s">
        <v>119</v>
      </c>
      <c r="BE3" s="287" t="s">
        <v>120</v>
      </c>
      <c r="BF3" s="287" t="s">
        <v>267</v>
      </c>
      <c r="BG3" s="287" t="s">
        <v>123</v>
      </c>
      <c r="BH3" s="287" t="s">
        <v>124</v>
      </c>
      <c r="BI3" s="287" t="s">
        <v>349</v>
      </c>
      <c r="BJ3" s="287" t="s">
        <v>350</v>
      </c>
      <c r="BK3" s="299" t="s">
        <v>351</v>
      </c>
      <c r="BL3" s="296" t="s">
        <v>352</v>
      </c>
      <c r="BM3" s="296" t="s">
        <v>353</v>
      </c>
      <c r="BN3" s="296" t="s">
        <v>392</v>
      </c>
      <c r="BO3" s="296" t="s">
        <v>355</v>
      </c>
      <c r="BP3" s="296" t="s">
        <v>356</v>
      </c>
      <c r="BQ3" s="296" t="s">
        <v>357</v>
      </c>
      <c r="BR3" s="296" t="s">
        <v>358</v>
      </c>
      <c r="BS3" s="296" t="s">
        <v>359</v>
      </c>
      <c r="BT3" s="296" t="s">
        <v>360</v>
      </c>
      <c r="BU3" s="296" t="s">
        <v>361</v>
      </c>
      <c r="BV3" s="296" t="s">
        <v>362</v>
      </c>
      <c r="BW3" s="296" t="s">
        <v>363</v>
      </c>
      <c r="BX3" s="296" t="s">
        <v>364</v>
      </c>
      <c r="BY3" s="296" t="s">
        <v>365</v>
      </c>
      <c r="BZ3" s="296" t="s">
        <v>366</v>
      </c>
      <c r="CA3" s="296" t="s">
        <v>367</v>
      </c>
      <c r="CB3" s="296" t="s">
        <v>393</v>
      </c>
      <c r="CC3" s="296" t="s">
        <v>369</v>
      </c>
      <c r="CD3" s="296" t="s">
        <v>370</v>
      </c>
      <c r="CE3" s="296" t="s">
        <v>371</v>
      </c>
      <c r="CF3" s="296" t="s">
        <v>372</v>
      </c>
      <c r="CG3" s="296" t="s">
        <v>394</v>
      </c>
      <c r="CH3" s="296" t="s">
        <v>374</v>
      </c>
      <c r="CI3" s="296" t="s">
        <v>375</v>
      </c>
      <c r="CJ3" s="296" t="s">
        <v>376</v>
      </c>
      <c r="CK3" s="296" t="s">
        <v>377</v>
      </c>
      <c r="CL3" s="296" t="s">
        <v>378</v>
      </c>
      <c r="CM3" s="296" t="s">
        <v>379</v>
      </c>
    </row>
    <row r="4" spans="1:106">
      <c r="A4" s="95">
        <v>2020</v>
      </c>
      <c r="B4" s="95">
        <v>2</v>
      </c>
      <c r="C4" s="95">
        <v>8</v>
      </c>
      <c r="D4" s="95">
        <v>43</v>
      </c>
      <c r="E4" s="95">
        <v>153</v>
      </c>
      <c r="F4" s="95">
        <v>71</v>
      </c>
      <c r="G4" s="373">
        <v>860542.02</v>
      </c>
      <c r="H4" s="373">
        <v>109867913128.28999</v>
      </c>
      <c r="I4" s="373">
        <v>882855.6</v>
      </c>
      <c r="J4" s="373">
        <v>125355969682.07001</v>
      </c>
      <c r="K4" s="98"/>
      <c r="L4" s="98"/>
      <c r="M4" s="98">
        <v>596488450</v>
      </c>
      <c r="N4" s="98">
        <v>1656083900</v>
      </c>
      <c r="O4" s="98">
        <v>2948900</v>
      </c>
      <c r="P4" s="98">
        <v>620000000</v>
      </c>
      <c r="Q4" s="98">
        <v>77906800</v>
      </c>
      <c r="R4" s="98">
        <v>1115481700</v>
      </c>
      <c r="S4" s="98">
        <v>81882300</v>
      </c>
      <c r="T4" s="98">
        <v>1373500</v>
      </c>
      <c r="U4" s="95">
        <v>0</v>
      </c>
      <c r="V4" s="98">
        <v>4152165550</v>
      </c>
      <c r="W4" s="98">
        <v>3871399000</v>
      </c>
      <c r="X4" s="98">
        <v>3819100</v>
      </c>
      <c r="Y4" s="95">
        <v>0</v>
      </c>
      <c r="Z4" s="98">
        <v>46376600</v>
      </c>
      <c r="AA4" s="95">
        <v>0</v>
      </c>
      <c r="AB4" s="95">
        <v>0</v>
      </c>
      <c r="AC4" s="95">
        <v>0</v>
      </c>
      <c r="AD4" s="95">
        <v>0</v>
      </c>
      <c r="AE4" s="98">
        <v>3921594700</v>
      </c>
      <c r="AF4" s="98">
        <v>8073760250</v>
      </c>
      <c r="AG4" s="95">
        <v>0</v>
      </c>
      <c r="AH4" s="98">
        <v>3098844500</v>
      </c>
      <c r="AI4" s="98">
        <v>11925200</v>
      </c>
      <c r="AJ4" s="98">
        <v>292567100</v>
      </c>
      <c r="AK4" s="98">
        <v>15603500</v>
      </c>
      <c r="AL4" s="98">
        <v>3477610500</v>
      </c>
      <c r="AM4" s="98">
        <v>785848400</v>
      </c>
      <c r="AN4" s="95">
        <v>0</v>
      </c>
      <c r="AO4" s="98">
        <v>380000</v>
      </c>
      <c r="AP4" s="98">
        <v>0</v>
      </c>
      <c r="AQ4" s="98">
        <v>951236200</v>
      </c>
      <c r="AR4" s="98">
        <v>0</v>
      </c>
      <c r="AS4" s="98">
        <v>8634015400</v>
      </c>
      <c r="AT4" s="98">
        <v>349029800</v>
      </c>
      <c r="AU4" s="95">
        <v>0</v>
      </c>
      <c r="AV4" s="95">
        <v>0</v>
      </c>
      <c r="AW4" s="95">
        <v>0</v>
      </c>
      <c r="AX4" s="98">
        <v>349029800</v>
      </c>
      <c r="AY4" s="98">
        <v>8983045200</v>
      </c>
      <c r="AZ4" s="98">
        <v>3463622000</v>
      </c>
      <c r="BA4" s="95">
        <v>0</v>
      </c>
      <c r="BB4" s="98">
        <v>3463622000</v>
      </c>
      <c r="BC4" s="95">
        <v>0</v>
      </c>
      <c r="BD4" s="95">
        <v>0</v>
      </c>
      <c r="BE4" s="95">
        <v>0</v>
      </c>
      <c r="BF4" s="95">
        <v>0</v>
      </c>
      <c r="BG4" s="95">
        <v>0</v>
      </c>
      <c r="BH4" s="98">
        <v>380592600</v>
      </c>
      <c r="BI4" s="98">
        <v>-4753499550</v>
      </c>
      <c r="BJ4" s="98">
        <v>-909284950</v>
      </c>
      <c r="BK4" s="98">
        <v>8073760250</v>
      </c>
      <c r="BL4" s="98">
        <v>607394300</v>
      </c>
      <c r="BM4" s="98">
        <v>229210000</v>
      </c>
      <c r="BN4" s="98">
        <v>378184300</v>
      </c>
      <c r="BO4" s="98">
        <v>165960000</v>
      </c>
      <c r="BP4" s="98">
        <v>27055700</v>
      </c>
      <c r="BQ4" s="98">
        <v>0</v>
      </c>
      <c r="BR4" s="98">
        <v>0</v>
      </c>
      <c r="BS4" s="98">
        <v>8967900</v>
      </c>
      <c r="BT4" s="98">
        <v>977303200</v>
      </c>
      <c r="BU4" s="98">
        <v>820787500</v>
      </c>
      <c r="BV4" s="98">
        <v>32390000</v>
      </c>
      <c r="BW4" s="98">
        <v>29768900</v>
      </c>
      <c r="BX4" s="98">
        <v>-10530100</v>
      </c>
      <c r="BY4" s="98">
        <v>0</v>
      </c>
      <c r="BZ4" s="98">
        <v>0</v>
      </c>
      <c r="CA4" s="98">
        <v>0</v>
      </c>
      <c r="CB4" s="98">
        <v>0</v>
      </c>
      <c r="CC4" s="98">
        <v>-1290611800</v>
      </c>
      <c r="CD4" s="98">
        <v>155700</v>
      </c>
      <c r="CE4" s="98">
        <v>-1290767500</v>
      </c>
      <c r="CF4" s="98">
        <v>-50200</v>
      </c>
      <c r="CG4" s="98">
        <v>-1290817700</v>
      </c>
      <c r="CH4" s="98">
        <v>0</v>
      </c>
      <c r="CI4" s="98">
        <v>0</v>
      </c>
      <c r="CJ4" s="98">
        <v>0</v>
      </c>
      <c r="CK4" s="98">
        <v>0</v>
      </c>
      <c r="CL4" s="98">
        <v>-1290817700</v>
      </c>
      <c r="CM4" s="98">
        <v>0</v>
      </c>
    </row>
    <row r="5" spans="1:106" s="388" customFormat="1">
      <c r="A5" s="95">
        <v>2020</v>
      </c>
      <c r="B5" s="95">
        <v>3</v>
      </c>
      <c r="C5" s="95">
        <v>17</v>
      </c>
      <c r="D5" s="95">
        <v>55</v>
      </c>
      <c r="E5" s="95">
        <v>216</v>
      </c>
      <c r="F5" s="95">
        <v>101</v>
      </c>
      <c r="G5" s="387">
        <v>3068535.07</v>
      </c>
      <c r="H5" s="387">
        <v>463285001783.98999</v>
      </c>
      <c r="I5" s="387">
        <v>2663263.1</v>
      </c>
      <c r="J5" s="387">
        <v>416652693549.04999</v>
      </c>
      <c r="K5" s="373">
        <v>596394952.96000004</v>
      </c>
      <c r="L5" s="373">
        <v>1009188348.96</v>
      </c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</row>
    <row r="6" spans="1:106" s="388" customFormat="1">
      <c r="A6" s="95">
        <v>2020</v>
      </c>
      <c r="B6" s="95">
        <v>4</v>
      </c>
      <c r="C6" s="95">
        <v>30</v>
      </c>
      <c r="D6" s="95">
        <v>57</v>
      </c>
      <c r="E6" s="95">
        <v>231</v>
      </c>
      <c r="F6" s="95">
        <v>111</v>
      </c>
      <c r="G6" s="387">
        <v>4079924.2699999996</v>
      </c>
      <c r="H6" s="387">
        <v>624211590094.96997</v>
      </c>
      <c r="I6" s="387">
        <v>3640581.38</v>
      </c>
      <c r="J6" s="387">
        <v>576920753039.97998</v>
      </c>
      <c r="K6" s="373">
        <v>176127420.09999999</v>
      </c>
      <c r="L6" s="373">
        <v>194105540</v>
      </c>
      <c r="M6" s="98">
        <v>1813169390</v>
      </c>
      <c r="N6" s="98">
        <v>3248956500</v>
      </c>
      <c r="O6" s="98">
        <v>216308180</v>
      </c>
      <c r="P6" s="98">
        <v>993298950</v>
      </c>
      <c r="Q6" s="98"/>
      <c r="R6" s="98">
        <v>2432516990</v>
      </c>
      <c r="S6" s="98">
        <v>392164120</v>
      </c>
      <c r="T6" s="98">
        <v>202436520</v>
      </c>
      <c r="U6" s="98">
        <v>2080013360</v>
      </c>
      <c r="V6" s="98">
        <v>11378864010</v>
      </c>
      <c r="W6" s="98">
        <v>6414324420</v>
      </c>
      <c r="X6" s="98">
        <v>4988600</v>
      </c>
      <c r="Y6" s="98"/>
      <c r="Z6" s="98"/>
      <c r="AA6" s="98">
        <v>574432700</v>
      </c>
      <c r="AB6" s="98"/>
      <c r="AC6" s="98"/>
      <c r="AD6" s="98"/>
      <c r="AE6" s="98">
        <v>6993745720</v>
      </c>
      <c r="AF6" s="98">
        <v>18372609730</v>
      </c>
      <c r="AG6" s="98"/>
      <c r="AH6" s="98">
        <v>3609502170</v>
      </c>
      <c r="AI6" s="98">
        <v>27000150</v>
      </c>
      <c r="AJ6" s="98">
        <v>153237770</v>
      </c>
      <c r="AK6" s="98">
        <v>15053600</v>
      </c>
      <c r="AL6" s="98">
        <v>1388334200</v>
      </c>
      <c r="AM6" s="98"/>
      <c r="AN6" s="98"/>
      <c r="AO6" s="98">
        <v>760538780</v>
      </c>
      <c r="AP6" s="98"/>
      <c r="AQ6" s="98">
        <v>2274196420</v>
      </c>
      <c r="AR6" s="98"/>
      <c r="AS6" s="98">
        <v>8227863100</v>
      </c>
      <c r="AT6" s="98">
        <v>1000727060</v>
      </c>
      <c r="AU6" s="98"/>
      <c r="AV6" s="98"/>
      <c r="AW6" s="98">
        <v>185228800</v>
      </c>
      <c r="AX6" s="98">
        <v>1185955860</v>
      </c>
      <c r="AY6" s="98">
        <v>9413818960</v>
      </c>
      <c r="AZ6" s="98">
        <v>8198319050</v>
      </c>
      <c r="BA6" s="98"/>
      <c r="BB6" s="98">
        <v>8198319050</v>
      </c>
      <c r="BC6" s="98"/>
      <c r="BD6" s="98"/>
      <c r="BE6" s="98"/>
      <c r="BF6" s="98">
        <v>46496300</v>
      </c>
      <c r="BG6" s="98"/>
      <c r="BH6" s="98">
        <v>1686331330</v>
      </c>
      <c r="BI6" s="98">
        <v>-972355910</v>
      </c>
      <c r="BJ6" s="98">
        <v>8958790770</v>
      </c>
      <c r="BK6" s="98">
        <v>18372609730</v>
      </c>
      <c r="BL6" s="98">
        <v>2728752060</v>
      </c>
      <c r="BM6" s="98">
        <v>1051297830</v>
      </c>
      <c r="BN6" s="98">
        <v>1677454240</v>
      </c>
      <c r="BO6" s="98"/>
      <c r="BP6" s="98">
        <v>457520</v>
      </c>
      <c r="BQ6" s="98"/>
      <c r="BR6" s="98"/>
      <c r="BS6" s="98">
        <v>45142610</v>
      </c>
      <c r="BT6" s="98">
        <v>854104430</v>
      </c>
      <c r="BU6" s="98">
        <v>802797570</v>
      </c>
      <c r="BV6" s="98">
        <v>3900460</v>
      </c>
      <c r="BW6" s="98">
        <v>111598660</v>
      </c>
      <c r="BX6" s="98">
        <v>-177290</v>
      </c>
      <c r="BY6" s="98"/>
      <c r="BZ6" s="98"/>
      <c r="CA6" s="98"/>
      <c r="CB6" s="98">
        <v>-1302600</v>
      </c>
      <c r="CC6" s="98">
        <v>-85935640</v>
      </c>
      <c r="CD6" s="98">
        <v>34057940</v>
      </c>
      <c r="CE6" s="98">
        <v>-128993580</v>
      </c>
      <c r="CF6" s="98"/>
      <c r="CG6" s="98">
        <v>-128993580</v>
      </c>
      <c r="CH6" s="98"/>
      <c r="CI6" s="98"/>
      <c r="CJ6" s="98"/>
      <c r="CK6" s="98"/>
      <c r="CL6" s="98">
        <v>-128993580</v>
      </c>
      <c r="CM6" s="98"/>
    </row>
    <row r="7" spans="1:106" s="388" customFormat="1">
      <c r="A7" s="95">
        <v>2021</v>
      </c>
      <c r="B7" s="95">
        <v>1</v>
      </c>
      <c r="C7" s="95">
        <v>34</v>
      </c>
      <c r="D7" s="95">
        <v>58</v>
      </c>
      <c r="E7" s="95">
        <v>229</v>
      </c>
      <c r="F7" s="95">
        <v>117</v>
      </c>
      <c r="G7" s="98">
        <f>592741.56+77773.38</f>
        <v>670514.94000000006</v>
      </c>
      <c r="H7" s="373">
        <f>103379959168.29+209169425.8</f>
        <v>103589128594.09</v>
      </c>
      <c r="I7" s="373">
        <f>580117.83+7421.49</f>
        <v>587539.31999999995</v>
      </c>
      <c r="J7" s="373">
        <f>101911814738.88+22721071.81</f>
        <v>101934535810.69</v>
      </c>
      <c r="K7" s="373">
        <v>729912434.10000002</v>
      </c>
      <c r="L7" s="373">
        <v>1229517257.55</v>
      </c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</row>
    <row r="8" spans="1:106" s="388" customFormat="1">
      <c r="A8" s="300">
        <v>2021</v>
      </c>
      <c r="B8" s="300">
        <v>2</v>
      </c>
      <c r="C8" s="301">
        <v>38</v>
      </c>
      <c r="D8" s="301">
        <v>38</v>
      </c>
      <c r="E8" s="301">
        <v>233</v>
      </c>
      <c r="F8" s="301">
        <v>119</v>
      </c>
      <c r="G8" s="389">
        <v>1066439</v>
      </c>
      <c r="H8" s="390">
        <v>157535569061</v>
      </c>
      <c r="I8" s="391">
        <v>1446479</v>
      </c>
      <c r="J8" s="390">
        <v>218911949363</v>
      </c>
      <c r="K8" s="390">
        <v>1094646061.55</v>
      </c>
      <c r="L8" s="390">
        <v>1340146776.5</v>
      </c>
      <c r="M8" s="392">
        <v>3254368990</v>
      </c>
      <c r="N8" s="392">
        <v>3463536510</v>
      </c>
      <c r="O8" s="392">
        <v>248287470</v>
      </c>
      <c r="P8" s="392">
        <v>1380243400</v>
      </c>
      <c r="Q8" s="392">
        <v>0</v>
      </c>
      <c r="R8" s="392">
        <v>7848849980</v>
      </c>
      <c r="S8" s="392">
        <v>2194872620</v>
      </c>
      <c r="T8" s="392">
        <v>202436520</v>
      </c>
      <c r="U8" s="392">
        <v>1331425090</v>
      </c>
      <c r="V8" s="392">
        <v>19924020580</v>
      </c>
      <c r="W8" s="392">
        <v>7120855980</v>
      </c>
      <c r="X8" s="392">
        <v>241170900</v>
      </c>
      <c r="Y8" s="392">
        <v>0</v>
      </c>
      <c r="Z8" s="392">
        <v>0</v>
      </c>
      <c r="AA8" s="392">
        <v>574432700</v>
      </c>
      <c r="AB8" s="392">
        <v>1070800</v>
      </c>
      <c r="AC8" s="392">
        <v>0</v>
      </c>
      <c r="AD8" s="392">
        <v>0</v>
      </c>
      <c r="AE8" s="392">
        <v>7937530380</v>
      </c>
      <c r="AF8" s="392">
        <v>27861550950</v>
      </c>
      <c r="AG8" s="392">
        <v>0</v>
      </c>
      <c r="AH8" s="392">
        <v>3656556790</v>
      </c>
      <c r="AI8" s="392">
        <v>61425650</v>
      </c>
      <c r="AJ8" s="392">
        <v>448713350</v>
      </c>
      <c r="AK8" s="392">
        <v>9246220</v>
      </c>
      <c r="AL8" s="392">
        <v>1668532400</v>
      </c>
      <c r="AM8" s="392">
        <v>98229800</v>
      </c>
      <c r="AN8" s="392">
        <v>0</v>
      </c>
      <c r="AO8" s="392">
        <v>4468085600</v>
      </c>
      <c r="AP8" s="392">
        <v>13348400</v>
      </c>
      <c r="AQ8" s="392">
        <v>4479973860</v>
      </c>
      <c r="AR8" s="392">
        <v>0</v>
      </c>
      <c r="AS8" s="392">
        <v>14904112070</v>
      </c>
      <c r="AT8" s="392">
        <v>4685583060</v>
      </c>
      <c r="AU8" s="392">
        <v>0</v>
      </c>
      <c r="AV8" s="392">
        <v>0</v>
      </c>
      <c r="AW8" s="392">
        <v>177481300</v>
      </c>
      <c r="AX8" s="392">
        <v>4863064360</v>
      </c>
      <c r="AY8" s="392">
        <v>19767176430</v>
      </c>
      <c r="AZ8" s="392">
        <v>8458819000</v>
      </c>
      <c r="BA8" s="392">
        <v>0</v>
      </c>
      <c r="BB8" s="392">
        <v>8458819000</v>
      </c>
      <c r="BC8" s="392">
        <v>0</v>
      </c>
      <c r="BD8" s="392">
        <v>0</v>
      </c>
      <c r="BE8" s="392">
        <v>2278232100</v>
      </c>
      <c r="BF8" s="392">
        <v>250855800</v>
      </c>
      <c r="BG8" s="392">
        <v>15955330</v>
      </c>
      <c r="BH8" s="392">
        <v>1686351330</v>
      </c>
      <c r="BI8" s="392">
        <v>-4595839040</v>
      </c>
      <c r="BJ8" s="392">
        <v>8094374520</v>
      </c>
      <c r="BK8" s="392">
        <v>27861550950</v>
      </c>
      <c r="BL8" s="393">
        <v>77886739</v>
      </c>
      <c r="BM8" s="393">
        <v>389933129</v>
      </c>
      <c r="BN8" s="393">
        <v>388934261</v>
      </c>
      <c r="BO8" s="393">
        <v>1157182</v>
      </c>
      <c r="BP8" s="393">
        <v>0</v>
      </c>
      <c r="BQ8" s="393">
        <v>0</v>
      </c>
      <c r="BR8" s="393">
        <v>0</v>
      </c>
      <c r="BS8" s="393">
        <v>176953</v>
      </c>
      <c r="BT8" s="393">
        <v>87259839</v>
      </c>
      <c r="BU8" s="393">
        <v>542388732</v>
      </c>
      <c r="BV8" s="393">
        <v>3355281</v>
      </c>
      <c r="BW8" s="393">
        <v>336386</v>
      </c>
      <c r="BX8" s="393">
        <v>-597695</v>
      </c>
      <c r="BY8" s="393">
        <v>0</v>
      </c>
      <c r="BZ8" s="393">
        <v>0</v>
      </c>
      <c r="CA8" s="393">
        <v>0</v>
      </c>
      <c r="CB8" s="393">
        <v>0</v>
      </c>
      <c r="CC8" s="393">
        <v>-264887324</v>
      </c>
      <c r="CD8" s="393">
        <v>8322418</v>
      </c>
      <c r="CE8" s="393">
        <v>-273209742</v>
      </c>
      <c r="CF8" s="393">
        <v>0</v>
      </c>
      <c r="CG8" s="393">
        <v>-273209742</v>
      </c>
      <c r="CH8" s="393">
        <v>0</v>
      </c>
      <c r="CI8" s="393">
        <v>0</v>
      </c>
      <c r="CJ8" s="393">
        <v>0</v>
      </c>
      <c r="CK8" s="393">
        <v>0</v>
      </c>
      <c r="CL8" s="393">
        <v>-273209742</v>
      </c>
      <c r="CM8" s="393">
        <v>0</v>
      </c>
    </row>
    <row r="9" spans="1:106" s="388" customFormat="1" ht="15" customHeight="1">
      <c r="A9" s="292">
        <v>2021</v>
      </c>
      <c r="B9" s="292">
        <v>3</v>
      </c>
      <c r="C9" s="292">
        <v>39</v>
      </c>
      <c r="D9" s="292">
        <v>65</v>
      </c>
      <c r="E9" s="292">
        <v>235</v>
      </c>
      <c r="F9" s="292">
        <v>125</v>
      </c>
      <c r="G9" s="394">
        <v>826981.99</v>
      </c>
      <c r="H9" s="394">
        <v>143027405243.84998</v>
      </c>
      <c r="I9" s="394">
        <v>20758.999999999996</v>
      </c>
      <c r="J9" s="394">
        <v>1167806053.0500002</v>
      </c>
      <c r="K9" s="394"/>
      <c r="L9" s="395">
        <v>3059288830</v>
      </c>
      <c r="M9" s="394">
        <v>596488.45000000007</v>
      </c>
      <c r="N9" s="394">
        <v>1656083.9</v>
      </c>
      <c r="O9" s="394">
        <v>2948.9</v>
      </c>
      <c r="P9" s="394">
        <v>620000</v>
      </c>
      <c r="Q9" s="394">
        <v>77906.8</v>
      </c>
      <c r="R9" s="394">
        <v>1115481.7000000002</v>
      </c>
      <c r="S9" s="394">
        <v>81882.3</v>
      </c>
      <c r="T9" s="394">
        <v>1373.5</v>
      </c>
      <c r="U9" s="396"/>
      <c r="V9" s="394">
        <v>4152165.55</v>
      </c>
      <c r="W9" s="394">
        <v>3871398.9999999995</v>
      </c>
      <c r="X9" s="394">
        <v>3819.1</v>
      </c>
      <c r="Y9" s="396"/>
      <c r="Z9" s="394">
        <v>46376.6</v>
      </c>
      <c r="AA9" s="396"/>
      <c r="AB9" s="396"/>
      <c r="AC9" s="396"/>
      <c r="AD9" s="396"/>
      <c r="AE9" s="394">
        <v>3921594.6999999997</v>
      </c>
      <c r="AF9" s="394">
        <v>8073760.2499999991</v>
      </c>
      <c r="AG9" s="396"/>
      <c r="AH9" s="394">
        <v>3098844.5</v>
      </c>
      <c r="AI9" s="394">
        <v>11925.2</v>
      </c>
      <c r="AJ9" s="394">
        <v>292567.10000000003</v>
      </c>
      <c r="AK9" s="394">
        <v>15603.5</v>
      </c>
      <c r="AL9" s="394">
        <v>3477610.5</v>
      </c>
      <c r="AM9" s="394">
        <v>785848.4</v>
      </c>
      <c r="AN9" s="396"/>
      <c r="AO9" s="394">
        <v>380000</v>
      </c>
      <c r="AP9" s="396"/>
      <c r="AQ9" s="394">
        <v>951236.2</v>
      </c>
      <c r="AR9" s="396"/>
      <c r="AS9" s="394">
        <v>8634015.4000000004</v>
      </c>
      <c r="AT9" s="394">
        <v>349029.8</v>
      </c>
      <c r="AU9" s="396"/>
      <c r="AV9" s="396"/>
      <c r="AW9" s="396"/>
      <c r="AX9" s="394">
        <v>349029.8</v>
      </c>
      <c r="AY9" s="394">
        <v>8983045.1999999993</v>
      </c>
      <c r="AZ9" s="394">
        <v>3463622</v>
      </c>
      <c r="BA9" s="396"/>
      <c r="BB9" s="394">
        <v>3463622</v>
      </c>
      <c r="BC9" s="396"/>
      <c r="BD9" s="396"/>
      <c r="BE9" s="396"/>
      <c r="BF9" s="396"/>
      <c r="BG9" s="396"/>
      <c r="BH9" s="394">
        <v>380592.6</v>
      </c>
      <c r="BI9" s="394">
        <v>-4753499.55</v>
      </c>
      <c r="BJ9" s="394">
        <v>-909284.95</v>
      </c>
      <c r="BK9" s="394">
        <v>8073760.2499999991</v>
      </c>
      <c r="BL9" s="394">
        <v>607394.30000000005</v>
      </c>
      <c r="BM9" s="394">
        <v>229210</v>
      </c>
      <c r="BN9" s="394">
        <v>378184.30000000005</v>
      </c>
      <c r="BO9" s="394">
        <v>165960</v>
      </c>
      <c r="BP9" s="394">
        <v>27055.7</v>
      </c>
      <c r="BQ9" s="396"/>
      <c r="BR9" s="396"/>
      <c r="BS9" s="394">
        <v>8967.9</v>
      </c>
      <c r="BT9" s="394">
        <v>977303.2</v>
      </c>
      <c r="BU9" s="394">
        <v>820787.5</v>
      </c>
      <c r="BV9" s="394">
        <v>32390</v>
      </c>
      <c r="BW9" s="394">
        <v>29768.899999999998</v>
      </c>
      <c r="BX9" s="394">
        <v>-10530.1</v>
      </c>
      <c r="BY9" s="396"/>
      <c r="BZ9" s="396"/>
      <c r="CA9" s="396"/>
      <c r="CB9" s="396"/>
      <c r="CC9" s="394">
        <v>-1290611.8</v>
      </c>
      <c r="CD9" s="394">
        <v>155.69999999999999</v>
      </c>
      <c r="CE9" s="394">
        <v>-1290767.5</v>
      </c>
      <c r="CF9" s="394">
        <v>-50.2</v>
      </c>
      <c r="CG9" s="394">
        <v>-1290817.7</v>
      </c>
      <c r="CH9" s="396"/>
      <c r="CI9" s="396"/>
      <c r="CJ9" s="396"/>
      <c r="CK9" s="396"/>
      <c r="CL9" s="394">
        <v>-1290817.7</v>
      </c>
      <c r="CM9" s="396"/>
    </row>
    <row r="10" spans="1:106" s="398" customFormat="1" ht="15" customHeight="1">
      <c r="A10" s="294">
        <v>2021</v>
      </c>
      <c r="B10" s="294">
        <v>4</v>
      </c>
      <c r="C10" s="294">
        <v>40</v>
      </c>
      <c r="D10" s="294">
        <v>67</v>
      </c>
      <c r="E10" s="294">
        <v>240</v>
      </c>
      <c r="F10" s="294">
        <v>129</v>
      </c>
      <c r="G10" s="397">
        <v>1401715.8400000008</v>
      </c>
      <c r="H10" s="397">
        <v>179740246658.35999</v>
      </c>
      <c r="I10" s="397">
        <v>1454437.6199999994</v>
      </c>
      <c r="J10" s="397">
        <v>230175608586.86002</v>
      </c>
      <c r="M10" s="397">
        <v>3458896.3665800006</v>
      </c>
      <c r="N10" s="397">
        <v>4097677.0949999993</v>
      </c>
      <c r="O10" s="397">
        <v>476174.60855999996</v>
      </c>
      <c r="P10" s="397">
        <v>1520278.5</v>
      </c>
      <c r="Q10" s="397"/>
      <c r="R10" s="397">
        <v>12116862.549450001</v>
      </c>
      <c r="S10" s="397">
        <v>2279351.2472100002</v>
      </c>
      <c r="T10" s="397">
        <v>242308.62</v>
      </c>
      <c r="U10" s="397">
        <v>1331425.0935</v>
      </c>
      <c r="V10" s="397">
        <v>25522974.0803</v>
      </c>
      <c r="W10" s="397">
        <v>7566144.7268899996</v>
      </c>
      <c r="X10" s="397">
        <v>293093.37112000003</v>
      </c>
      <c r="Y10" s="397"/>
      <c r="Z10" s="397">
        <v>54574.1</v>
      </c>
      <c r="AA10" s="397">
        <v>574432.69999999995</v>
      </c>
      <c r="AB10" s="397">
        <v>1070.8</v>
      </c>
      <c r="AC10" s="397"/>
      <c r="AD10" s="397"/>
      <c r="AE10" s="397">
        <v>8489315.6980099976</v>
      </c>
      <c r="AF10" s="397">
        <v>34012289.778310001</v>
      </c>
      <c r="AG10" s="397"/>
      <c r="AH10" s="397">
        <v>11357306.435319999</v>
      </c>
      <c r="AI10" s="397">
        <v>81678.730050000013</v>
      </c>
      <c r="AJ10" s="397">
        <v>613556.56839000003</v>
      </c>
      <c r="AK10" s="397">
        <v>82529.809029999989</v>
      </c>
      <c r="AL10" s="397">
        <v>2308099.2200000002</v>
      </c>
      <c r="AM10" s="397">
        <v>882244.82000000007</v>
      </c>
      <c r="AN10" s="397"/>
      <c r="AO10" s="397">
        <v>4463269.7</v>
      </c>
      <c r="AP10" s="397">
        <v>13348.4</v>
      </c>
      <c r="AQ10" s="397">
        <v>4515575.1207299996</v>
      </c>
      <c r="AR10" s="397"/>
      <c r="AS10" s="397">
        <v>24317608.803520001</v>
      </c>
      <c r="AT10" s="397">
        <v>5136406.87</v>
      </c>
      <c r="AU10" s="397"/>
      <c r="AV10" s="397"/>
      <c r="AW10" s="397">
        <v>177481.3</v>
      </c>
      <c r="AX10" s="397">
        <v>5313888.17</v>
      </c>
      <c r="AY10" s="397">
        <v>29631496.973520003</v>
      </c>
      <c r="AZ10" s="397">
        <v>8513819</v>
      </c>
      <c r="BA10" s="397"/>
      <c r="BB10" s="397">
        <v>8513819</v>
      </c>
      <c r="BC10" s="397"/>
      <c r="BD10" s="397"/>
      <c r="BE10" s="397">
        <v>2278232.1</v>
      </c>
      <c r="BF10" s="397">
        <v>297352.07699999999</v>
      </c>
      <c r="BG10" s="397"/>
      <c r="BH10" s="397">
        <v>1776351.36</v>
      </c>
      <c r="BI10" s="397">
        <v>-8484961.7314599995</v>
      </c>
      <c r="BJ10" s="397">
        <v>4380792.805540001</v>
      </c>
      <c r="BK10" s="397">
        <v>4380792.805540001</v>
      </c>
      <c r="BL10" s="397">
        <v>12055253.320689999</v>
      </c>
      <c r="BM10" s="397">
        <v>6180595.4864799995</v>
      </c>
      <c r="BN10" s="397">
        <v>5874657.8342099991</v>
      </c>
      <c r="BO10" s="397">
        <v>338632.7</v>
      </c>
      <c r="BP10" s="397"/>
      <c r="BQ10" s="397"/>
      <c r="BR10" s="397"/>
      <c r="BS10" s="397">
        <v>57177.777600000009</v>
      </c>
      <c r="BT10" s="397">
        <v>1843687.7327299998</v>
      </c>
      <c r="BU10" s="397">
        <v>6697382.1001799991</v>
      </c>
      <c r="BV10" s="397">
        <v>418545.38</v>
      </c>
      <c r="BW10" s="397">
        <v>29817.499999999996</v>
      </c>
      <c r="BX10" s="397">
        <v>-12300.6</v>
      </c>
      <c r="BY10" s="397"/>
      <c r="BZ10" s="397"/>
      <c r="CA10" s="397"/>
      <c r="CB10" s="397"/>
      <c r="CC10" s="397">
        <v>-2731265.0011</v>
      </c>
      <c r="CD10" s="397">
        <v>97847.499879999988</v>
      </c>
      <c r="CE10" s="397">
        <v>-2829112.5009800005</v>
      </c>
      <c r="CF10" s="397"/>
      <c r="CG10" s="397">
        <v>-2829112.5009800005</v>
      </c>
      <c r="CH10" s="397"/>
      <c r="CI10" s="397"/>
      <c r="CJ10" s="397"/>
      <c r="CK10" s="397"/>
      <c r="CL10" s="397">
        <v>-2829112.5009800005</v>
      </c>
      <c r="CM10" s="397"/>
      <c r="CN10" s="399"/>
      <c r="CO10" s="399"/>
      <c r="CP10" s="399"/>
      <c r="CQ10" s="399"/>
      <c r="CR10" s="399"/>
      <c r="CS10" s="399"/>
      <c r="CT10" s="399"/>
      <c r="CU10" s="399"/>
      <c r="CV10" s="399"/>
      <c r="CW10" s="399"/>
      <c r="CX10" s="399"/>
      <c r="CY10" s="399"/>
      <c r="CZ10" s="399"/>
      <c r="DA10" s="399"/>
      <c r="DB10" s="399"/>
    </row>
    <row r="11" spans="1:106" s="398" customFormat="1" ht="15" customHeight="1">
      <c r="A11" s="294">
        <v>2022</v>
      </c>
      <c r="B11" s="294">
        <v>1</v>
      </c>
      <c r="C11" s="294">
        <v>43</v>
      </c>
      <c r="D11" s="294">
        <v>67</v>
      </c>
      <c r="E11" s="294">
        <v>244</v>
      </c>
      <c r="F11" s="294">
        <v>130</v>
      </c>
      <c r="G11" s="397">
        <v>332189.43499999971</v>
      </c>
      <c r="H11" s="397">
        <v>39405193617.876617</v>
      </c>
      <c r="I11" s="397">
        <v>337083.36499999987</v>
      </c>
      <c r="J11" s="397">
        <v>50933380264.472191</v>
      </c>
      <c r="L11" s="398">
        <v>3336692429.2200003</v>
      </c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397"/>
      <c r="AK11" s="397"/>
      <c r="AL11" s="397"/>
      <c r="AM11" s="397"/>
      <c r="AN11" s="397"/>
      <c r="AO11" s="397"/>
      <c r="AP11" s="397"/>
      <c r="AQ11" s="397"/>
      <c r="AR11" s="397"/>
      <c r="AS11" s="397"/>
      <c r="AT11" s="397"/>
      <c r="AU11" s="397"/>
      <c r="AV11" s="397"/>
      <c r="AW11" s="397"/>
      <c r="AX11" s="397"/>
      <c r="AY11" s="397"/>
      <c r="AZ11" s="397"/>
      <c r="BA11" s="397"/>
      <c r="BB11" s="397"/>
      <c r="BC11" s="397"/>
      <c r="BD11" s="397"/>
      <c r="BE11" s="397"/>
      <c r="BF11" s="397"/>
      <c r="BG11" s="397"/>
      <c r="BH11" s="397"/>
      <c r="BI11" s="397"/>
      <c r="BJ11" s="397"/>
      <c r="BK11" s="397"/>
      <c r="BL11" s="397"/>
      <c r="BM11" s="397"/>
      <c r="BN11" s="397"/>
      <c r="BO11" s="397"/>
      <c r="BP11" s="397"/>
      <c r="BQ11" s="397"/>
      <c r="BR11" s="397"/>
      <c r="BS11" s="397"/>
      <c r="BT11" s="397"/>
      <c r="BU11" s="397"/>
      <c r="BV11" s="397"/>
      <c r="BW11" s="397"/>
      <c r="BX11" s="397"/>
      <c r="BY11" s="397"/>
      <c r="BZ11" s="397"/>
      <c r="CA11" s="397"/>
      <c r="CB11" s="397"/>
      <c r="CC11" s="397"/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9"/>
      <c r="CO11" s="399"/>
      <c r="CP11" s="399"/>
      <c r="CQ11" s="399"/>
      <c r="CR11" s="399"/>
      <c r="CS11" s="399"/>
      <c r="CT11" s="399"/>
      <c r="CU11" s="399"/>
      <c r="CV11" s="399"/>
      <c r="CW11" s="399"/>
      <c r="CX11" s="399"/>
      <c r="CY11" s="399"/>
      <c r="CZ11" s="399"/>
      <c r="DA11" s="399"/>
      <c r="DB11" s="399"/>
    </row>
    <row r="12" spans="1:106" s="388" customFormat="1" ht="15" customHeight="1">
      <c r="A12" s="398">
        <v>2022</v>
      </c>
      <c r="B12" s="398">
        <v>2</v>
      </c>
      <c r="C12" s="398">
        <v>44</v>
      </c>
      <c r="D12" s="398">
        <v>69</v>
      </c>
      <c r="E12" s="398">
        <v>249</v>
      </c>
      <c r="F12" s="398">
        <v>136</v>
      </c>
      <c r="G12" s="397">
        <v>798523.34</v>
      </c>
      <c r="H12" s="397">
        <v>120922180662.77</v>
      </c>
      <c r="I12" s="397">
        <v>792173.21</v>
      </c>
      <c r="J12" s="397">
        <v>129519540083.17</v>
      </c>
      <c r="K12" s="400"/>
      <c r="L12" s="397">
        <v>4858578652.2200003</v>
      </c>
      <c r="M12" s="401">
        <v>6831145.7699999996</v>
      </c>
      <c r="N12" s="397">
        <v>928883.1</v>
      </c>
      <c r="O12" s="397">
        <v>375878.93</v>
      </c>
      <c r="P12" s="397">
        <v>168864.1</v>
      </c>
      <c r="Q12" s="398">
        <v>0</v>
      </c>
      <c r="R12" s="397">
        <v>8462554.2300000004</v>
      </c>
      <c r="S12" s="397">
        <v>3946093.4</v>
      </c>
      <c r="T12" s="397">
        <v>41245.599999999999</v>
      </c>
      <c r="U12" s="398">
        <v>0</v>
      </c>
      <c r="V12" s="401">
        <v>20754665.129999999</v>
      </c>
      <c r="W12" s="397">
        <v>3642485.5</v>
      </c>
      <c r="X12" s="397">
        <v>70868.899999999994</v>
      </c>
      <c r="Y12" s="398">
        <v>0</v>
      </c>
      <c r="Z12" s="397">
        <v>54593.1</v>
      </c>
      <c r="AA12" s="398">
        <v>0</v>
      </c>
      <c r="AB12" s="398">
        <v>0</v>
      </c>
      <c r="AC12" s="398">
        <v>0</v>
      </c>
      <c r="AD12" s="398">
        <v>0</v>
      </c>
      <c r="AE12" s="397">
        <v>3767947.5</v>
      </c>
      <c r="AF12" s="401">
        <v>24522612.629999999</v>
      </c>
      <c r="AG12" s="398">
        <v>0</v>
      </c>
      <c r="AH12" s="397">
        <v>11696282.199999999</v>
      </c>
      <c r="AI12" s="397">
        <v>1529.5</v>
      </c>
      <c r="AJ12" s="402">
        <v>522320.7</v>
      </c>
      <c r="AK12" s="397">
        <v>85020.65</v>
      </c>
      <c r="AL12" s="397">
        <v>1635123.2</v>
      </c>
      <c r="AM12" s="398">
        <v>0</v>
      </c>
      <c r="AN12" s="398">
        <v>0</v>
      </c>
      <c r="AO12" s="397">
        <v>3706564.9</v>
      </c>
      <c r="AP12" s="398">
        <v>0</v>
      </c>
      <c r="AQ12" s="400">
        <v>2240348</v>
      </c>
      <c r="AR12" s="398">
        <v>0</v>
      </c>
      <c r="AS12" s="397">
        <v>19887189.149999999</v>
      </c>
      <c r="AT12" s="397">
        <v>1184420.96</v>
      </c>
      <c r="AU12" s="398">
        <v>0</v>
      </c>
      <c r="AV12" s="398">
        <v>0</v>
      </c>
      <c r="AW12" s="398">
        <v>0</v>
      </c>
      <c r="AX12" s="397">
        <v>1184420.96</v>
      </c>
      <c r="AY12" s="403">
        <v>21071610.109999999</v>
      </c>
      <c r="AZ12" s="397">
        <v>9334419.0500000007</v>
      </c>
      <c r="BA12" s="398">
        <v>0</v>
      </c>
      <c r="BB12" s="397">
        <v>9334419.0500000007</v>
      </c>
      <c r="BC12" s="398">
        <v>0</v>
      </c>
      <c r="BD12" s="398">
        <v>0</v>
      </c>
      <c r="BE12" s="398">
        <v>0</v>
      </c>
      <c r="BF12" s="398">
        <v>0</v>
      </c>
      <c r="BG12" s="398">
        <v>0</v>
      </c>
      <c r="BH12" s="398" t="s">
        <v>399</v>
      </c>
      <c r="BI12" s="397">
        <v>-6144373.3499999996</v>
      </c>
      <c r="BJ12" s="397">
        <v>3451002.52</v>
      </c>
      <c r="BK12" s="397">
        <v>24522612.629999999</v>
      </c>
      <c r="BL12" s="404">
        <v>3979185.87</v>
      </c>
      <c r="BM12" s="404">
        <v>1443626.63</v>
      </c>
      <c r="BN12" s="404">
        <v>2535559.2400000002</v>
      </c>
      <c r="BO12" s="404">
        <v>268754.77</v>
      </c>
      <c r="BP12" s="404"/>
      <c r="BQ12" s="404"/>
      <c r="BR12" s="404"/>
      <c r="BS12" s="404"/>
      <c r="BT12" s="404">
        <v>378047.97</v>
      </c>
      <c r="BU12" s="404">
        <v>5317919.7</v>
      </c>
      <c r="BV12" s="404">
        <v>84634.06</v>
      </c>
      <c r="BW12" s="404">
        <v>2130.2199999999998</v>
      </c>
      <c r="BX12" s="405">
        <v>-11417.43</v>
      </c>
      <c r="BY12" s="404"/>
      <c r="BZ12" s="404"/>
      <c r="CA12" s="404"/>
      <c r="CB12" s="404"/>
      <c r="CC12" s="405">
        <v>-2989835.37</v>
      </c>
      <c r="CD12" s="404">
        <v>47170.29</v>
      </c>
      <c r="CE12" s="405">
        <v>-3037005.66</v>
      </c>
      <c r="CF12" s="404"/>
      <c r="CG12" s="405">
        <v>-3037005.66</v>
      </c>
      <c r="CH12" s="404"/>
      <c r="CI12" s="404"/>
      <c r="CJ12" s="404"/>
      <c r="CK12" s="404"/>
      <c r="CL12" s="405">
        <v>-3037005.66</v>
      </c>
      <c r="CM12" s="404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</cp:lastModifiedBy>
  <dcterms:created xsi:type="dcterms:W3CDTF">2022-05-12T03:59:06Z</dcterms:created>
  <dcterms:modified xsi:type="dcterms:W3CDTF">2022-08-17T04:06:54Z</dcterms:modified>
</cp:coreProperties>
</file>