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Bilguun_ch\Desktop\Фина\Урт\"/>
    </mc:Choice>
  </mc:AlternateContent>
  <xr:revisionPtr revIDLastSave="0" documentId="13_ncr:1_{7063D979-0FA8-420A-A095-3E35C8FD591B}" xr6:coauthVersionLast="40" xr6:coauthVersionMax="40" xr10:uidLastSave="{00000000-0000-0000-0000-000000000000}"/>
  <bookViews>
    <workbookView xWindow="0" yWindow="0" windowWidth="20490" windowHeight="7545" firstSheet="18" activeTab="31" xr2:uid="{00000000-000D-0000-FFFF-FFFF00000000}"/>
  </bookViews>
  <sheets>
    <sheet name="i.04103" sheetId="1" r:id="rId1"/>
    <sheet name="i.04104" sheetId="2" r:id="rId2"/>
    <sheet name="i.04105" sheetId="3" r:id="rId3"/>
    <sheet name="i.04106" sheetId="4" r:id="rId4"/>
    <sheet name="i.04116" sheetId="5" r:id="rId5"/>
    <sheet name="i.04117" sheetId="6" r:id="rId6"/>
    <sheet name="i.04118a" sheetId="7" r:id="rId7"/>
    <sheet name="i.04118b" sheetId="8" r:id="rId8"/>
    <sheet name="i.04119a" sheetId="22" r:id="rId9"/>
    <sheet name="i.04119" sheetId="9" r:id="rId10"/>
    <sheet name="i.04120a" sheetId="24" r:id="rId11"/>
    <sheet name="i.04120" sheetId="10" r:id="rId12"/>
    <sheet name="i.04121" sheetId="11" r:id="rId13"/>
    <sheet name="i.04122" sheetId="12" r:id="rId14"/>
    <sheet name="i.04123" sheetId="13" r:id="rId15"/>
    <sheet name="Д5-В" sheetId="14" r:id="rId16"/>
    <sheet name="i.04125" sheetId="15" r:id="rId17"/>
    <sheet name="i.04126" sheetId="16" r:id="rId18"/>
    <sheet name="i.04127" sheetId="17" r:id="rId19"/>
    <sheet name="i.04128" sheetId="18" r:id="rId20"/>
    <sheet name="i.04129" sheetId="19" r:id="rId21"/>
    <sheet name="i.04144" sheetId="21" r:id="rId22"/>
    <sheet name="i.04146" sheetId="20" r:id="rId23"/>
    <sheet name="i.04149" sheetId="26" r:id="rId24"/>
    <sheet name="i.04149a" sheetId="28" r:id="rId25"/>
    <sheet name="i.04149b" sheetId="29" r:id="rId26"/>
    <sheet name="i04149c" sheetId="27" r:id="rId27"/>
    <sheet name="i.04149d" sheetId="31" r:id="rId28"/>
    <sheet name="i.04149e" sheetId="32" r:id="rId29"/>
    <sheet name="i.04152" sheetId="25" r:id="rId30"/>
    <sheet name="i.04153a" sheetId="33" r:id="rId31"/>
    <sheet name="i.04154" sheetId="34" r:id="rId32"/>
  </sheets>
  <calcPr calcId="191029"/>
  <extLst>
    <ext xmlns:loext="http://schemas.libreoffice.org/" uri="{7626C862-2A13-11E5-B345-FEFF819CDC9F}">
      <loext:extCalcPr stringRefSyntax="CalcA1ExcelA1"/>
    </ext>
  </extLst>
</workbook>
</file>

<file path=xl/calcChain.xml><?xml version="1.0" encoding="utf-8"?>
<calcChain xmlns="http://schemas.openxmlformats.org/spreadsheetml/2006/main">
  <c r="D160" i="22" l="1"/>
  <c r="D161" i="22"/>
  <c r="C160" i="22"/>
  <c r="C161" i="22"/>
  <c r="F89" i="25" l="1"/>
  <c r="D40" i="9" l="1"/>
  <c r="F19" i="25" l="1"/>
  <c r="D48" i="32"/>
  <c r="E48" i="32"/>
  <c r="F48" i="32"/>
  <c r="G48" i="32"/>
  <c r="H48" i="32"/>
  <c r="I48" i="32"/>
  <c r="C48" i="32"/>
  <c r="I47" i="32"/>
  <c r="H47" i="32"/>
  <c r="G47" i="32"/>
  <c r="F47" i="32"/>
  <c r="E47" i="32"/>
  <c r="D47" i="32"/>
  <c r="C47" i="32"/>
  <c r="I41" i="32"/>
  <c r="H41" i="32"/>
  <c r="G41" i="32"/>
  <c r="F41" i="32"/>
  <c r="E41" i="32"/>
  <c r="D41" i="32"/>
  <c r="C41" i="32"/>
  <c r="I35" i="32"/>
  <c r="H35" i="32"/>
  <c r="G35" i="32"/>
  <c r="F35" i="32"/>
  <c r="E35" i="32"/>
  <c r="D35" i="32"/>
  <c r="C35" i="32"/>
  <c r="I29" i="32"/>
  <c r="H29" i="32"/>
  <c r="G29" i="32"/>
  <c r="F29" i="32"/>
  <c r="E29" i="32"/>
  <c r="D29" i="32"/>
  <c r="C29" i="32"/>
  <c r="I23" i="32"/>
  <c r="H23" i="32"/>
  <c r="G23" i="32"/>
  <c r="F23" i="32"/>
  <c r="E23" i="32"/>
  <c r="D23" i="32"/>
  <c r="C23" i="32"/>
  <c r="C17" i="32"/>
  <c r="I17" i="32"/>
  <c r="H17" i="32"/>
  <c r="G17" i="32"/>
  <c r="F17" i="32"/>
  <c r="E17" i="32"/>
  <c r="D17" i="32"/>
  <c r="D48" i="31"/>
  <c r="E48" i="31"/>
  <c r="F48" i="31"/>
  <c r="G48" i="31"/>
  <c r="H48" i="31"/>
  <c r="I48" i="31"/>
  <c r="C48" i="31"/>
  <c r="D41" i="31"/>
  <c r="C41" i="31"/>
  <c r="I47" i="31"/>
  <c r="H47" i="31"/>
  <c r="G47" i="31"/>
  <c r="F47" i="31"/>
  <c r="E47" i="31"/>
  <c r="D47" i="31"/>
  <c r="C47" i="31"/>
  <c r="I41" i="31"/>
  <c r="H41" i="31"/>
  <c r="G41" i="31"/>
  <c r="F41" i="31"/>
  <c r="E41" i="31"/>
  <c r="I35" i="31"/>
  <c r="H35" i="31"/>
  <c r="G35" i="31"/>
  <c r="F35" i="31"/>
  <c r="E35" i="31"/>
  <c r="D35" i="31"/>
  <c r="C35" i="31"/>
  <c r="I29" i="31"/>
  <c r="H29" i="31"/>
  <c r="G29" i="31"/>
  <c r="F29" i="31"/>
  <c r="E29" i="31"/>
  <c r="D29" i="31"/>
  <c r="C29" i="31"/>
  <c r="I23" i="31"/>
  <c r="H23" i="31"/>
  <c r="G23" i="31"/>
  <c r="F23" i="31"/>
  <c r="E23" i="31"/>
  <c r="D23" i="31"/>
  <c r="C23" i="31"/>
  <c r="D17" i="31"/>
  <c r="C17" i="31"/>
  <c r="I17" i="31"/>
  <c r="H17" i="31"/>
  <c r="G17" i="31"/>
  <c r="F17" i="31"/>
  <c r="E17" i="31"/>
  <c r="D48" i="27"/>
  <c r="E48" i="27"/>
  <c r="F48" i="27"/>
  <c r="G48" i="27"/>
  <c r="H48" i="27"/>
  <c r="I48" i="27"/>
  <c r="C48" i="27"/>
  <c r="I47" i="27"/>
  <c r="H47" i="27"/>
  <c r="G47" i="27"/>
  <c r="F47" i="27"/>
  <c r="E47" i="27"/>
  <c r="D47" i="27"/>
  <c r="C47" i="27"/>
  <c r="I41" i="27"/>
  <c r="H41" i="27"/>
  <c r="G41" i="27"/>
  <c r="F41" i="27"/>
  <c r="E41" i="27"/>
  <c r="D41" i="27"/>
  <c r="C41" i="27"/>
  <c r="I35" i="27"/>
  <c r="H35" i="27"/>
  <c r="G35" i="27"/>
  <c r="F35" i="27"/>
  <c r="E35" i="27"/>
  <c r="D35" i="27"/>
  <c r="C35" i="27"/>
  <c r="I29" i="27"/>
  <c r="H29" i="27"/>
  <c r="G29" i="27"/>
  <c r="F29" i="27"/>
  <c r="E29" i="27"/>
  <c r="D29" i="27"/>
  <c r="C29" i="27"/>
  <c r="I23" i="27"/>
  <c r="H23" i="27"/>
  <c r="G23" i="27"/>
  <c r="F23" i="27"/>
  <c r="E23" i="27"/>
  <c r="D23" i="27"/>
  <c r="C23" i="27"/>
  <c r="I17" i="27"/>
  <c r="D17" i="27"/>
  <c r="E17" i="27"/>
  <c r="F17" i="27"/>
  <c r="G17" i="27"/>
  <c r="H17" i="27"/>
  <c r="C17" i="27"/>
  <c r="D47" i="29"/>
  <c r="E47" i="29"/>
  <c r="F47" i="29"/>
  <c r="C47" i="29"/>
  <c r="C46" i="29"/>
  <c r="F46" i="29"/>
  <c r="E46" i="29"/>
  <c r="D46" i="29"/>
  <c r="F40" i="29"/>
  <c r="E40" i="29"/>
  <c r="D40" i="29"/>
  <c r="C40" i="29"/>
  <c r="F34" i="29"/>
  <c r="E34" i="29"/>
  <c r="D34" i="29"/>
  <c r="C34" i="29"/>
  <c r="F28" i="29"/>
  <c r="E28" i="29"/>
  <c r="D28" i="29"/>
  <c r="C28" i="29"/>
  <c r="F22" i="29"/>
  <c r="E22" i="29"/>
  <c r="D22" i="29"/>
  <c r="C22" i="29"/>
  <c r="D16" i="29"/>
  <c r="E16" i="29"/>
  <c r="F16" i="29"/>
  <c r="C16" i="29"/>
  <c r="D47" i="26"/>
  <c r="E47" i="26"/>
  <c r="F47" i="26"/>
  <c r="C47" i="26"/>
  <c r="F46" i="26"/>
  <c r="E46" i="26"/>
  <c r="D46" i="26"/>
  <c r="C46" i="26"/>
  <c r="F40" i="26"/>
  <c r="E40" i="26"/>
  <c r="D40" i="26"/>
  <c r="C40" i="26"/>
  <c r="F34" i="26"/>
  <c r="E34" i="26"/>
  <c r="D34" i="26"/>
  <c r="C34" i="26"/>
  <c r="F28" i="26"/>
  <c r="E28" i="26"/>
  <c r="D28" i="26"/>
  <c r="C28" i="26"/>
  <c r="F22" i="26"/>
  <c r="E22" i="26"/>
  <c r="D22" i="26"/>
  <c r="C22" i="26"/>
  <c r="F16" i="26"/>
  <c r="D16" i="26"/>
  <c r="E16" i="26"/>
  <c r="C16" i="26"/>
  <c r="E47" i="28"/>
  <c r="D47" i="28"/>
  <c r="F47" i="28"/>
  <c r="C47" i="28"/>
  <c r="F46" i="28"/>
  <c r="E46" i="28"/>
  <c r="D46" i="28"/>
  <c r="C46" i="28"/>
  <c r="F40" i="28"/>
  <c r="E40" i="28"/>
  <c r="D40" i="28"/>
  <c r="C40" i="28"/>
  <c r="F34" i="28"/>
  <c r="E34" i="28"/>
  <c r="D34" i="28"/>
  <c r="C34" i="28"/>
  <c r="F28" i="28"/>
  <c r="E28" i="28"/>
  <c r="D28" i="28"/>
  <c r="C28" i="28"/>
  <c r="F22" i="28"/>
  <c r="E22" i="28"/>
  <c r="D22" i="28"/>
  <c r="C22" i="28"/>
  <c r="D16" i="28"/>
  <c r="E16" i="28"/>
  <c r="F16" i="28"/>
  <c r="C16" i="28"/>
  <c r="G9" i="6"/>
  <c r="E9" i="6"/>
  <c r="F9" i="6"/>
  <c r="D9" i="6"/>
  <c r="D10" i="3"/>
  <c r="D67" i="4" l="1"/>
  <c r="D53" i="4"/>
  <c r="H67" i="4"/>
  <c r="G67" i="4"/>
  <c r="F67" i="4"/>
  <c r="E67" i="4"/>
  <c r="H53" i="4"/>
  <c r="G53" i="4"/>
  <c r="F53" i="4"/>
  <c r="E53" i="4"/>
  <c r="D40" i="4"/>
  <c r="H40" i="4"/>
  <c r="G40" i="4"/>
  <c r="F40" i="4"/>
  <c r="I20" i="4"/>
  <c r="H20" i="4"/>
  <c r="G20" i="4"/>
  <c r="F20" i="4"/>
  <c r="E20" i="4"/>
  <c r="D20" i="4"/>
  <c r="Z26" i="34" l="1"/>
  <c r="Y26" i="34"/>
  <c r="X26" i="34"/>
  <c r="W26" i="34"/>
  <c r="V26" i="34"/>
  <c r="U26" i="34"/>
  <c r="T26" i="34"/>
  <c r="S26" i="34"/>
  <c r="R26" i="34"/>
  <c r="Q26" i="34"/>
  <c r="P26" i="34"/>
  <c r="O26" i="34"/>
  <c r="N26" i="34"/>
  <c r="M26" i="34"/>
  <c r="L26" i="34"/>
  <c r="K26" i="34"/>
  <c r="J26" i="34"/>
  <c r="I26" i="34"/>
  <c r="G26" i="34"/>
  <c r="F26" i="34"/>
  <c r="E26" i="34"/>
  <c r="D26" i="34"/>
  <c r="C26" i="34"/>
  <c r="W26" i="33"/>
  <c r="V26" i="33"/>
  <c r="U26" i="33"/>
  <c r="T26" i="33"/>
  <c r="S26" i="33"/>
  <c r="R26" i="33"/>
  <c r="Q26" i="33"/>
  <c r="P26" i="33"/>
  <c r="O26" i="33"/>
  <c r="N26" i="33"/>
  <c r="M26" i="33"/>
  <c r="L26" i="33"/>
  <c r="K26" i="33"/>
  <c r="J26" i="33"/>
  <c r="I26" i="33"/>
  <c r="H26" i="33"/>
  <c r="G26" i="33"/>
  <c r="F26" i="33"/>
  <c r="E26" i="33"/>
  <c r="F85" i="25" l="1"/>
  <c r="C18" i="16" l="1"/>
  <c r="F79" i="3"/>
  <c r="F87" i="25" l="1"/>
  <c r="A87" i="25"/>
  <c r="F86" i="25"/>
  <c r="F84" i="25"/>
  <c r="F83" i="25"/>
  <c r="F82" i="25"/>
  <c r="F81" i="25"/>
  <c r="F80" i="25"/>
  <c r="F79" i="25"/>
  <c r="F78" i="25"/>
  <c r="A78" i="25"/>
  <c r="A79" i="25" s="1"/>
  <c r="A80" i="25" s="1"/>
  <c r="A81" i="25" s="1"/>
  <c r="A82" i="25" s="1"/>
  <c r="A83" i="25" s="1"/>
  <c r="A84" i="25" s="1"/>
  <c r="A85" i="25" s="1"/>
  <c r="F77" i="25"/>
  <c r="E76" i="25"/>
  <c r="F76" i="25" s="1"/>
  <c r="F75" i="25"/>
  <c r="F74" i="25"/>
  <c r="F73" i="25"/>
  <c r="F72" i="25"/>
  <c r="F71" i="25"/>
  <c r="F70" i="25"/>
  <c r="F69" i="25"/>
  <c r="F68" i="25"/>
  <c r="F67" i="25"/>
  <c r="F66" i="25"/>
  <c r="F65" i="25"/>
  <c r="E65" i="25"/>
  <c r="D65" i="25"/>
  <c r="A65" i="25"/>
  <c r="A75" i="25" s="1"/>
  <c r="F64" i="25"/>
  <c r="B64" i="25"/>
  <c r="F63" i="25"/>
  <c r="B63" i="25"/>
  <c r="F62" i="25"/>
  <c r="B62" i="25"/>
  <c r="F61" i="25"/>
  <c r="B61" i="25"/>
  <c r="F60" i="25"/>
  <c r="B60" i="25"/>
  <c r="F59" i="25"/>
  <c r="B59" i="25"/>
  <c r="F58" i="25"/>
  <c r="B58" i="25"/>
  <c r="F57" i="25"/>
  <c r="B57" i="25"/>
  <c r="F56" i="25"/>
  <c r="B56" i="25"/>
  <c r="F55" i="25"/>
  <c r="B55" i="25"/>
  <c r="F54" i="25"/>
  <c r="B54" i="25"/>
  <c r="F53" i="25"/>
  <c r="B53" i="25"/>
  <c r="F52" i="25"/>
  <c r="B52" i="25"/>
  <c r="E51" i="25"/>
  <c r="F51" i="25" s="1"/>
  <c r="D51" i="25"/>
  <c r="F50" i="25"/>
  <c r="B50" i="25"/>
  <c r="F49" i="25"/>
  <c r="B49" i="25"/>
  <c r="F48" i="25"/>
  <c r="B48" i="25"/>
  <c r="F47" i="25"/>
  <c r="B47" i="25"/>
  <c r="F46" i="25"/>
  <c r="B46" i="25"/>
  <c r="F45" i="25"/>
  <c r="B45" i="25"/>
  <c r="F44" i="25"/>
  <c r="B44" i="25"/>
  <c r="F43" i="25"/>
  <c r="B43" i="25"/>
  <c r="F42" i="25"/>
  <c r="B42" i="25"/>
  <c r="F41" i="25"/>
  <c r="B41" i="25"/>
  <c r="F40" i="25"/>
  <c r="B40" i="25"/>
  <c r="F39" i="25"/>
  <c r="B39" i="25"/>
  <c r="F38" i="25"/>
  <c r="B38" i="25"/>
  <c r="E37" i="25"/>
  <c r="F37" i="25" s="1"/>
  <c r="D37" i="25"/>
  <c r="F36" i="25"/>
  <c r="B36" i="25"/>
  <c r="F35" i="25"/>
  <c r="B35" i="25"/>
  <c r="F34" i="25"/>
  <c r="B34" i="25"/>
  <c r="F33" i="25"/>
  <c r="B33" i="25"/>
  <c r="F32" i="25"/>
  <c r="B32" i="25"/>
  <c r="F31" i="25"/>
  <c r="B31" i="25"/>
  <c r="F30" i="25"/>
  <c r="B30" i="25"/>
  <c r="F29" i="25"/>
  <c r="B29" i="25"/>
  <c r="F28" i="25"/>
  <c r="B28" i="25"/>
  <c r="F27" i="25"/>
  <c r="B27" i="25"/>
  <c r="F26" i="25"/>
  <c r="B26" i="25"/>
  <c r="F25" i="25"/>
  <c r="B25" i="25"/>
  <c r="F24" i="25"/>
  <c r="B24" i="25"/>
  <c r="E23" i="25"/>
  <c r="D23" i="25"/>
  <c r="F23" i="25" s="1"/>
  <c r="A23" i="25"/>
  <c r="F22" i="25"/>
  <c r="B22" i="25"/>
  <c r="F21" i="25"/>
  <c r="B21" i="25"/>
  <c r="F20" i="25"/>
  <c r="B20" i="25"/>
  <c r="B19" i="25"/>
  <c r="F18" i="25"/>
  <c r="B18" i="25"/>
  <c r="F17" i="25"/>
  <c r="B17" i="25"/>
  <c r="F16" i="25"/>
  <c r="B16" i="25"/>
  <c r="F15" i="25"/>
  <c r="B15" i="25"/>
  <c r="F14" i="25"/>
  <c r="B14" i="25"/>
  <c r="F13" i="25"/>
  <c r="B13" i="25"/>
  <c r="F12" i="25"/>
  <c r="B12" i="25"/>
  <c r="F11" i="25"/>
  <c r="B11" i="25"/>
  <c r="F10" i="25"/>
  <c r="C10" i="25"/>
  <c r="C11" i="25" s="1"/>
  <c r="C12" i="25" s="1"/>
  <c r="C13" i="25" s="1"/>
  <c r="C14" i="25" s="1"/>
  <c r="C15" i="25" s="1"/>
  <c r="C16" i="25" s="1"/>
  <c r="C17" i="25" s="1"/>
  <c r="C18" i="25" s="1"/>
  <c r="C19" i="25" s="1"/>
  <c r="C20" i="25" s="1"/>
  <c r="C21" i="25" s="1"/>
  <c r="C22" i="25" s="1"/>
  <c r="C23" i="25" s="1"/>
  <c r="C24" i="25" s="1"/>
  <c r="C25" i="25" s="1"/>
  <c r="C26" i="25" s="1"/>
  <c r="C27" i="25" s="1"/>
  <c r="C28" i="25" s="1"/>
  <c r="C29" i="25" s="1"/>
  <c r="C30" i="25" s="1"/>
  <c r="C31" i="25" s="1"/>
  <c r="C32" i="25" s="1"/>
  <c r="C33" i="25" s="1"/>
  <c r="C34" i="25" s="1"/>
  <c r="C35" i="25" s="1"/>
  <c r="C36" i="25" s="1"/>
  <c r="C37" i="25" s="1"/>
  <c r="C38" i="25" s="1"/>
  <c r="C39" i="25" s="1"/>
  <c r="C40" i="25" s="1"/>
  <c r="C41" i="25" s="1"/>
  <c r="C42" i="25" s="1"/>
  <c r="C43" i="25" s="1"/>
  <c r="C44" i="25" s="1"/>
  <c r="C45" i="25" s="1"/>
  <c r="C46" i="25" s="1"/>
  <c r="C47" i="25" s="1"/>
  <c r="C48" i="25" s="1"/>
  <c r="C49" i="25" s="1"/>
  <c r="C50" i="25" s="1"/>
  <c r="C51" i="25" s="1"/>
  <c r="C52" i="25" s="1"/>
  <c r="C53" i="25" s="1"/>
  <c r="C54" i="25" s="1"/>
  <c r="C55" i="25" s="1"/>
  <c r="C56" i="25" s="1"/>
  <c r="C57" i="25" s="1"/>
  <c r="C58" i="25" s="1"/>
  <c r="C59" i="25" s="1"/>
  <c r="C60" i="25" s="1"/>
  <c r="C61" i="25" s="1"/>
  <c r="C62" i="25" s="1"/>
  <c r="C63" i="25" s="1"/>
  <c r="C64" i="25" s="1"/>
  <c r="C65" i="25" s="1"/>
  <c r="C66" i="25" s="1"/>
  <c r="C67" i="25" s="1"/>
  <c r="C68" i="25" s="1"/>
  <c r="C69" i="25" s="1"/>
  <c r="C70" i="25" s="1"/>
  <c r="C71" i="25" s="1"/>
  <c r="C72" i="25" s="1"/>
  <c r="C73" i="25" s="1"/>
  <c r="C74" i="25" s="1"/>
  <c r="C75" i="25" s="1"/>
  <c r="C76" i="25" s="1"/>
  <c r="C77" i="25" s="1"/>
  <c r="C78" i="25" s="1"/>
  <c r="C79" i="25" s="1"/>
  <c r="C80" i="25" s="1"/>
  <c r="C81" i="25" s="1"/>
  <c r="C82" i="25" s="1"/>
  <c r="C83" i="25" s="1"/>
  <c r="C84" i="25" s="1"/>
  <c r="C85" i="25" s="1"/>
  <c r="C86" i="25" s="1"/>
  <c r="C87" i="25" s="1"/>
  <c r="C88" i="25" s="1"/>
  <c r="B10" i="25"/>
  <c r="E9" i="25"/>
  <c r="D9" i="25"/>
  <c r="D88" i="25" s="1"/>
  <c r="C9" i="25"/>
  <c r="F8" i="25"/>
  <c r="D75" i="3"/>
  <c r="F82" i="3"/>
  <c r="E88" i="25" l="1"/>
  <c r="F9" i="25"/>
  <c r="D53" i="10"/>
  <c r="D42" i="10"/>
  <c r="E25" i="9"/>
  <c r="D25" i="9"/>
  <c r="F88" i="25" l="1"/>
  <c r="C30" i="21"/>
  <c r="E30" i="21" s="1"/>
  <c r="C28" i="21"/>
  <c r="E28" i="21" s="1"/>
  <c r="C31" i="21"/>
  <c r="C20" i="21"/>
  <c r="E20" i="21" s="1"/>
  <c r="C15" i="21"/>
  <c r="E15" i="21" s="1"/>
  <c r="C11" i="21"/>
  <c r="E11" i="21" s="1"/>
  <c r="E13" i="21"/>
  <c r="E14" i="21"/>
  <c r="E16" i="21"/>
  <c r="E17" i="21"/>
  <c r="E18" i="21"/>
  <c r="E19" i="21"/>
  <c r="E21" i="21"/>
  <c r="E22" i="21"/>
  <c r="E23" i="21"/>
  <c r="E24" i="21"/>
  <c r="E25" i="21"/>
  <c r="E26" i="21"/>
  <c r="E27" i="21"/>
  <c r="E31" i="21"/>
  <c r="B22" i="20"/>
  <c r="B20" i="20"/>
  <c r="E16" i="20"/>
  <c r="C14" i="20"/>
  <c r="E14" i="20" s="1"/>
  <c r="C13" i="20"/>
  <c r="E13" i="20" s="1"/>
  <c r="C18" i="20"/>
  <c r="B19" i="20"/>
  <c r="B18" i="20"/>
  <c r="C10" i="20"/>
  <c r="E18" i="17"/>
  <c r="F18" i="17"/>
  <c r="G18" i="17"/>
  <c r="H18" i="17"/>
  <c r="I18" i="17"/>
  <c r="J18" i="17"/>
  <c r="K18" i="17"/>
  <c r="L18" i="17"/>
  <c r="M18" i="17"/>
  <c r="N18" i="17"/>
  <c r="D18" i="17"/>
  <c r="D39" i="9"/>
  <c r="D80" i="9"/>
  <c r="D90" i="9"/>
  <c r="I50" i="4"/>
  <c r="D52" i="4"/>
  <c r="F23" i="1"/>
  <c r="F17" i="1"/>
  <c r="F15" i="1"/>
  <c r="F9" i="1"/>
  <c r="G43" i="5"/>
  <c r="E64" i="2"/>
  <c r="E58" i="2"/>
  <c r="D58" i="2"/>
  <c r="E53" i="2"/>
  <c r="D53" i="2"/>
  <c r="D64" i="2" s="1"/>
  <c r="E51" i="2"/>
  <c r="D51" i="2"/>
  <c r="E45" i="2"/>
  <c r="D45" i="2"/>
  <c r="E37" i="2"/>
  <c r="D37" i="2"/>
  <c r="E18" i="2"/>
  <c r="D18" i="2"/>
  <c r="E10" i="2"/>
  <c r="E35" i="2" s="1"/>
  <c r="E65" i="2" s="1"/>
  <c r="D10" i="2"/>
  <c r="H25" i="1"/>
  <c r="K19" i="1"/>
  <c r="K20" i="1"/>
  <c r="K21" i="1"/>
  <c r="K22" i="1"/>
  <c r="K16" i="1"/>
  <c r="K8" i="1"/>
  <c r="K10" i="1"/>
  <c r="K11" i="1"/>
  <c r="K12" i="1"/>
  <c r="K13" i="1"/>
  <c r="K14" i="1"/>
  <c r="K7" i="1"/>
  <c r="D9" i="1"/>
  <c r="D15" i="1" s="1"/>
  <c r="D17" i="1" s="1"/>
  <c r="D23" i="1" s="1"/>
  <c r="D25" i="1" s="1"/>
  <c r="E9" i="1"/>
  <c r="E15" i="1" s="1"/>
  <c r="E17" i="1" s="1"/>
  <c r="E23" i="1" s="1"/>
  <c r="E25" i="1" s="1"/>
  <c r="G9" i="1"/>
  <c r="G15" i="1" s="1"/>
  <c r="G17" i="1" s="1"/>
  <c r="G23" i="1" s="1"/>
  <c r="G25" i="1" s="1"/>
  <c r="H9" i="1"/>
  <c r="H15" i="1" s="1"/>
  <c r="H17" i="1" s="1"/>
  <c r="H23" i="1" s="1"/>
  <c r="I9" i="1"/>
  <c r="I15" i="1" s="1"/>
  <c r="I17" i="1" s="1"/>
  <c r="I23" i="1" s="1"/>
  <c r="I25" i="1" s="1"/>
  <c r="J9" i="1"/>
  <c r="J15" i="1" s="1"/>
  <c r="J17" i="1" s="1"/>
  <c r="C9" i="1"/>
  <c r="J62" i="8"/>
  <c r="J61" i="8"/>
  <c r="J60" i="8"/>
  <c r="J59" i="8"/>
  <c r="J58" i="8"/>
  <c r="J57" i="8"/>
  <c r="J56" i="8"/>
  <c r="J55" i="8"/>
  <c r="J54" i="8"/>
  <c r="J53" i="8"/>
  <c r="J52" i="8"/>
  <c r="J51" i="8"/>
  <c r="J50" i="8"/>
  <c r="J49" i="8"/>
  <c r="J48" i="8"/>
  <c r="J47" i="8"/>
  <c r="J46" i="8"/>
  <c r="J45" i="8"/>
  <c r="J44" i="8"/>
  <c r="J43" i="8"/>
  <c r="J42" i="8"/>
  <c r="J41" i="8"/>
  <c r="J40" i="8"/>
  <c r="J39" i="8"/>
  <c r="J38" i="8"/>
  <c r="J37" i="8"/>
  <c r="J36" i="8"/>
  <c r="J35" i="8"/>
  <c r="J34" i="8"/>
  <c r="J33" i="8"/>
  <c r="J32" i="8"/>
  <c r="J31" i="8"/>
  <c r="J30" i="8"/>
  <c r="J29" i="8"/>
  <c r="J28" i="8"/>
  <c r="J27" i="8"/>
  <c r="J26" i="8"/>
  <c r="J25" i="8"/>
  <c r="J24" i="8"/>
  <c r="J23" i="8"/>
  <c r="J22" i="8"/>
  <c r="J21" i="8"/>
  <c r="J20" i="8"/>
  <c r="J19" i="8"/>
  <c r="J18" i="8"/>
  <c r="J17" i="8"/>
  <c r="J16" i="8"/>
  <c r="J15" i="8"/>
  <c r="J14" i="8"/>
  <c r="J13" i="8"/>
  <c r="K12" i="8"/>
  <c r="J12" i="8"/>
  <c r="I12" i="8"/>
  <c r="H12" i="8"/>
  <c r="G12" i="8"/>
  <c r="F12" i="8"/>
  <c r="E12" i="8"/>
  <c r="D12" i="8"/>
  <c r="C12" i="8"/>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K12" i="7"/>
  <c r="I12" i="7"/>
  <c r="H12" i="7"/>
  <c r="G12" i="7"/>
  <c r="F12" i="7"/>
  <c r="E12" i="7"/>
  <c r="D12" i="7"/>
  <c r="C12" i="7"/>
  <c r="A12" i="6"/>
  <c r="A13" i="6" s="1"/>
  <c r="A14" i="6" s="1"/>
  <c r="A15" i="6" s="1"/>
  <c r="A16" i="6" s="1"/>
  <c r="A17" i="6" s="1"/>
  <c r="A18" i="6" s="1"/>
  <c r="A19" i="6" s="1"/>
  <c r="A20" i="6" s="1"/>
  <c r="A21" i="6" s="1"/>
  <c r="A22" i="6" s="1"/>
  <c r="A23" i="6" s="1"/>
  <c r="A24" i="6" s="1"/>
  <c r="A25" i="6" s="1"/>
  <c r="A26" i="6" s="1"/>
  <c r="A27" i="6" s="1"/>
  <c r="A28" i="6" s="1"/>
  <c r="A29" i="6" s="1"/>
  <c r="A11" i="6"/>
  <c r="E41" i="5"/>
  <c r="F41" i="5"/>
  <c r="F43" i="5" s="1"/>
  <c r="G41" i="5"/>
  <c r="H41" i="5"/>
  <c r="I41" i="5"/>
  <c r="J41" i="5"/>
  <c r="K41" i="5"/>
  <c r="L41" i="5"/>
  <c r="M41" i="5"/>
  <c r="N41" i="5"/>
  <c r="O41" i="5"/>
  <c r="P41" i="5"/>
  <c r="Q41" i="5"/>
  <c r="R41" i="5"/>
  <c r="S41" i="5"/>
  <c r="D41" i="5"/>
  <c r="A12" i="5"/>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11" i="5"/>
  <c r="E9" i="5"/>
  <c r="F9" i="5" s="1"/>
  <c r="G9" i="5" s="1"/>
  <c r="H9" i="5" s="1"/>
  <c r="I9" i="5" s="1"/>
  <c r="J9" i="5" s="1"/>
  <c r="K9" i="5" s="1"/>
  <c r="L9" i="5" s="1"/>
  <c r="M9" i="5" s="1"/>
  <c r="N9" i="5" s="1"/>
  <c r="O9" i="5" s="1"/>
  <c r="P9" i="5" s="1"/>
  <c r="Q9" i="5" s="1"/>
  <c r="R9" i="5" s="1"/>
  <c r="S9" i="5" s="1"/>
  <c r="I67" i="4"/>
  <c r="I57" i="4"/>
  <c r="I58" i="4"/>
  <c r="I59" i="4"/>
  <c r="I60" i="4"/>
  <c r="I61" i="4"/>
  <c r="I62" i="4"/>
  <c r="I63" i="4"/>
  <c r="I64" i="4"/>
  <c r="I65" i="4"/>
  <c r="I56" i="4"/>
  <c r="I53" i="4"/>
  <c r="I51" i="4"/>
  <c r="I49" i="4"/>
  <c r="E66" i="4"/>
  <c r="E68" i="4" s="1"/>
  <c r="F66" i="4"/>
  <c r="F68" i="4" s="1"/>
  <c r="G66" i="4"/>
  <c r="G68" i="4" s="1"/>
  <c r="H66" i="4"/>
  <c r="H68" i="4" s="1"/>
  <c r="D66" i="4"/>
  <c r="I66" i="4" s="1"/>
  <c r="G54" i="4"/>
  <c r="E52" i="4"/>
  <c r="E54" i="4" s="1"/>
  <c r="F52" i="4"/>
  <c r="F54" i="4" s="1"/>
  <c r="G52" i="4"/>
  <c r="H52" i="4"/>
  <c r="H54" i="4" s="1"/>
  <c r="I52" i="4"/>
  <c r="D41" i="4"/>
  <c r="E39" i="4"/>
  <c r="F39" i="4"/>
  <c r="F41" i="4" s="1"/>
  <c r="G39" i="4"/>
  <c r="G41" i="4" s="1"/>
  <c r="H39" i="4"/>
  <c r="H41" i="4" s="1"/>
  <c r="D39" i="4"/>
  <c r="I30" i="4"/>
  <c r="I31" i="4"/>
  <c r="I32" i="4"/>
  <c r="I33" i="4"/>
  <c r="I34" i="4"/>
  <c r="I35" i="4"/>
  <c r="I36" i="4"/>
  <c r="I37" i="4"/>
  <c r="I38" i="4"/>
  <c r="I29" i="4"/>
  <c r="I15" i="4"/>
  <c r="I16" i="4"/>
  <c r="I17" i="4"/>
  <c r="I18" i="4"/>
  <c r="I14" i="4"/>
  <c r="E19" i="4"/>
  <c r="E21" i="4" s="1"/>
  <c r="F19" i="4"/>
  <c r="F21" i="4" s="1"/>
  <c r="G19" i="4"/>
  <c r="G21" i="4" s="1"/>
  <c r="H19" i="4"/>
  <c r="H21" i="4" s="1"/>
  <c r="D19" i="4"/>
  <c r="I19" i="4" s="1"/>
  <c r="E79" i="3"/>
  <c r="D79" i="3"/>
  <c r="E75" i="3"/>
  <c r="F75" i="3"/>
  <c r="F72" i="3"/>
  <c r="E62" i="3"/>
  <c r="D62" i="3"/>
  <c r="E49" i="3"/>
  <c r="D49" i="3"/>
  <c r="E36" i="3"/>
  <c r="D36" i="3"/>
  <c r="E23" i="3"/>
  <c r="D23" i="3"/>
  <c r="E10" i="3"/>
  <c r="D88" i="3"/>
  <c r="F88" i="3" s="1"/>
  <c r="F24" i="3"/>
  <c r="F25" i="3"/>
  <c r="F26" i="3"/>
  <c r="F27" i="3"/>
  <c r="F28" i="3"/>
  <c r="F29" i="3"/>
  <c r="F30" i="3"/>
  <c r="F31" i="3"/>
  <c r="F32" i="3"/>
  <c r="F33" i="3"/>
  <c r="F34" i="3"/>
  <c r="F35" i="3"/>
  <c r="F37" i="3"/>
  <c r="F38" i="3"/>
  <c r="F39" i="3"/>
  <c r="F40" i="3"/>
  <c r="F41" i="3"/>
  <c r="F42" i="3"/>
  <c r="F43" i="3"/>
  <c r="F44" i="3"/>
  <c r="F45" i="3"/>
  <c r="F46" i="3"/>
  <c r="F47" i="3"/>
  <c r="F48" i="3"/>
  <c r="F50" i="3"/>
  <c r="F51" i="3"/>
  <c r="F52" i="3"/>
  <c r="F53" i="3"/>
  <c r="F54" i="3"/>
  <c r="F55" i="3"/>
  <c r="F56" i="3"/>
  <c r="F57" i="3"/>
  <c r="F58" i="3"/>
  <c r="F59" i="3"/>
  <c r="F60" i="3"/>
  <c r="F61" i="3"/>
  <c r="F63" i="3"/>
  <c r="F64" i="3"/>
  <c r="F65" i="3"/>
  <c r="F66" i="3"/>
  <c r="F67" i="3"/>
  <c r="F68" i="3"/>
  <c r="F69" i="3"/>
  <c r="F70" i="3"/>
  <c r="F71" i="3"/>
  <c r="F73" i="3"/>
  <c r="F74" i="3"/>
  <c r="F76" i="3"/>
  <c r="F77" i="3"/>
  <c r="F78" i="3"/>
  <c r="F87" i="3"/>
  <c r="F22" i="3"/>
  <c r="F11" i="3"/>
  <c r="F12" i="3"/>
  <c r="F13" i="3"/>
  <c r="F14" i="3"/>
  <c r="F15" i="3"/>
  <c r="F16" i="3"/>
  <c r="F17" i="3"/>
  <c r="F18" i="3"/>
  <c r="F19" i="3"/>
  <c r="F20" i="3"/>
  <c r="F21" i="3"/>
  <c r="F9" i="3"/>
  <c r="E21" i="19"/>
  <c r="F21" i="19"/>
  <c r="G21" i="19"/>
  <c r="H21" i="19"/>
  <c r="I21" i="19"/>
  <c r="J21" i="19"/>
  <c r="D21" i="19"/>
  <c r="I16" i="18"/>
  <c r="E16" i="18"/>
  <c r="F16" i="18"/>
  <c r="G16" i="18"/>
  <c r="H16" i="18"/>
  <c r="D16" i="18"/>
  <c r="S19" i="15"/>
  <c r="R12" i="15"/>
  <c r="R13" i="15"/>
  <c r="R14" i="15"/>
  <c r="R19" i="15" s="1"/>
  <c r="R15" i="15"/>
  <c r="R16" i="15"/>
  <c r="R17" i="15"/>
  <c r="R18" i="15"/>
  <c r="R11" i="15"/>
  <c r="L19" i="15"/>
  <c r="G19" i="15"/>
  <c r="I19" i="15"/>
  <c r="K19" i="15"/>
  <c r="J13" i="15"/>
  <c r="Q13" i="15" s="1"/>
  <c r="J11" i="15"/>
  <c r="Q11" i="15" s="1"/>
  <c r="T19" i="15"/>
  <c r="O19" i="15"/>
  <c r="N19" i="15"/>
  <c r="M19" i="15"/>
  <c r="H19" i="15"/>
  <c r="F19" i="15"/>
  <c r="E19" i="15"/>
  <c r="D19" i="15"/>
  <c r="Q18" i="15"/>
  <c r="J18" i="15"/>
  <c r="J17" i="15"/>
  <c r="Q17" i="15" s="1"/>
  <c r="J16" i="15"/>
  <c r="Q16" i="15" s="1"/>
  <c r="J15" i="15"/>
  <c r="Q15" i="15" s="1"/>
  <c r="J14" i="15"/>
  <c r="Q14" i="15" s="1"/>
  <c r="J12" i="15"/>
  <c r="Q12" i="15" s="1"/>
  <c r="C12" i="15"/>
  <c r="C13" i="15" s="1"/>
  <c r="C14" i="15" s="1"/>
  <c r="C15" i="15" s="1"/>
  <c r="C16" i="15" s="1"/>
  <c r="C17" i="15" s="1"/>
  <c r="C18" i="15" s="1"/>
  <c r="E10" i="15"/>
  <c r="F10" i="15" s="1"/>
  <c r="G10" i="15" s="1"/>
  <c r="H10" i="15" s="1"/>
  <c r="I10" i="15" s="1"/>
  <c r="J10" i="15" s="1"/>
  <c r="K10" i="15" s="1"/>
  <c r="L10" i="15" s="1"/>
  <c r="M10" i="15" s="1"/>
  <c r="N10" i="15" s="1"/>
  <c r="O10" i="15" s="1"/>
  <c r="P10" i="15" s="1"/>
  <c r="Q10" i="15" s="1"/>
  <c r="R10" i="15" s="1"/>
  <c r="S10" i="15" s="1"/>
  <c r="T10" i="15" s="1"/>
  <c r="G20" i="14"/>
  <c r="D20" i="14"/>
  <c r="E18" i="14"/>
  <c r="F18" i="14"/>
  <c r="D18" i="14"/>
  <c r="G17" i="14"/>
  <c r="G16" i="14"/>
  <c r="G15" i="14"/>
  <c r="G14" i="14"/>
  <c r="G13" i="14"/>
  <c r="G12" i="14"/>
  <c r="G11" i="14"/>
  <c r="G10" i="14"/>
  <c r="G18" i="14" s="1"/>
  <c r="D20" i="13"/>
  <c r="F18" i="13"/>
  <c r="E18" i="13"/>
  <c r="D18" i="13"/>
  <c r="G17" i="13"/>
  <c r="G16" i="13"/>
  <c r="G15" i="13"/>
  <c r="G14" i="13"/>
  <c r="G13" i="13"/>
  <c r="G12" i="13"/>
  <c r="G11" i="13"/>
  <c r="G10" i="13"/>
  <c r="G11" i="12"/>
  <c r="G12" i="12"/>
  <c r="G13" i="12"/>
  <c r="G14" i="12"/>
  <c r="G15" i="12"/>
  <c r="G16" i="12"/>
  <c r="G17" i="12"/>
  <c r="G10" i="12"/>
  <c r="E18" i="12"/>
  <c r="F18" i="12"/>
  <c r="D18" i="12"/>
  <c r="D20" i="12" s="1"/>
  <c r="D13" i="11"/>
  <c r="D15" i="11" s="1"/>
  <c r="G11" i="11"/>
  <c r="G12" i="11"/>
  <c r="G10" i="11"/>
  <c r="E13" i="11"/>
  <c r="F13" i="11"/>
  <c r="C11" i="11"/>
  <c r="C12" i="11" s="1"/>
  <c r="C13" i="11" s="1"/>
  <c r="D35" i="2" l="1"/>
  <c r="E41" i="4"/>
  <c r="E40" i="4"/>
  <c r="I40" i="4" s="1"/>
  <c r="G88" i="25"/>
  <c r="G84" i="25"/>
  <c r="G83" i="25"/>
  <c r="G81" i="25"/>
  <c r="G79" i="25"/>
  <c r="G77" i="25"/>
  <c r="G66" i="25"/>
  <c r="G34" i="25"/>
  <c r="G32" i="25"/>
  <c r="G29" i="25"/>
  <c r="G27" i="25"/>
  <c r="G25" i="25"/>
  <c r="G85" i="25"/>
  <c r="G82" i="25"/>
  <c r="G80" i="25"/>
  <c r="G78" i="25"/>
  <c r="G36" i="25"/>
  <c r="G35" i="25"/>
  <c r="G33" i="25"/>
  <c r="G31" i="25"/>
  <c r="G30" i="25"/>
  <c r="G28" i="25"/>
  <c r="G26" i="25"/>
  <c r="G24" i="25"/>
  <c r="G8" i="25"/>
  <c r="H8" i="25" s="1"/>
  <c r="G13" i="25"/>
  <c r="G14" i="25"/>
  <c r="G17" i="25"/>
  <c r="G38" i="25"/>
  <c r="G46" i="25"/>
  <c r="G54" i="25"/>
  <c r="G62" i="25"/>
  <c r="G73" i="25"/>
  <c r="H73" i="25" s="1"/>
  <c r="G70" i="25"/>
  <c r="H70" i="25" s="1"/>
  <c r="G18" i="25"/>
  <c r="G39" i="25"/>
  <c r="G47" i="25"/>
  <c r="G55" i="25"/>
  <c r="G63" i="25"/>
  <c r="G86" i="25"/>
  <c r="G19" i="25"/>
  <c r="G40" i="25"/>
  <c r="G56" i="25"/>
  <c r="G64" i="25"/>
  <c r="G87" i="25"/>
  <c r="H87" i="25" s="1"/>
  <c r="G20" i="25"/>
  <c r="G41" i="25"/>
  <c r="G49" i="25"/>
  <c r="G67" i="25"/>
  <c r="H67" i="25" s="1"/>
  <c r="G72" i="25"/>
  <c r="H72" i="25" s="1"/>
  <c r="G11" i="25"/>
  <c r="G51" i="25"/>
  <c r="H51" i="25" s="1"/>
  <c r="G71" i="25"/>
  <c r="H71" i="25" s="1"/>
  <c r="G10" i="25"/>
  <c r="G44" i="25"/>
  <c r="G60" i="25"/>
  <c r="G16" i="25"/>
  <c r="G37" i="25"/>
  <c r="G53" i="25"/>
  <c r="G75" i="25"/>
  <c r="H75" i="25" s="1"/>
  <c r="G68" i="25"/>
  <c r="H68" i="25" s="1"/>
  <c r="G48" i="25"/>
  <c r="G74" i="25"/>
  <c r="G57" i="25"/>
  <c r="G21" i="25"/>
  <c r="G42" i="25"/>
  <c r="G50" i="25"/>
  <c r="G58" i="25"/>
  <c r="G65" i="25"/>
  <c r="G12" i="25"/>
  <c r="G22" i="25"/>
  <c r="G43" i="25"/>
  <c r="G59" i="25"/>
  <c r="G76" i="25"/>
  <c r="H76" i="25" s="1"/>
  <c r="G23" i="25"/>
  <c r="G52" i="25"/>
  <c r="G69" i="25"/>
  <c r="H69" i="25" s="1"/>
  <c r="G15" i="25"/>
  <c r="G45" i="25"/>
  <c r="G61" i="25"/>
  <c r="G9" i="25"/>
  <c r="G18" i="13"/>
  <c r="K9" i="1"/>
  <c r="D68" i="4"/>
  <c r="I68" i="4" s="1"/>
  <c r="I39" i="4"/>
  <c r="D21" i="4"/>
  <c r="I21" i="4" s="1"/>
  <c r="D54" i="4"/>
  <c r="I54" i="4" s="1"/>
  <c r="J54" i="4" s="1"/>
  <c r="F49" i="3"/>
  <c r="E88" i="3"/>
  <c r="D65" i="2"/>
  <c r="D67" i="2" s="1"/>
  <c r="E66" i="2" s="1"/>
  <c r="E67" i="2" s="1"/>
  <c r="C15" i="1"/>
  <c r="J12" i="7"/>
  <c r="I41" i="4"/>
  <c r="F10" i="3"/>
  <c r="F36" i="3"/>
  <c r="F23" i="3"/>
  <c r="F62" i="3"/>
  <c r="J19" i="15"/>
  <c r="P19" i="15"/>
  <c r="Q19" i="15"/>
  <c r="G18" i="12"/>
  <c r="G20" i="12" s="1"/>
  <c r="G13" i="11"/>
  <c r="C85" i="9"/>
  <c r="C79" i="9"/>
  <c r="C75" i="9"/>
  <c r="C40" i="9"/>
  <c r="C39" i="9"/>
  <c r="C19" i="9"/>
  <c r="E10" i="10"/>
  <c r="E11" i="10"/>
  <c r="H21" i="15" s="1"/>
  <c r="E12" i="10"/>
  <c r="I21" i="15" s="1"/>
  <c r="E14" i="10"/>
  <c r="E17" i="10"/>
  <c r="E18" i="10"/>
  <c r="E19" i="10"/>
  <c r="E22" i="10"/>
  <c r="E23" i="10"/>
  <c r="E24" i="10"/>
  <c r="E28" i="10"/>
  <c r="E29" i="10"/>
  <c r="E30" i="10"/>
  <c r="E31" i="10"/>
  <c r="E32" i="10"/>
  <c r="E33" i="10"/>
  <c r="E34" i="10"/>
  <c r="E35" i="10"/>
  <c r="E36" i="10"/>
  <c r="E37" i="10"/>
  <c r="E38" i="10"/>
  <c r="E39" i="10"/>
  <c r="E40" i="10"/>
  <c r="E41" i="10"/>
  <c r="E42" i="10"/>
  <c r="E47" i="10"/>
  <c r="E49" i="10"/>
  <c r="E53" i="10"/>
  <c r="E56" i="10"/>
  <c r="D56" i="10"/>
  <c r="D49" i="10"/>
  <c r="D22" i="10"/>
  <c r="D47" i="10"/>
  <c r="D41" i="10"/>
  <c r="D40" i="10"/>
  <c r="D39" i="10"/>
  <c r="D38" i="10"/>
  <c r="D37" i="10"/>
  <c r="D36" i="10"/>
  <c r="D35" i="10"/>
  <c r="D24" i="10"/>
  <c r="D34" i="10"/>
  <c r="D33" i="10"/>
  <c r="D28" i="10"/>
  <c r="D29" i="10"/>
  <c r="D30" i="10"/>
  <c r="D31" i="10"/>
  <c r="D32" i="10"/>
  <c r="D23" i="10"/>
  <c r="D18" i="10"/>
  <c r="D19" i="10"/>
  <c r="D17" i="10"/>
  <c r="D14" i="10"/>
  <c r="C22" i="10"/>
  <c r="C23" i="10" s="1"/>
  <c r="C24" i="10" s="1"/>
  <c r="C25" i="10" s="1"/>
  <c r="C28" i="10" s="1"/>
  <c r="C29" i="10" s="1"/>
  <c r="C30" i="10" s="1"/>
  <c r="C31" i="10" s="1"/>
  <c r="C32" i="10" s="1"/>
  <c r="C33" i="10" s="1"/>
  <c r="D12" i="10"/>
  <c r="D11" i="10"/>
  <c r="D10" i="10"/>
  <c r="C20" i="16" l="1"/>
  <c r="J43" i="5"/>
  <c r="K21" i="15"/>
  <c r="D13" i="10"/>
  <c r="D15" i="10" s="1"/>
  <c r="D25" i="10"/>
  <c r="D54" i="10"/>
  <c r="H43" i="5"/>
  <c r="E21" i="15"/>
  <c r="G30" i="3"/>
  <c r="C17" i="1"/>
  <c r="K15" i="1"/>
  <c r="E13" i="10"/>
  <c r="E15" i="10" s="1"/>
  <c r="Q21" i="15" s="1"/>
  <c r="E54" i="10"/>
  <c r="E43" i="10"/>
  <c r="E25" i="10"/>
  <c r="E20" i="10"/>
  <c r="D20" i="10"/>
  <c r="C34" i="10"/>
  <c r="C35" i="10" s="1"/>
  <c r="C36" i="10" s="1"/>
  <c r="C37" i="10" s="1"/>
  <c r="C38" i="10" s="1"/>
  <c r="C39" i="10" s="1"/>
  <c r="C40" i="10" s="1"/>
  <c r="D43" i="10"/>
  <c r="C11" i="10"/>
  <c r="E82" i="9"/>
  <c r="E83" i="9"/>
  <c r="E84" i="9"/>
  <c r="E85" i="9"/>
  <c r="E86" i="9"/>
  <c r="E87" i="9"/>
  <c r="E88" i="9"/>
  <c r="D88" i="9"/>
  <c r="E76" i="9"/>
  <c r="E77" i="9"/>
  <c r="C12" i="20" s="1"/>
  <c r="E78" i="9"/>
  <c r="E74" i="9"/>
  <c r="E73" i="9"/>
  <c r="D74" i="9"/>
  <c r="E61" i="9"/>
  <c r="E62" i="9"/>
  <c r="E63" i="9"/>
  <c r="E64" i="9"/>
  <c r="E65" i="9"/>
  <c r="E66" i="9"/>
  <c r="E67" i="9"/>
  <c r="E68" i="9"/>
  <c r="E69" i="9"/>
  <c r="E70" i="9"/>
  <c r="E71" i="9"/>
  <c r="E53" i="9"/>
  <c r="E54" i="9"/>
  <c r="E55" i="9"/>
  <c r="E56" i="9"/>
  <c r="E57" i="9"/>
  <c r="E58" i="9"/>
  <c r="E48" i="9"/>
  <c r="E49" i="9"/>
  <c r="E50" i="9"/>
  <c r="E41" i="9"/>
  <c r="E42" i="9"/>
  <c r="C29" i="21" s="1"/>
  <c r="E29" i="21" s="1"/>
  <c r="E43" i="9"/>
  <c r="E33" i="9"/>
  <c r="E34" i="9"/>
  <c r="E35" i="9"/>
  <c r="E36" i="9"/>
  <c r="E26" i="9"/>
  <c r="E27" i="9"/>
  <c r="E28" i="9"/>
  <c r="E29" i="9"/>
  <c r="E22" i="9"/>
  <c r="E23" i="9" s="1"/>
  <c r="E18" i="9"/>
  <c r="E19" i="9"/>
  <c r="E12" i="9"/>
  <c r="C12" i="21" s="1"/>
  <c r="E12" i="21" s="1"/>
  <c r="E13" i="9"/>
  <c r="C10" i="21" s="1"/>
  <c r="E10" i="21" s="1"/>
  <c r="E14" i="9"/>
  <c r="E15" i="9"/>
  <c r="D77" i="9"/>
  <c r="D78" i="9"/>
  <c r="D76" i="9"/>
  <c r="D87" i="9"/>
  <c r="D86" i="9"/>
  <c r="D85" i="9"/>
  <c r="D84" i="9"/>
  <c r="D83" i="9"/>
  <c r="D82" i="9"/>
  <c r="D73" i="9"/>
  <c r="D71" i="9"/>
  <c r="D70" i="9"/>
  <c r="D69" i="9"/>
  <c r="D68" i="9"/>
  <c r="D67" i="9"/>
  <c r="D66" i="9"/>
  <c r="D65" i="9"/>
  <c r="D64" i="9"/>
  <c r="D63" i="9"/>
  <c r="D62" i="9"/>
  <c r="D61" i="9"/>
  <c r="D58" i="9"/>
  <c r="D57" i="9"/>
  <c r="D56" i="9"/>
  <c r="D55" i="9"/>
  <c r="D54" i="9"/>
  <c r="D53" i="9"/>
  <c r="D50" i="9"/>
  <c r="D49" i="9"/>
  <c r="D48" i="9"/>
  <c r="D43" i="9"/>
  <c r="D42" i="9"/>
  <c r="D41" i="9"/>
  <c r="D36" i="9"/>
  <c r="D35" i="9"/>
  <c r="D34" i="9"/>
  <c r="D33" i="9"/>
  <c r="D26" i="9"/>
  <c r="D30" i="9"/>
  <c r="D29" i="9"/>
  <c r="D28" i="9"/>
  <c r="D27" i="9"/>
  <c r="D22" i="9"/>
  <c r="D23" i="9" s="1"/>
  <c r="D19" i="9"/>
  <c r="D18" i="9"/>
  <c r="D15" i="9"/>
  <c r="D14" i="9"/>
  <c r="D13" i="9"/>
  <c r="D12" i="9"/>
  <c r="C80" i="9"/>
  <c r="C81" i="9" s="1"/>
  <c r="C82" i="9" s="1"/>
  <c r="C83" i="9" s="1"/>
  <c r="C84" i="9" s="1"/>
  <c r="C86" i="9" s="1"/>
  <c r="C87" i="9" s="1"/>
  <c r="C88" i="9" s="1"/>
  <c r="C89" i="9" s="1"/>
  <c r="C90" i="9" s="1"/>
  <c r="C15" i="9"/>
  <c r="C16" i="9" s="1"/>
  <c r="C17" i="9" s="1"/>
  <c r="C18" i="9" s="1"/>
  <c r="C20" i="9" s="1"/>
  <c r="C21" i="9" s="1"/>
  <c r="C22" i="9" s="1"/>
  <c r="C23" i="9" s="1"/>
  <c r="C24" i="9" s="1"/>
  <c r="C25" i="9" s="1"/>
  <c r="C26" i="9" s="1"/>
  <c r="C27" i="9" s="1"/>
  <c r="C28" i="9" s="1"/>
  <c r="C29" i="9" s="1"/>
  <c r="C30" i="9" s="1"/>
  <c r="C31" i="9" s="1"/>
  <c r="C32" i="9" s="1"/>
  <c r="C33" i="9" s="1"/>
  <c r="C34" i="9" s="1"/>
  <c r="C35" i="9" s="1"/>
  <c r="C36" i="9" s="1"/>
  <c r="C37" i="9" s="1"/>
  <c r="C38" i="9" s="1"/>
  <c r="C41" i="9" s="1"/>
  <c r="C42" i="9" s="1"/>
  <c r="C43" i="9" s="1"/>
  <c r="C44" i="9" s="1"/>
  <c r="C45" i="9" s="1"/>
  <c r="C46" i="9" s="1"/>
  <c r="C47" i="9" s="1"/>
  <c r="C48" i="9" s="1"/>
  <c r="C49" i="9" s="1"/>
  <c r="C50" i="9" s="1"/>
  <c r="C51" i="9" s="1"/>
  <c r="C52" i="9" s="1"/>
  <c r="C53" i="9" s="1"/>
  <c r="C54" i="9" s="1"/>
  <c r="C55" i="9" s="1"/>
  <c r="C56" i="9" s="1"/>
  <c r="C57" i="9" s="1"/>
  <c r="C58" i="9" s="1"/>
  <c r="C59" i="9" s="1"/>
  <c r="C60" i="9" s="1"/>
  <c r="C61" i="9" s="1"/>
  <c r="C62" i="9" s="1"/>
  <c r="C63" i="9" s="1"/>
  <c r="C64" i="9" s="1"/>
  <c r="C65" i="9" s="1"/>
  <c r="C66" i="9" s="1"/>
  <c r="C67" i="9" s="1"/>
  <c r="C68" i="9" s="1"/>
  <c r="C69" i="9" s="1"/>
  <c r="C70" i="9" s="1"/>
  <c r="C71" i="9" s="1"/>
  <c r="C72" i="9" s="1"/>
  <c r="C73" i="9" s="1"/>
  <c r="C74" i="9" s="1"/>
  <c r="C76" i="9" s="1"/>
  <c r="C77" i="9" s="1"/>
  <c r="C78" i="9" s="1"/>
  <c r="C13" i="9"/>
  <c r="C11" i="9"/>
  <c r="E39" i="9"/>
  <c r="E30" i="9"/>
  <c r="J21" i="15" l="1"/>
  <c r="E12" i="20"/>
  <c r="E11" i="20" s="1"/>
  <c r="E10" i="20" s="1"/>
  <c r="C11" i="20"/>
  <c r="G20" i="13"/>
  <c r="G87" i="3"/>
  <c r="G59" i="3"/>
  <c r="G44" i="3"/>
  <c r="G72" i="3"/>
  <c r="G14" i="3"/>
  <c r="G33" i="3"/>
  <c r="G52" i="3"/>
  <c r="G38" i="3"/>
  <c r="G34" i="3"/>
  <c r="G11" i="3"/>
  <c r="G88" i="3"/>
  <c r="G21" i="3"/>
  <c r="G13" i="3"/>
  <c r="G66" i="3"/>
  <c r="G28" i="3"/>
  <c r="G39" i="3"/>
  <c r="G22" i="3"/>
  <c r="G86" i="3"/>
  <c r="G24" i="3"/>
  <c r="G20" i="3"/>
  <c r="G18" i="3"/>
  <c r="G9" i="3"/>
  <c r="G78" i="3"/>
  <c r="G27" i="3"/>
  <c r="G76" i="3"/>
  <c r="G63" i="3"/>
  <c r="G75" i="3"/>
  <c r="G47" i="3"/>
  <c r="G82" i="3"/>
  <c r="G29" i="3"/>
  <c r="G40" i="3"/>
  <c r="G12" i="3"/>
  <c r="G77" i="3"/>
  <c r="G73" i="3"/>
  <c r="G57" i="3"/>
  <c r="G31" i="3"/>
  <c r="G79" i="3"/>
  <c r="G69" i="3"/>
  <c r="G45" i="3"/>
  <c r="G67" i="3"/>
  <c r="G83" i="3"/>
  <c r="G54" i="3"/>
  <c r="G17" i="3"/>
  <c r="G65" i="3"/>
  <c r="G60" i="3"/>
  <c r="G10" i="3"/>
  <c r="G42" i="3"/>
  <c r="G32" i="3"/>
  <c r="G74" i="3"/>
  <c r="G81" i="3"/>
  <c r="G61" i="3"/>
  <c r="G50" i="3"/>
  <c r="G46" i="3"/>
  <c r="G53" i="3"/>
  <c r="G19" i="3"/>
  <c r="G15" i="3"/>
  <c r="G70" i="3"/>
  <c r="G56" i="3"/>
  <c r="G55" i="3"/>
  <c r="G71" i="3"/>
  <c r="G35" i="3"/>
  <c r="G51" i="3"/>
  <c r="G48" i="3"/>
  <c r="G84" i="3"/>
  <c r="G68" i="3"/>
  <c r="G26" i="3"/>
  <c r="G25" i="3"/>
  <c r="G49" i="3"/>
  <c r="G43" i="3"/>
  <c r="G23" i="3"/>
  <c r="G58" i="3"/>
  <c r="G80" i="3"/>
  <c r="G62" i="3"/>
  <c r="G41" i="3"/>
  <c r="G85" i="3"/>
  <c r="G64" i="3"/>
  <c r="G37" i="3"/>
  <c r="G16" i="3"/>
  <c r="G36" i="3"/>
  <c r="K17" i="1"/>
  <c r="C23" i="1"/>
  <c r="E51" i="9"/>
  <c r="E20" i="9"/>
  <c r="E26" i="10"/>
  <c r="E44" i="10" s="1"/>
  <c r="E55" i="10" s="1"/>
  <c r="E57" i="10" s="1"/>
  <c r="E59" i="10" s="1"/>
  <c r="E61" i="10" s="1"/>
  <c r="C41" i="10"/>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D26" i="10"/>
  <c r="D44" i="10" s="1"/>
  <c r="D55" i="10" s="1"/>
  <c r="D59" i="9"/>
  <c r="D16" i="9"/>
  <c r="D69" i="2" s="1"/>
  <c r="D20" i="9"/>
  <c r="D51" i="9"/>
  <c r="D31" i="9"/>
  <c r="D89" i="9"/>
  <c r="D79" i="9"/>
  <c r="E79" i="9"/>
  <c r="G15" i="11" s="1"/>
  <c r="D37" i="9"/>
  <c r="D72" i="9"/>
  <c r="E31" i="9"/>
  <c r="E37" i="9"/>
  <c r="E59" i="9"/>
  <c r="E72" i="9"/>
  <c r="E80" i="9" s="1"/>
  <c r="E21" i="20" s="1"/>
  <c r="E16" i="9"/>
  <c r="E40" i="9"/>
  <c r="E89" i="9"/>
  <c r="E43" i="5" l="1"/>
  <c r="E69" i="2"/>
  <c r="J18" i="1"/>
  <c r="L43" i="5"/>
  <c r="C25" i="1"/>
  <c r="D57" i="10"/>
  <c r="D59" i="10" s="1"/>
  <c r="D61" i="10" s="1"/>
  <c r="D163" i="22"/>
  <c r="D162" i="22"/>
  <c r="C163" i="22"/>
  <c r="C162" i="22"/>
  <c r="D44" i="9"/>
  <c r="E90" i="9"/>
  <c r="E44" i="9"/>
  <c r="K18" i="1" l="1"/>
  <c r="J23" i="1"/>
  <c r="D43" i="5"/>
  <c r="E18" i="20"/>
  <c r="C32" i="21"/>
  <c r="E32" i="21" s="1"/>
  <c r="E33" i="21" s="1"/>
  <c r="E19" i="20" s="1"/>
  <c r="J25" i="1" l="1"/>
  <c r="K23" i="1"/>
  <c r="K25" i="1" s="1"/>
  <c r="E20" i="20"/>
  <c r="E22" i="20" s="1"/>
  <c r="E23" i="20" l="1"/>
</calcChain>
</file>

<file path=xl/sharedStrings.xml><?xml version="1.0" encoding="utf-8"?>
<sst xmlns="http://schemas.openxmlformats.org/spreadsheetml/2006/main" count="3068" uniqueCount="1064">
  <si>
    <t xml:space="preserve"> </t>
  </si>
  <si>
    <t/>
  </si>
  <si>
    <t>Өмч</t>
  </si>
  <si>
    <t>Халаасны хувьцаа</t>
  </si>
  <si>
    <t>Нэмж төлөгдсөн капитал</t>
  </si>
  <si>
    <t>Тогтвортой байдлын нөөц сан</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</si>
  <si>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</si>
  <si>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</si>
  <si>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</si>
  <si>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</si>
  <si>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</si>
  <si>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20.... оны ..-р сарын ...-ний үлдэгдэл</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</si>
  <si>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</si>
  <si>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</si>
  <si>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</si>
  <si>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</si>
  <si>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</si>
  <si>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Зарласан ногдол ашиг</t>
  </si>
  <si>
    <t>Дахин үнэлгээний нэмэгдлийн хэрэгжсэн дүн</t>
  </si>
  <si>
    <t>-</t>
  </si>
  <si>
    <t>Мөнгө, түүнтэй адилтгах хөрөнгө</t>
  </si>
  <si>
    <t>Хөрөнгө оруулалт</t>
  </si>
  <si>
    <t>Дүн</t>
  </si>
  <si>
    <t>Эзлэх хувь</t>
  </si>
  <si>
    <t>4. Банкны хугацаатай хадгаламж  (мөр4=мөр(4.1+...+4.14))</t>
  </si>
  <si>
    <t>5. Банкны хадгаламжийн сертификат (мөр5=мөр(5.1+...+5.14))</t>
  </si>
  <si>
    <t>А. ХУВЬЦАА БОЛОН ТҮҮНТЭЙ АДИЛТГАН ТООЦОХ ҮНЭТ ЦААСНААС БУСАД ҮНЭТ ЦААС</t>
  </si>
  <si>
    <t>Хэвийн</t>
  </si>
  <si>
    <t>Хугацаа хэтэрсэн</t>
  </si>
  <si>
    <t>Хэвийн бус</t>
  </si>
  <si>
    <t>Эргэлзээтэй</t>
  </si>
  <si>
    <t>Муу</t>
  </si>
  <si>
    <t>ДҮН</t>
  </si>
  <si>
    <t>Хувьцаа болон түүнтэй адилтган тооцох үнэт цааснаас бусад үнэт цаас</t>
  </si>
  <si>
    <t>Үнэт цаас 1</t>
  </si>
  <si>
    <t>Үнэт цаас 2</t>
  </si>
  <si>
    <t>Үнэт цаас 3</t>
  </si>
  <si>
    <t>Үнэт цаас 4</t>
  </si>
  <si>
    <t>Үнэт цаас 5</t>
  </si>
  <si>
    <t>Хувьцаа болон түүнтэй адилтган тооцох үнэт цааснаас бусад үнэт цаасны нийт дүн</t>
  </si>
  <si>
    <t>Хувьцаа болон түүнтэй адилтган тооцох үнэт цааснаас бусад үнэт цаасны эрсдэлийн дүн</t>
  </si>
  <si>
    <t>Хувьцаа болон түүнтэй адилтган тооцох үнэт цааснаас бусад үнэт цаасны цэвэр дүн</t>
  </si>
  <si>
    <t>Б. ӨМЧЛӨХ БУСАД ХӨРӨНГӨ</t>
  </si>
  <si>
    <t>Өмчлөх бусад хөрөнгө</t>
  </si>
  <si>
    <t>Хөрөнгө 1</t>
  </si>
  <si>
    <t>Хөрөнгө 2</t>
  </si>
  <si>
    <t>Хөрөнгө 3</t>
  </si>
  <si>
    <t>Хөрөнгө 4</t>
  </si>
  <si>
    <t>Хөрөнгө 5</t>
  </si>
  <si>
    <t>Хөрөнгө 6</t>
  </si>
  <si>
    <t>Хөрөнгө 7</t>
  </si>
  <si>
    <t>Хөрөнгө 8</t>
  </si>
  <si>
    <t>Хөрөнгө 9</t>
  </si>
  <si>
    <t>Хөрөнгө 10</t>
  </si>
  <si>
    <t>Өмчлөх бусад хөрөнгийн нийт дүн</t>
  </si>
  <si>
    <t>Өмчлөх бусад хөрөнгийн эрсдэлийн дүн</t>
  </si>
  <si>
    <t>Өмчлөх бусад хөрөнгийн цэвэр дүн</t>
  </si>
  <si>
    <t>В. АВЛАГА</t>
  </si>
  <si>
    <t>ДААТГАЛЫН АВЛАГА</t>
  </si>
  <si>
    <t>Даатгалын хураамжийн авлага</t>
  </si>
  <si>
    <t>Буруутай этгээдээс авах авлага</t>
  </si>
  <si>
    <t>Давхар даатгалаас авах авлага</t>
  </si>
  <si>
    <t>Даатгалын авлагын нийт дүн</t>
  </si>
  <si>
    <t>Даатгалын авлагын эрсдлийн дүн</t>
  </si>
  <si>
    <t>Даатгалын авлагын цэвэр дүн</t>
  </si>
  <si>
    <t>БУСАД САНХҮҮГИЙН БА САНХҮҮГИЙН БУС ХӨРӨНГӨД БАЙГАА АВЛАГА</t>
  </si>
  <si>
    <t>Авлага 1</t>
  </si>
  <si>
    <t>Авлага 2</t>
  </si>
  <si>
    <t>Авлага 3</t>
  </si>
  <si>
    <t>Авлага 4</t>
  </si>
  <si>
    <t>Авлага 5</t>
  </si>
  <si>
    <t>Авлага 6</t>
  </si>
  <si>
    <t>Авлага 7</t>
  </si>
  <si>
    <t>Авлага 8</t>
  </si>
  <si>
    <t>Авлага 9</t>
  </si>
  <si>
    <t>Авлага 10</t>
  </si>
  <si>
    <t>Бусад санхүүгийн ба санхүүгийн бус хөрөнгөд байгаа авлагын дүн</t>
  </si>
  <si>
    <t>Авлагын эрсдлийн дүн</t>
  </si>
  <si>
    <t>Бусад санхүүгийн ба санхүүгийн бус хөрөнгөд байгаа авлагын цэвэр дүн</t>
  </si>
  <si>
    <t>Нийт хөрөнгө</t>
  </si>
  <si>
    <t>Даатгалын хураамжийн нийт орлого</t>
  </si>
  <si>
    <t>Бусад орлого</t>
  </si>
  <si>
    <t>Нөхөн төлбөрийн зардал</t>
  </si>
  <si>
    <t>Бусад зардал</t>
  </si>
  <si>
    <t>Ажиллагчдын тоо /тоогоор/</t>
  </si>
  <si>
    <t>Төв компани</t>
  </si>
  <si>
    <t>Архангай</t>
  </si>
  <si>
    <t>Баян-Өлгий</t>
  </si>
  <si>
    <t>Булган</t>
  </si>
  <si>
    <t>Говь-Алтай</t>
  </si>
  <si>
    <t>Дорноговь</t>
  </si>
  <si>
    <t>Дорнод</t>
  </si>
  <si>
    <t>Дундговь</t>
  </si>
  <si>
    <t>Завхан</t>
  </si>
  <si>
    <t>Өвөрхангай</t>
  </si>
  <si>
    <t>Өмнөговь</t>
  </si>
  <si>
    <t>Сүхбаатар</t>
  </si>
  <si>
    <t>Сэлэнгэ</t>
  </si>
  <si>
    <t>Төв</t>
  </si>
  <si>
    <t>Увс</t>
  </si>
  <si>
    <t>Ховд</t>
  </si>
  <si>
    <t>Хөвсгөл</t>
  </si>
  <si>
    <t>Хэнтий</t>
  </si>
  <si>
    <t>Орхон</t>
  </si>
  <si>
    <t>Говьсүмбэр</t>
  </si>
  <si>
    <t>Чингэлтэй дүүрэг</t>
  </si>
  <si>
    <t>Баянзүрх дүүрэг</t>
  </si>
  <si>
    <t>Хан-Уул дүүрэг</t>
  </si>
  <si>
    <t>Багануур дүүрэг</t>
  </si>
  <si>
    <t>Сүхбаатар дүүрэг</t>
  </si>
  <si>
    <t>Налайх дүүрэг</t>
  </si>
  <si>
    <t>Багахангай дүүрэг</t>
  </si>
  <si>
    <t>Баянгол дүүрэг</t>
  </si>
  <si>
    <t>Холбоотой талын нэр</t>
  </si>
  <si>
    <t>Ажил гүйлгээний утга</t>
  </si>
  <si>
    <t>Орлого</t>
  </si>
  <si>
    <t>Зарлага</t>
  </si>
  <si>
    <t>Үлдэгдэл</t>
  </si>
  <si>
    <t>Үүнээс: Төрийн байгууллага, албан газар</t>
  </si>
  <si>
    <t>Даатгалын шимтгэлийн дүн</t>
  </si>
  <si>
    <t>ХӨРӨНГӨ</t>
  </si>
  <si>
    <t>Бэлэн мөнгө</t>
  </si>
  <si>
    <t>Харилцах</t>
  </si>
  <si>
    <t>Банк санхүүгийн байгууллагад байршуулсан хөрөнгө</t>
  </si>
  <si>
    <t>Мөнгөн хөрөнгөнд хуримтлуулж тооцсон хүүний авлага</t>
  </si>
  <si>
    <t>Даатгалын авлага</t>
  </si>
  <si>
    <t>Даатгалын хураамжийн авлага /цэвэр дүнгээр/</t>
  </si>
  <si>
    <t>Давхар даатгалаас авах авлага /цэвэр дүнгээр/</t>
  </si>
  <si>
    <t>Бусад санхүүгийн хөрөнгө</t>
  </si>
  <si>
    <t>Бусад авлага /цэвэр дүнгээр/</t>
  </si>
  <si>
    <t>Бусад санхүүгийн бус  хөрөнгө</t>
  </si>
  <si>
    <t>НДШ авлага, бусад татварын авлага</t>
  </si>
  <si>
    <t>ААНОАТатварын авлага</t>
  </si>
  <si>
    <t>Хойшлогдсон татварын хөрөнгө</t>
  </si>
  <si>
    <t>Бараа материал</t>
  </si>
  <si>
    <t>Урьдчилж төлсөн зардал/тооцоо</t>
  </si>
  <si>
    <t>Өмчлөх бусад хөрөнгө /цэвэр/</t>
  </si>
  <si>
    <t>Хадгаламж, хадгаламжийн сертификат</t>
  </si>
  <si>
    <t>Үнэт цаас /цэвэр/</t>
  </si>
  <si>
    <t>Хараат ба хамтын хяналттай, охин компаниудад оруулсан хөрөнгө оруулалт</t>
  </si>
  <si>
    <t>Үнэт металл, Дериватив</t>
  </si>
  <si>
    <t>Даатгалын хөрөнгө</t>
  </si>
  <si>
    <t>Нөхөн төлбөрийн нөөцийн ДД-ын ногдох хэсэг</t>
  </si>
  <si>
    <t>Үндсэн хөрөнгө /Цэвэр/</t>
  </si>
  <si>
    <t>Биет бус хөрөнгө /Цэвэр/</t>
  </si>
  <si>
    <t>Хөрөнгө оруулалтын зориулалттай үл хөдлөх  хөрөнгө</t>
  </si>
  <si>
    <t>НИЙТ ХӨРӨНГИЙН ДҮН</t>
  </si>
  <si>
    <t>ӨР ТӨЛБӨР БА ЭЗДИЙН ӨМЧ</t>
  </si>
  <si>
    <t>ӨР ТӨЛБӨР</t>
  </si>
  <si>
    <t>Даатгалын өглөг</t>
  </si>
  <si>
    <t>Даатгалын хураамжийн буцаалтын өглөг</t>
  </si>
  <si>
    <t>Даатгалын гэрээний шимтгэлийн өглөг</t>
  </si>
  <si>
    <t>ДД өгөх өглөг</t>
  </si>
  <si>
    <t>Бусад санхүүгийн өр төлбөр</t>
  </si>
  <si>
    <t>Зээлийн өглөг, хүү</t>
  </si>
  <si>
    <t>Өрийн бичиг, хүү</t>
  </si>
  <si>
    <t>Санхүүгийн түрээсийн өр төлбөр</t>
  </si>
  <si>
    <t>Ногдол ашгийн өглөг</t>
  </si>
  <si>
    <t>Деривативын өр төлбөр</t>
  </si>
  <si>
    <t>Бусад өр төлбөр</t>
  </si>
  <si>
    <t>Бусад санхүүгийн бус өр төлбөр</t>
  </si>
  <si>
    <t>Цалингийн өглөг</t>
  </si>
  <si>
    <t>НДШ-ийн өглөг</t>
  </si>
  <si>
    <t>ААНОАТатварын өглөг</t>
  </si>
  <si>
    <t>Хойшлогдсон татварын өглөг</t>
  </si>
  <si>
    <t>Урьдчилж орсон орлого</t>
  </si>
  <si>
    <t>Нийгмийн хөгжлийн сангийн өр төлбөр</t>
  </si>
  <si>
    <t>Хуулийн байууллагаар шийдэгдэж байгаа зүйлсийн өр төлбөр</t>
  </si>
  <si>
    <t>Мөнгөөр төлөгдөх хувьцааны опцион</t>
  </si>
  <si>
    <t>Тэтгэврийн сангийн өр төлбөр</t>
  </si>
  <si>
    <t>Санхүүгийн түрээсийн хэрэгжээгүй орлого</t>
  </si>
  <si>
    <t>Хоёрдогч өглөг</t>
  </si>
  <si>
    <t>Давуу эрхийн хувьцаа (хөрвөхгүй)</t>
  </si>
  <si>
    <t>Нөөц сан</t>
  </si>
  <si>
    <t>Хувь оролцоотой гэрээний нөөц сан</t>
  </si>
  <si>
    <t>Хувь оролцоогүй гэрээний нөөц сан</t>
  </si>
  <si>
    <t>Хөрөнгө оруулалттай холбоотой гэрээний нөөц сан</t>
  </si>
  <si>
    <t>ЭЗДИЙН ӨМЧ</t>
  </si>
  <si>
    <t>Эзэмшигчдийн өмч</t>
  </si>
  <si>
    <t>Хөрөнгийн дахин үнэлгээний өөрчлөлт</t>
  </si>
  <si>
    <t>Хуримтлагдсан ашиг, алдагдал</t>
  </si>
  <si>
    <t>Даатгалын нийт хураамжийн орлого</t>
  </si>
  <si>
    <t>Даатгалын хураамжийн буцаалт</t>
  </si>
  <si>
    <t>Давхар даатгалын хураамж</t>
  </si>
  <si>
    <t>Нийт төлсөн нэхэмжлэл</t>
  </si>
  <si>
    <t>Даатгалын хураамжийн орлогын дүн</t>
  </si>
  <si>
    <t>Даатгалын нөөц сангийн өөрчлөлт</t>
  </si>
  <si>
    <t>Хувь оролцоотой гэрээний нөөц сангийн өөрчлөлт</t>
  </si>
  <si>
    <t>Хувь оролцоогүй гэрээний нөөц сангийн өөрчлөлт</t>
  </si>
  <si>
    <t>Хөрөнгө оруулалттай холбоотой гэрээний нөөц сангийн өөрчлөлт</t>
  </si>
  <si>
    <t>Даатгалын хураамжийн бус орлого</t>
  </si>
  <si>
    <t>Хөрөнгө оруулалтын орлого</t>
  </si>
  <si>
    <t>Үйл ажиллагаа (борлуулалт, ерөнхий удирдлага)-ны зардал</t>
  </si>
  <si>
    <t>Үндсэн болон нэмэгдэл цалин</t>
  </si>
  <si>
    <t>Нийгмийн даатгалын шимтгэл</t>
  </si>
  <si>
    <t>Засвар үйлчилгээний зардал</t>
  </si>
  <si>
    <t>Ашиглалтын зардал</t>
  </si>
  <si>
    <t>Түрээсийн зардал</t>
  </si>
  <si>
    <t>Албан томилолтын зардал</t>
  </si>
  <si>
    <t>Тээврийн зардал</t>
  </si>
  <si>
    <t>Түүхий эд материалын зардал</t>
  </si>
  <si>
    <t>Элэгдлийн зардал</t>
  </si>
  <si>
    <t>Зар сурталчилгааны зардал</t>
  </si>
  <si>
    <t>Шуудан, холбооны зардал</t>
  </si>
  <si>
    <t>Шатахууны зардал</t>
  </si>
  <si>
    <t>Найдваргүй авлагын зардал</t>
  </si>
  <si>
    <t>Бусдаар ажил гүйцэтгүүлсэн ажлын зардал</t>
  </si>
  <si>
    <t>Үндсэн бус үйл ажиллагааны ашиг (алдагдал)</t>
  </si>
  <si>
    <t>Үндсэн бус үйлдвэрлэл, үйлчилгээний ашиг, алдагдал</t>
  </si>
  <si>
    <t>Торгууль, хөнгөлөлтийн ашиг (алдагдал)</t>
  </si>
  <si>
    <t>Ногдол ашгийн орлого</t>
  </si>
  <si>
    <t>Валютын ханшийн өөрчлөлтийн хэрэгжсэн ашиг (алдагдал)</t>
  </si>
  <si>
    <t>Валютын ханшийн өөрчлөлтийн хэрэгжээгүй ашиг (алдагдал)</t>
  </si>
  <si>
    <t>Хувьцаа, бондын зардлын хорогдуулга</t>
  </si>
  <si>
    <t>Хараат болон хамтарсан үйлдвэрээс олсон ашиг</t>
  </si>
  <si>
    <t>Бусад</t>
  </si>
  <si>
    <t>Орлогын татварын зардал</t>
  </si>
  <si>
    <t>Цөөнхөд ногдох хувь</t>
  </si>
  <si>
    <t>Онцгой шинжтэй зүйлс-цэвэр</t>
  </si>
  <si>
    <t>Нэгж хувьцаанд ногдох ашиг (алдагдал)</t>
  </si>
  <si>
    <t>Эхний үлдэгдэл</t>
  </si>
  <si>
    <t>Хасагдсан</t>
  </si>
  <si>
    <t>Хугацаат амьдралын даатгал</t>
  </si>
  <si>
    <t>Насан туршийн даатгал</t>
  </si>
  <si>
    <t>Хуримтлалын даатгал</t>
  </si>
  <si>
    <t>Тэтгэврийн даатгал</t>
  </si>
  <si>
    <t>Эрүүл мэндийн даатгал</t>
  </si>
  <si>
    <t>Аннуити даатгал</t>
  </si>
  <si>
    <t>Даатгалын үнэлгээ</t>
  </si>
  <si>
    <t>Даатгалын хураамжийн цэвэр орлогын дүн</t>
  </si>
  <si>
    <t>Даатгагчаас олгосон нийт нөхөн төлбөр</t>
  </si>
  <si>
    <t>Давхар даатгагчаар төлүүлсэн нөхөн төлбөр</t>
  </si>
  <si>
    <t>Даатгалын гэрээний зардал</t>
  </si>
  <si>
    <t>Хувь хүний даатгал:</t>
  </si>
  <si>
    <t>Багцаар төлсөн хураамж</t>
  </si>
  <si>
    <t>Хэсэгчлэн төлсөн хураамж (шинэ гэрээ)</t>
  </si>
  <si>
    <t>Хэсэгчлэн төлсөн хураамж (сунгасан гэрээ)</t>
  </si>
  <si>
    <t>Группийн даатгал:</t>
  </si>
  <si>
    <t>Даатгалын хураамж</t>
  </si>
  <si>
    <t>Нөхөн төлбөр авсан даатгуулагчийн тоо</t>
  </si>
  <si>
    <t>Даатгалын нөхөн төлбөр олгогдсон даатгалын гэрээний тоо</t>
  </si>
  <si>
    <t>Даатгалын гэрээний тоо /тоогоор/</t>
  </si>
  <si>
    <t>Давхар даатгалд шилжүүлсэн даатгалын үнэлгээ</t>
  </si>
  <si>
    <t>Давхар даатгалд шилжүүлсэн даатгалын хураамж</t>
  </si>
  <si>
    <t>Давхар даатгагчаас төлсөн нөхөн төлбөр</t>
  </si>
  <si>
    <t>Давхар даатгалын комиссын орлого</t>
  </si>
  <si>
    <t>Нас барах, хөдөлмөрийн чадвар алдах, хүнд өвдсөний нөхөн төлбөр</t>
  </si>
  <si>
    <t>Хөдөлмөрийн чадвар алдах, хүнд өвдөхөөс бусад осол, эрүүл мэндийн нөхөн төлбөр</t>
  </si>
  <si>
    <t>Гэрээний хугацаа дууссан/хуримтлал</t>
  </si>
  <si>
    <t>Буцаасан даатгалын хураамж</t>
  </si>
  <si>
    <t>Аннуити</t>
  </si>
  <si>
    <t>Мөнгөн урамшуулал</t>
  </si>
  <si>
    <t>Тооцсон дүн</t>
  </si>
  <si>
    <t>Нөөц сангийн актуар тооцооллын хувь</t>
  </si>
  <si>
    <t>Даатгалын гэрээний эрсдэлтэй хэсгийн үнэлгээний хувь</t>
  </si>
  <si>
    <t>Хорооноос тогтоосон дүрмийн сангийн доод хэмжээ</t>
  </si>
  <si>
    <t>Зөвшөөрөгдөхгүй хөрөнгө</t>
  </si>
  <si>
    <t>Өр төлбөр</t>
  </si>
  <si>
    <t>Банкны харилцах, хадгаламж</t>
  </si>
  <si>
    <t>Компанийн бонд</t>
  </si>
  <si>
    <t>Төв банкны үнэт цаас</t>
  </si>
  <si>
    <t>Хөрөнгөөр баталгаажсан үнэт цаас</t>
  </si>
  <si>
    <t>Банкны хадгаламжийн сертификат</t>
  </si>
  <si>
    <t>Хөрөнгө оруулалтын нээлттэй сан</t>
  </si>
  <si>
    <t>Хөрөнгө оруулалтын хаалттай сан</t>
  </si>
  <si>
    <t>Үл хөдлөх хөрөнгө</t>
  </si>
  <si>
    <t>Давхар даатгалын авлага</t>
  </si>
  <si>
    <t>90 хоногоос доош хугацаанд төлөгдөөгүй байгаа авлага</t>
  </si>
  <si>
    <t>Бусад авлага</t>
  </si>
  <si>
    <t>Биет бус хөрөнгө</t>
  </si>
  <si>
    <t>Урьдчилж төлсөн зардал</t>
  </si>
  <si>
    <t>(төгрөгөөр)</t>
  </si>
  <si>
    <t>Үзүүлэлт</t>
  </si>
  <si>
    <t>Данс</t>
  </si>
  <si>
    <t>... оны ..-р сарын ..</t>
  </si>
  <si>
    <t>А</t>
  </si>
  <si>
    <t>Б</t>
  </si>
  <si>
    <t>Бэлэн мөнгө /төгрөг/</t>
  </si>
  <si>
    <t>Бэлэн мөнгө /валют/</t>
  </si>
  <si>
    <t>Замд яваа мөнгө</t>
  </si>
  <si>
    <t>Дотоодын банкин дахь харилцах /төгрөг/</t>
  </si>
  <si>
    <t>Дотоодын банкин дахь харилцах /валют/</t>
  </si>
  <si>
    <t>Гадаадын банкин дахь харилцах</t>
  </si>
  <si>
    <t>Дотоодын банкин дахь хугацаагүй хадгаламж /төгрөг/</t>
  </si>
  <si>
    <t>Дотоодын банкин дахь хугацаагүй хадгаламж /валют/</t>
  </si>
  <si>
    <t>Санхүүгийн байгууллагад байршуулсан 3 сараас бага хугацаатай хөрөнгө /төгрөг/</t>
  </si>
  <si>
    <t>Санхүүгийн байгууллагад байршуулсан 3 сараас бага хугацаатай хөрөнгө /валют/</t>
  </si>
  <si>
    <t xml:space="preserve">Гадаадын санхүүгийн байгууллагад байршуулсан 3 сараас бага хугацаатай хөрөнгө </t>
  </si>
  <si>
    <t>Дотоодын банкин дахь 3 сар хүртлэх хугацаатай хадгаламж, хадгаламжийн сертификат /төгрөг/</t>
  </si>
  <si>
    <t>Дотоодын банкин дахь  хадгаламж, 3 сар хүртлэх хугацаатай хадгаламж, хадгаламжийн сертификат /валют/</t>
  </si>
  <si>
    <t>Гадаадын банкин дахь 3 сар хүртлэх хугацаатай хадгаламж, хадгаламжийн сертификат</t>
  </si>
  <si>
    <t>3 сар хүртэл хугацаатай Үнэт цаас /төгрөг/</t>
  </si>
  <si>
    <t>3 сар хүртэл хугацаатай Үнэт цаас /валют/</t>
  </si>
  <si>
    <t>Дотоодын банкинд байршуулсан 3 сар хүртлэх хугацаатай хөрөнгө оруулалтын хүү, хямдруулалтын авлага /төгрөг/</t>
  </si>
  <si>
    <t>Дотоодын банкинд байршуулсан 3 сар хүртлэх хугацаатай хөрөнгө оруулалтын хүү, хямдруулалтын авлага /валют/</t>
  </si>
  <si>
    <t>Гадаадын банкинд байршуулсан 3 сар хүртлэх хугацаатай хөрөнгө оруулалтын хүү, хямдруулалтын авлага</t>
  </si>
  <si>
    <t>Үнэт цаасанд хуримтлуулж тооцсон хүү /төгрөг/</t>
  </si>
  <si>
    <t>Үнэт цаасанд хуримтлуулж тооцсон хүү /валют/</t>
  </si>
  <si>
    <t xml:space="preserve">Даатгалын хураамжийн авлага </t>
  </si>
  <si>
    <t>Даатгалын хураамжийн авлагын эрсдэлийн сан</t>
  </si>
  <si>
    <t xml:space="preserve">Буруутай этгээдээс авах авлага </t>
  </si>
  <si>
    <t>Буруутай этгээдээс авах авлагын эрсдэлийн сан</t>
  </si>
  <si>
    <t xml:space="preserve">Давхар даатгагчаас авах нөхөн төлбөрийн авлага </t>
  </si>
  <si>
    <t>Давхар даатгагчаас авах нөхөн төлбөрийн авлагын эрсдэлийн сан</t>
  </si>
  <si>
    <t xml:space="preserve">Давхар даатгагчаас авах хураамжийн авлага </t>
  </si>
  <si>
    <t>Давхар даатгагчаас авах хураамжийн авлагын эрсдэлийн сан</t>
  </si>
  <si>
    <t xml:space="preserve">Давхар даатгагчаас авах шимтгэлийн авлага </t>
  </si>
  <si>
    <t>Давхар даатгагчаас авах шимтгэлийн эрсдэлийн сан</t>
  </si>
  <si>
    <t xml:space="preserve">Бусад авлага </t>
  </si>
  <si>
    <t>Бусад авлагын эрсдэлийн сан</t>
  </si>
  <si>
    <t>Татварын авлага</t>
  </si>
  <si>
    <t>НДШ-ийн авлага</t>
  </si>
  <si>
    <t>Банкинд байршуулсан 3 сараас дээш хугацаатай хадгаламж, хадгаламжийн сертификат /төгрөг/</t>
  </si>
  <si>
    <t>Банкинд байршуулсан 3 сараас дээш хугацаатай хадгаламж, хадгаламжийн сертификат /валют/</t>
  </si>
  <si>
    <t>Гадаадын банкинд байршуулсан 3 сараас дээш хугацаатай хадгаламж, хадгаламжийн сертификат</t>
  </si>
  <si>
    <t>Санхүүгийн байгууллагад байршуулсан 3 сараас дээш хугацаатай хөрөнгө оруулалт</t>
  </si>
  <si>
    <t>Банкинд байршуулсан 3 сараас дээш хугацаатай хадгаламж, хадгаламжийн сертификатийн хөнгөлөлт, урамшуулал, хямдруулалт</t>
  </si>
  <si>
    <t>Банкинд байршуулсан 3 сараас дээш хугацаатай хадгаламж, хадгаламжийн сертификат, хүүний авлага /төгрөг/</t>
  </si>
  <si>
    <t>Банкинд байршуулсан 3 сараас дээш хугацаатай хадгаламж, хадгаламжийн сертификат, хүүний авлага /валют/</t>
  </si>
  <si>
    <t xml:space="preserve">Хугацааны эцэс хүртэл эзэмших үнэт цаас /Дотоод/  </t>
  </si>
  <si>
    <t xml:space="preserve">Борлуулахад бэлэн үнэт цаас /Дотоод/  </t>
  </si>
  <si>
    <t>Арилжааны үнэт цаас</t>
  </si>
  <si>
    <t>Зээл ба авлага гэж ангилсан үнэт цаас</t>
  </si>
  <si>
    <t>Үнэт цаасны урамшуулал</t>
  </si>
  <si>
    <t>Үнэт цаасны хөнгөлөлт, хасагдуулга, хямдруулалт</t>
  </si>
  <si>
    <t>Үнэт цаасны хуримтлуулж тооцсон авлага</t>
  </si>
  <si>
    <t>Үнэт цаасны дахин үнэлгээний эрсдэлийн сан</t>
  </si>
  <si>
    <t>Охин компанид оруулсан хөрөнгө оруулалт</t>
  </si>
  <si>
    <t>Хараат компанид оруулсан хөрөнгө оруулалт</t>
  </si>
  <si>
    <t>Хамтын хяналттай компанид оруулсан хөрөнгө оруулалт</t>
  </si>
  <si>
    <t>Хараат, хамтын хяналттай, охин компаниудад оруулсан хөрөнгө оруулалтын эрсдэлийн сан</t>
  </si>
  <si>
    <t>Үнэт металл, Дериватив /Дотоод/</t>
  </si>
  <si>
    <t>Үнэт металл, Дериватив /Гадаад/</t>
  </si>
  <si>
    <t xml:space="preserve">Бичиг хэргийн материал </t>
  </si>
  <si>
    <t>Хангамжийн материал</t>
  </si>
  <si>
    <t>Түлш шатахуун</t>
  </si>
  <si>
    <t>Сэлбэг хэрэгсэл</t>
  </si>
  <si>
    <t>Сурталчилгааны материал</t>
  </si>
  <si>
    <t>Урьдчилж төлсөн тооцоо</t>
  </si>
  <si>
    <t xml:space="preserve">Өмчлөх бусад хөрөнгө </t>
  </si>
  <si>
    <t>Өмчлөх бусад хөрөнгийн эрсдэлийн сан</t>
  </si>
  <si>
    <t>ДД-ын хойшлогдсон хураамж</t>
  </si>
  <si>
    <t>Даатгалын орлогын шимтгэлийн хойшлогдсон зардал /Зуучлагч/</t>
  </si>
  <si>
    <t>Даатгалын орлогын шимтгэлийн хойшлогдсон зардал /Төлөөлөгч/</t>
  </si>
  <si>
    <t>Даатгалын орлогын шимтгэлийн хойшлогдсон бусад зардал</t>
  </si>
  <si>
    <t>Газрын сайжруулалт</t>
  </si>
  <si>
    <t>Газар сайжруулалтын Хуримтлагдсан элэгдэл</t>
  </si>
  <si>
    <t xml:space="preserve">Барилга байгууламж </t>
  </si>
  <si>
    <t>Барилга байгууламж хуримтлагдсан элэгдэл</t>
  </si>
  <si>
    <t>Машин тоног төхөөрөмж</t>
  </si>
  <si>
    <t>Машин тоног төхөөрөмж хуримтлагдсан элэгдэл</t>
  </si>
  <si>
    <t>Тээврийн хэрэгсэл</t>
  </si>
  <si>
    <t>Тээврийн хэрэгсэл хуримтлагдсан элэгдэл</t>
  </si>
  <si>
    <t xml:space="preserve">Тавилга эд хогшил </t>
  </si>
  <si>
    <t>Тавилга эд хогшил хуримтлагдсан элэгдэл</t>
  </si>
  <si>
    <t>Компьютер дагалдах хэрэгсэл</t>
  </si>
  <si>
    <t>Компьютер дагалдах хэрэгсэл хуримтлагдсан элэгдэл</t>
  </si>
  <si>
    <t>Санхүүгийн түрээсийн хөрөнгө</t>
  </si>
  <si>
    <t>Санхүүгийн түрээсийн хөрөнгө хуримтлагдсан элэгдэл</t>
  </si>
  <si>
    <t>Мал сүрэг</t>
  </si>
  <si>
    <t>Мал сүргийн хуримтлагдсан элэгдэл</t>
  </si>
  <si>
    <t>Дуусаагүй барилга</t>
  </si>
  <si>
    <t>Зохиогчийн эрх</t>
  </si>
  <si>
    <t>Зохиогчийн эрх хуримтлагдсан хорогдуулалт</t>
  </si>
  <si>
    <t>Програм хангамж</t>
  </si>
  <si>
    <t>Програм хангамж хуримтлагдсан хорогдуулалт</t>
  </si>
  <si>
    <t>Патент</t>
  </si>
  <si>
    <t>Патент хуримтлагдсан хорогдуулалт</t>
  </si>
  <si>
    <t>Барааны тэмдэг</t>
  </si>
  <si>
    <t>Барааны тэмдэг хуримтлагдсан хорогдуулалт</t>
  </si>
  <si>
    <t>Газар эзэмших эрх</t>
  </si>
  <si>
    <t>Газар эзэмших эрх хуримтлагдсан хорогдуулалт</t>
  </si>
  <si>
    <t>Бусад биет бус хөрөнгө</t>
  </si>
  <si>
    <t>Бусад биет бус хөрөнгө хуримтлагдсан хорогдуулалт</t>
  </si>
  <si>
    <t>Хөрөнгө оруулалтын зориулалттай үл хөдлөх хөрөнгө</t>
  </si>
  <si>
    <t>Салбар хоорондын тооцоо</t>
  </si>
  <si>
    <t>Даатгалын орлогын шимтгэлийн өглөг</t>
  </si>
  <si>
    <t>Давхар даатгагчид өгөх хураамжийн өглөг</t>
  </si>
  <si>
    <t>Татварын өглөг</t>
  </si>
  <si>
    <t>Давуу эрхийн хувьцаа /Хөрвөхгүй/</t>
  </si>
  <si>
    <t>Орлогод тооцоогүй хураамжийн нөөц</t>
  </si>
  <si>
    <t xml:space="preserve">Учирсан боловч мэдэгдээгүй ХНС </t>
  </si>
  <si>
    <t>Учирсан боловч мэдэгдээгүй хохирлыг барагдуулахтай холбогдон гарах зайлшгүй зардал</t>
  </si>
  <si>
    <t xml:space="preserve">Мэдсэн боловч төлөөгүй ХНС </t>
  </si>
  <si>
    <t>Учирч болзошгүй ХНС</t>
  </si>
  <si>
    <t>Тусгай нөөц сан</t>
  </si>
  <si>
    <t>Хувь нийлүүлсэн хөрөнгө: Энгийн хувьцаа</t>
  </si>
  <si>
    <t>Хувь нийлүүлсэн хөрөнгө: Давуу эрхийн хувьцаа</t>
  </si>
  <si>
    <t>Нэмж төлөгдсөн капитал: Энгийн хувьцаа</t>
  </si>
  <si>
    <t>Нэмж төлөгдсөн капитал: Давуу эрхийн хувьцаа</t>
  </si>
  <si>
    <t>Халаасны хувьцаа: Энгийн хувьцаа</t>
  </si>
  <si>
    <t>Халаасны хувьцаа: Давуу эрхийн хувьцаа</t>
  </si>
  <si>
    <t>Тусгай зориулалттай сан</t>
  </si>
  <si>
    <t>Хувьцаанд суурилсан төлбөр</t>
  </si>
  <si>
    <t>Хувьцаа эзэмшигчдээс оруулсан бусад хөрөнгө</t>
  </si>
  <si>
    <t xml:space="preserve">НИЙТ ӨР ТӨЛБӨРИЙН БА ЭЗДИЙН ӨМЧИЙН ДҮН </t>
  </si>
  <si>
    <t>Даатгагчийн нэр:</t>
  </si>
  <si>
    <t>..... оны .... сарын ...-ны өдөр</t>
  </si>
  <si>
    <t>тамга тэмдэг</t>
  </si>
  <si>
    <t xml:space="preserve">ТАЙЛАН ГАРГАСАН:    </t>
  </si>
  <si>
    <t xml:space="preserve"> Гүйцэтгэх захирал</t>
  </si>
  <si>
    <t xml:space="preserve">/................................../   </t>
  </si>
  <si>
    <t>/................................./</t>
  </si>
  <si>
    <t xml:space="preserve"> Ерөнхий нягтлан бодогч  </t>
  </si>
  <si>
    <t xml:space="preserve">/.................................../   </t>
  </si>
  <si>
    <t>/................................/</t>
  </si>
  <si>
    <t>...................................................</t>
  </si>
  <si>
    <t>№</t>
  </si>
  <si>
    <t>Мөрийн дугаар</t>
  </si>
  <si>
    <t>В</t>
  </si>
  <si>
    <t>1.1</t>
  </si>
  <si>
    <t>1.1.1</t>
  </si>
  <si>
    <t>1.1.2</t>
  </si>
  <si>
    <t>1.1.3</t>
  </si>
  <si>
    <t>1.1.4</t>
  </si>
  <si>
    <t>1.1.5</t>
  </si>
  <si>
    <t>Мөнгө, түүнтэй адилтгах хөрөнгийн дүн  (=мөр(3+...+6))</t>
  </si>
  <si>
    <t>1.2</t>
  </si>
  <si>
    <t>1.2.1</t>
  </si>
  <si>
    <t>1.2.2</t>
  </si>
  <si>
    <t>1.2.3</t>
  </si>
  <si>
    <t>1.3</t>
  </si>
  <si>
    <t>1.3.1</t>
  </si>
  <si>
    <t>1.3.2</t>
  </si>
  <si>
    <t>Бусад санхүүгийн хөрөнгийн дүн  (=мөр14)</t>
  </si>
  <si>
    <t>1.4</t>
  </si>
  <si>
    <t>1.4.1</t>
  </si>
  <si>
    <t>1.4.2</t>
  </si>
  <si>
    <t>1.4.3</t>
  </si>
  <si>
    <t>1.4.4</t>
  </si>
  <si>
    <t>1.4.5</t>
  </si>
  <si>
    <t>1.4.6</t>
  </si>
  <si>
    <t>1.4.7</t>
  </si>
  <si>
    <t>1.5</t>
  </si>
  <si>
    <t>1.5.1</t>
  </si>
  <si>
    <t>1.5.2</t>
  </si>
  <si>
    <t>1.5.3</t>
  </si>
  <si>
    <t>1.5.4</t>
  </si>
  <si>
    <t>1.5.5</t>
  </si>
  <si>
    <t>1.6</t>
  </si>
  <si>
    <t>1.6.1</t>
  </si>
  <si>
    <t>1.6.4</t>
  </si>
  <si>
    <t>1.7</t>
  </si>
  <si>
    <t>1.8</t>
  </si>
  <si>
    <t>1.9</t>
  </si>
  <si>
    <t>1.10</t>
  </si>
  <si>
    <t>2</t>
  </si>
  <si>
    <t>2.1</t>
  </si>
  <si>
    <t>2.1.1</t>
  </si>
  <si>
    <t>2.1.1.1</t>
  </si>
  <si>
    <t>2.1.1.2</t>
  </si>
  <si>
    <t>2.1.1.3</t>
  </si>
  <si>
    <t>2.1.1.4</t>
  </si>
  <si>
    <t>2.1.2</t>
  </si>
  <si>
    <t>2.1.2.1</t>
  </si>
  <si>
    <t>2.1.2.2</t>
  </si>
  <si>
    <t>2.1.2.3</t>
  </si>
  <si>
    <t>2.1.2.4</t>
  </si>
  <si>
    <t>2.1.2.5</t>
  </si>
  <si>
    <t>2.1.2.6</t>
  </si>
  <si>
    <t>2.1.2.7</t>
  </si>
  <si>
    <t>2.1.3</t>
  </si>
  <si>
    <t>2.1.3.1</t>
  </si>
  <si>
    <t>2.1.3.2</t>
  </si>
  <si>
    <t>2.1.3.3</t>
  </si>
  <si>
    <t>2.1.3.4</t>
  </si>
  <si>
    <t>2.1.3.5</t>
  </si>
  <si>
    <t>2.1.3.6</t>
  </si>
  <si>
    <t>2.1.3.7</t>
  </si>
  <si>
    <t>2.1.3.8</t>
  </si>
  <si>
    <t>2.1.3.9</t>
  </si>
  <si>
    <t>2.1.3.10</t>
  </si>
  <si>
    <t>2.1.3.11</t>
  </si>
  <si>
    <t>2.1.3.12</t>
  </si>
  <si>
    <t>2.1.4</t>
  </si>
  <si>
    <t>2.1.5</t>
  </si>
  <si>
    <t>2.1.6</t>
  </si>
  <si>
    <t>2.1.7</t>
  </si>
  <si>
    <t>2.2</t>
  </si>
  <si>
    <t>2.2.1</t>
  </si>
  <si>
    <t>2.2.2</t>
  </si>
  <si>
    <t>2.2.3</t>
  </si>
  <si>
    <t>2.2.4</t>
  </si>
  <si>
    <t>2.2.5</t>
  </si>
  <si>
    <t>2.2.6</t>
  </si>
  <si>
    <t>2.2.7</t>
  </si>
  <si>
    <t>2.2.8</t>
  </si>
  <si>
    <t>2.3</t>
  </si>
  <si>
    <t>НИЙТ ӨР ТӨЛБӨРИЙН БА ЭЗДИЙН ӨМЧИЙН ДҮН (=мөр(76+86)</t>
  </si>
  <si>
    <t>Нөхөн төлбөрийн нөөцийн давхар даатгагчид ногдох хэсэг ХО-гүй</t>
  </si>
  <si>
    <t>Нөхөн төлбөрийн нөөцийн давхар даатгагчид ногдох хэсэг ХО-той</t>
  </si>
  <si>
    <t>Ерөнхий данс</t>
  </si>
  <si>
    <t>Даатгалын хураамжийн орлого</t>
  </si>
  <si>
    <t>Давхар даатгалын шимтгэлийн орлого</t>
  </si>
  <si>
    <t>Давхар даатгагчийн хариуцсан нөхөн төлбөр</t>
  </si>
  <si>
    <t>Буруутай этгээдийн хариуцсан нөхөн төлбөр</t>
  </si>
  <si>
    <t>Хөрөнгө оруулалтын хүүний орлого</t>
  </si>
  <si>
    <t>Хямдруулалт, хөнгөлөлтийн орлого</t>
  </si>
  <si>
    <t>Хөрөнгө оруулалтын  олз</t>
  </si>
  <si>
    <t>Хараат ба хамтын хяналттай, охин компанид оруулсан хөрөнгө оруулалтын олз</t>
  </si>
  <si>
    <t>Түрээсийн орлого</t>
  </si>
  <si>
    <t>Эрхийн шимтгэлийн орлого</t>
  </si>
  <si>
    <t>Хүүгийн орлого /харилцах, хугацаагүй хадгаламж/</t>
  </si>
  <si>
    <t>Санхүүгийн түрээсийн орлого</t>
  </si>
  <si>
    <t>Эрсдэлийн сангаас хаагдсан авлагын эргэн төлөлт</t>
  </si>
  <si>
    <t>Үйл ажиллагааны бусад орлого</t>
  </si>
  <si>
    <t>Гадаад валютын ханшийн зөрүүний олз</t>
  </si>
  <si>
    <t>Биет болон биет бус хөрөнгө борлуулсан, данснаас хассаны олз</t>
  </si>
  <si>
    <t>Өрийн бичиг, Бонд эргэлтээс гаргалтын олз</t>
  </si>
  <si>
    <t>Торгууль алдангийн олз</t>
  </si>
  <si>
    <t>Хандивын олз</t>
  </si>
  <si>
    <t>Бусад олз</t>
  </si>
  <si>
    <t>Давхар даатгалын хураамжийн буцаалт</t>
  </si>
  <si>
    <t>Орлого тооцоогүй  хураамжийн нөөцийн өөрчлөлт</t>
  </si>
  <si>
    <t>ДД-ын хойшлогдсон хураамжийн өөрчлөлт</t>
  </si>
  <si>
    <t>Учирсан боловч мэдэгдээгүй хохирлын НС-ийн өөрчлөлт</t>
  </si>
  <si>
    <t>Учирсан боловч мэдэгдээгүй хохирлыг барагдуулахтай холбогдон гарах зайлшгүй зардлын өөрчлөлт</t>
  </si>
  <si>
    <t>Мэдсэн боловч төлөөгүй хохирлын НС-ийн өөрчлөлт</t>
  </si>
  <si>
    <t>Учирч болзошгүй хохирлын нөөц сангийн өөрчлөлт</t>
  </si>
  <si>
    <t>Тусгай нөөц сангийн өөрчлөлт</t>
  </si>
  <si>
    <t>Нөхөн төлбөрийн нөөцийн давхар даатгагчид ногдох хэсгийн өөрчлөлт УБМХНС</t>
  </si>
  <si>
    <t>Нөхөн төлбөрийн нөөцийн давхар даатгагчид ногдох хэсгийн өөрчлөлт МБТХНС</t>
  </si>
  <si>
    <t>Даатгалын гэрээний зардал /Зуучлагч/</t>
  </si>
  <si>
    <t>Даатгалын гэрээний зардал /Төлөөлөгч/</t>
  </si>
  <si>
    <t>Ажиллагчдын цалингийн зардал</t>
  </si>
  <si>
    <t>Байгууллагаас төлсөн НДШ-ийн зардал</t>
  </si>
  <si>
    <t>Татвар, төлбөр, хураамжийн зардал</t>
  </si>
  <si>
    <t>Томилолтын зардал</t>
  </si>
  <si>
    <t>Бичиг хэргийн зардал</t>
  </si>
  <si>
    <t>Шуудан холбооны зардал</t>
  </si>
  <si>
    <t>Мэргэжлийн үйлчилгээний зардал</t>
  </si>
  <si>
    <t>Сургалтын зардал</t>
  </si>
  <si>
    <t>Сонин сэтгүүл захиалгын зардал</t>
  </si>
  <si>
    <t>Даатгалын зардал</t>
  </si>
  <si>
    <t>Засварын зардал</t>
  </si>
  <si>
    <t>Элэгдэл, хорогдлын зардал</t>
  </si>
  <si>
    <t>Харуул, хамгаалалтын зардал</t>
  </si>
  <si>
    <t>Цэвэрлэгээ, Үйлчилгээний зардал</t>
  </si>
  <si>
    <t>Хүлээн авалт, баяр ёслолын зардал</t>
  </si>
  <si>
    <t>Санхүүгийн зардал</t>
  </si>
  <si>
    <t>Хөрөнгө оруулалтын гарз</t>
  </si>
  <si>
    <t>Хараат ба хамтын хяналттай, охин компанид оруулсан хөрөнгө оруулалтын гарз</t>
  </si>
  <si>
    <t>Үйл ажиллагааны бусад зардал</t>
  </si>
  <si>
    <t>Үйл ажиллагааны бус зардал</t>
  </si>
  <si>
    <t>Эрсдэлийн сангийн зардал</t>
  </si>
  <si>
    <t>Гадаад валютын ханшийн зөрүүний гарз</t>
  </si>
  <si>
    <t>Биет болон биет бус хөрөнгө борлуулсан, данснаас хассаны гарз</t>
  </si>
  <si>
    <t>Өрийн бичиг, бонд эргэлтээс гаргалтын гарз</t>
  </si>
  <si>
    <t>Торгууль алданги</t>
  </si>
  <si>
    <t>Бусад гарз</t>
  </si>
  <si>
    <t>Үйл ажиллагааны бус бусад зардал</t>
  </si>
  <si>
    <t>Орлогын албан татварын зардал</t>
  </si>
  <si>
    <t xml:space="preserve">Давхар даатгалын хураамжийн зардал </t>
  </si>
  <si>
    <t>3</t>
  </si>
  <si>
    <t>4</t>
  </si>
  <si>
    <t>4.1</t>
  </si>
  <si>
    <t>4.2</t>
  </si>
  <si>
    <t>4.3</t>
  </si>
  <si>
    <t>5</t>
  </si>
  <si>
    <t>5.1</t>
  </si>
  <si>
    <t>5.2</t>
  </si>
  <si>
    <t>5.3</t>
  </si>
  <si>
    <t>6</t>
  </si>
  <si>
    <t>7</t>
  </si>
  <si>
    <t>8</t>
  </si>
  <si>
    <t>9</t>
  </si>
  <si>
    <t>9.1</t>
  </si>
  <si>
    <t>10</t>
  </si>
  <si>
    <t>10.1</t>
  </si>
  <si>
    <t>11</t>
  </si>
  <si>
    <t>11.1</t>
  </si>
  <si>
    <t>МАЯГТ СЗХ04120. УРТ ХУГАЦААНЫ ДААТГАЛЫН КОМПАНИЙН ОРЛОГЫН ДЭЛГЭРЭНГҮЙ ТАЙЛАН</t>
  </si>
  <si>
    <t>УРТ ХУГАЦААНЫ ДААТГАЛЫН КОМПАНИЙН ОРЛОГЫН ДЭЛГЭРЭНГҮЙ ТАЙЛАН /ДАНСНЫ ЖАГСААЛТААР/</t>
  </si>
  <si>
    <t>МАЯГТ СЗХ04119. УРТ ХУГАЦААНЫ ДААТГАЛЫН КОМПАНИЙН САНХҮҮГИЙН БАЙДЛЫН ТАЙЛАН</t>
  </si>
  <si>
    <t>УРТ ХУГАЦААНЫ ДААТГАЛЫН КОМПАНИЙН САНХҮҮГИЙН БАЙДЛЫН ТАЙЛАН /ДАНСНЫ ЖАГСААЛТААР/</t>
  </si>
  <si>
    <t>Даатгалын хураамжийн орлогын дүн (=мөр (4-5))</t>
  </si>
  <si>
    <t>4.4</t>
  </si>
  <si>
    <t>Даатгалын нөөц сангийн өөрчлөлтийн дүн (= мөр(8+9+10))</t>
  </si>
  <si>
    <t>Даатгалын хураамжийн бус орлогын дүн (= мөр (13+14+15))</t>
  </si>
  <si>
    <t>7.1</t>
  </si>
  <si>
    <t>7.2</t>
  </si>
  <si>
    <t>7.3</t>
  </si>
  <si>
    <t>7.4</t>
  </si>
  <si>
    <t>7.5</t>
  </si>
  <si>
    <t>7.6</t>
  </si>
  <si>
    <t>7.7</t>
  </si>
  <si>
    <t>7.8</t>
  </si>
  <si>
    <t>7.9</t>
  </si>
  <si>
    <t>7.10</t>
  </si>
  <si>
    <t>7.11</t>
  </si>
  <si>
    <t>7.12</t>
  </si>
  <si>
    <t>7.13</t>
  </si>
  <si>
    <t>7.15</t>
  </si>
  <si>
    <t>7.18</t>
  </si>
  <si>
    <t>7.19</t>
  </si>
  <si>
    <t>9.2</t>
  </si>
  <si>
    <t>9.3</t>
  </si>
  <si>
    <t>9.4</t>
  </si>
  <si>
    <t>9.5</t>
  </si>
  <si>
    <t>9.6</t>
  </si>
  <si>
    <t>9.7</t>
  </si>
  <si>
    <t>9.8</t>
  </si>
  <si>
    <t>9.9</t>
  </si>
  <si>
    <t xml:space="preserve">Бусад </t>
  </si>
  <si>
    <t>Үндсэн бус үйл ажиллагааны ашиг (алдагдал)-ын дүн (= мөр (40 : 47))</t>
  </si>
  <si>
    <t>1</t>
  </si>
  <si>
    <t>5.4</t>
  </si>
  <si>
    <t>Даатгалын орлогын дүн (= мөр (6-11+16))</t>
  </si>
  <si>
    <t xml:space="preserve">Үйл ажиллагааны зардлын дүн (= мөр (19+…+ 33))            </t>
  </si>
  <si>
    <t xml:space="preserve">Үндсэн үйл ажиллагааны ашиг (алдагдал)     (= мөр (17- 34))                 </t>
  </si>
  <si>
    <t xml:space="preserve">Татвар төлөхийн өмнөх ашиг (алдагдал)  (= мөр (35 - 45))                     </t>
  </si>
  <si>
    <t>Татварын дараах ашиг (алдагдал) (= мөр (46 - 47))</t>
  </si>
  <si>
    <t>Ердийн ажиллагааны ашиг (алдагдал)   (= мөр (48 - 49))</t>
  </si>
  <si>
    <t xml:space="preserve">Тайлант үеийн цэвэр ашиг (алдагдал)  (= мөр (50 - 51))                            </t>
  </si>
  <si>
    <t>2.1.6.1</t>
  </si>
  <si>
    <t>2.1.6.2</t>
  </si>
  <si>
    <t>2.1.6.3</t>
  </si>
  <si>
    <t>2.1.6.4</t>
  </si>
  <si>
    <t>“Даатгагч болон даатгалын мэргэжлийн оролцогчоос 
тайлан, мэдээ, өргөдөл гаргах заавар”-ын 2 дугаар хавсралт</t>
  </si>
  <si>
    <t>МАЯГТ СЗХ04106. ДААТГАЛЫН КОМПАНИЙН ХӨРӨНГИЙН ЭРСДЭЛИЙН ТАЙЛАН</t>
  </si>
  <si>
    <t>.... оны .... сарын ...-ны өдөр</t>
  </si>
  <si>
    <t>“Даатгагч болон даатгалын мэргэжлийн оролцогчоос 
тайлан, мэдээ, өргөдөл гаргах заавар”-ын 17 дугаар хавсралт</t>
  </si>
  <si>
    <t>Даатгалын нөөц сан</t>
  </si>
  <si>
    <t xml:space="preserve">Нэмэгдсэн </t>
  </si>
  <si>
    <t xml:space="preserve">Эцсийн үлдэгдэл </t>
  </si>
  <si>
    <t xml:space="preserve">ДҮН </t>
  </si>
  <si>
    <t xml:space="preserve">             МАЯГТ СЗХ04121. УРТ ХУГАЦААНЫ ДААТГАЛЫН КОМПАНИЙН ДААТГАЛЫН НӨӨЦ САНГИЙН ТАЙЛАН</t>
  </si>
  <si>
    <t>Хөрөнгө оруулалттай холбоотоай гэрээний нөөц сан</t>
  </si>
  <si>
    <t>“Даатгагч болон даатгалын мэргэжлийн оролцогчоос 
тайлан, мэдээ, өргөдөл гаргах заавар”-ын 18 дугаар хавсралт</t>
  </si>
  <si>
    <t>Даатгалын төрөл</t>
  </si>
  <si>
    <t>Даатгалын хэлбэр</t>
  </si>
  <si>
    <t>Г</t>
  </si>
  <si>
    <t>Үүнээс: ипотекийн даатгал</t>
  </si>
  <si>
    <t>“Даатгагч болон даатгалын мэргэжлийн оролцогчоос 
тайлан, мэдээ, өргөдөл гаргах заавар”-ын 19 дүгээр хавсралт</t>
  </si>
  <si>
    <t>Үүнээс</t>
  </si>
  <si>
    <t xml:space="preserve">Даатгалын хураамжийн буцаалт </t>
  </si>
  <si>
    <t>Нийт нөхөн төлбөрийн зардал</t>
  </si>
  <si>
    <t>Даатгалын зуучлагчаар дамжиж орсон</t>
  </si>
  <si>
    <t>Даатгалын төлөөлөгчөөр дамжиж орсон</t>
  </si>
  <si>
    <t>Хувь оролцоотой гэрээний нөөц сангаас олгосон нөхөн төлбөр</t>
  </si>
  <si>
    <t>Хувь оролцоогүй гэрээний нөөц сангаас олгосон нөхөн төлбөр</t>
  </si>
  <si>
    <t>Хөрөнгө оруулалттай холбоотой гэрээний нөөц сангаас олгосон нөхөн төлбөр</t>
  </si>
  <si>
    <t>Даатгалын зуучлагчийн шимтгэл</t>
  </si>
  <si>
    <t>Даатгалын төлөөлөгчийн шимтгэл</t>
  </si>
  <si>
    <t>“Даатгагч болон даатгалын мэргэжлийн оролцогчоос 
тайлан, мэдээ, өргөдөл гаргах заавар”-ын 21 дүгээр хавсралт</t>
  </si>
  <si>
    <t>“Даатгагч болон даатгалын мэргэжлийн оролцогчоос 
тайлан, мэдээ, өргөдөл гаргах заавар”-ын 20 дугаар хавсралт</t>
  </si>
  <si>
    <t>Даатгалын гэрээний төрөл</t>
  </si>
  <si>
    <t>“Даатгагч болон даатгалын мэргэжлийн оролцогчоос тайлан, мэдээ, өргөдөл гаргах заавар”-ын 22 дугаар хавсралт</t>
  </si>
  <si>
    <t>Даатгуулагчийн тоо</t>
  </si>
  <si>
    <t>Байгуулагдсан даатгалын гэрээний тоо</t>
  </si>
  <si>
    <t xml:space="preserve"> Хувь хүн</t>
  </si>
  <si>
    <t xml:space="preserve"> Хуулийн этгээд</t>
  </si>
  <si>
    <t xml:space="preserve">Хувь хүнтэй байгуулсан </t>
  </si>
  <si>
    <t xml:space="preserve">Хуулийн этгээдтэй байгуулсан </t>
  </si>
  <si>
    <t>Үүнээс: хамрагдсан хувь хүн</t>
  </si>
  <si>
    <t>Нийт нэхэмжлэлийн тоо</t>
  </si>
  <si>
    <t>Үүнээс: Хувь хүн</t>
  </si>
  <si>
    <t>Хуулийн этгээд</t>
  </si>
  <si>
    <t>Үүнээс: Олгосон хувь хүн</t>
  </si>
  <si>
    <t>Үүнээс: Ипотекийн даатгал</t>
  </si>
  <si>
    <t>МАЯГТ СЗХ04127. УРТ ХУГАЦААНЫ ДААТГАЛЫН КОМПАНИЙН ДААТГУУЛАГЧИЙН ДЭЛГЭРЭНГҮЙ ТАЙЛАН</t>
  </si>
  <si>
    <t>Тайлбар</t>
  </si>
  <si>
    <t>“Даатгагч болон даатгалын мэргэжлийн оролцогчоос тайлан, мэдээ, өргөдөл гаргах заавар”-ын 23 дугаар хавсралт</t>
  </si>
  <si>
    <t>“Даатгагч болон даатгалын мэргэжлийн оролцогчоос тайлан, мэдээ, өргөдөл гаргах заавар”-ын 24 дүгээр хавсралт</t>
  </si>
  <si>
    <t>МАЯГТ СЗХ04128. ДААТГАГЧИЙН ДАВХАР ДААТГАЛЫН ҮЙЛ АЖИЛЛАГААНЫ ДЭЛГЭРЭНГҮЙ ТАЙЛАН</t>
  </si>
  <si>
    <t>Даатгагчийн нэр: .....................................</t>
  </si>
  <si>
    <t>МАЯГТ СЗХ04129. УРТ ХУГАЦААНЫ ДААТГАЛЫН КОМПАНИЙН НИЙТ ТӨЛСӨН НЭХЭМЖЛЭЛИЙН ДЭЛГЭРЭНГҮЙ ТАЙЛАН</t>
  </si>
  <si>
    <t>“Даатгагч болон даатгалын мэргэжлийн оролцогчоос тайлан, мэдээ, өргөдөл гаргах заавар”-ын 25 дугаар хавсралт</t>
  </si>
  <si>
    <t>ҮЗҮҮЛЭЛТ</t>
  </si>
  <si>
    <t>20.... оны ... -р сарын ... -ний үлдэгдэл</t>
  </si>
  <si>
    <t>МАЯГТ СЗХ04103. ӨМЧИЙН ӨӨРЧЛӨЛТИЙН ТАЙЛАН</t>
  </si>
  <si>
    <t>МАЯГТ СЗХ04104. МӨНГӨН ГҮЙЛГЭЭНИЙ ТАЙЛАН</t>
  </si>
  <si>
    <t>1.1.6</t>
  </si>
  <si>
    <t>1.1.7</t>
  </si>
  <si>
    <t>1.2.4</t>
  </si>
  <si>
    <t>1.2.5</t>
  </si>
  <si>
    <t>1.2.6</t>
  </si>
  <si>
    <t>1.2.7</t>
  </si>
  <si>
    <t>1.2.8</t>
  </si>
  <si>
    <t>1.2.9</t>
  </si>
  <si>
    <t>1.2.10</t>
  </si>
  <si>
    <t>1.2.11</t>
  </si>
  <si>
    <t>1.2.12</t>
  </si>
  <si>
    <t>1.2.13</t>
  </si>
  <si>
    <t>1.2.14</t>
  </si>
  <si>
    <t>1.2.15</t>
  </si>
  <si>
    <t>1.2.16</t>
  </si>
  <si>
    <t>3.1.1</t>
  </si>
  <si>
    <t>3.1.2</t>
  </si>
  <si>
    <t>3.1.3</t>
  </si>
  <si>
    <t>3.1.4</t>
  </si>
  <si>
    <t>3.2.1</t>
  </si>
  <si>
    <t>3.2.2</t>
  </si>
  <si>
    <t>3.2.3</t>
  </si>
  <si>
    <t>3.2.4</t>
  </si>
  <si>
    <t>3.2.5</t>
  </si>
  <si>
    <t>МАЯГТ СЗХ04105. ДААТГАЛЫН КОМПАНИЙН ДҮРМИЙН САНГИЙН ХӨРӨНГИЙН БАЙРШИЛ</t>
  </si>
  <si>
    <t>“Даатгагч болон даатгалын мэргэжлийн оролцогчоос 
тайлан, мэдээ, өргөдөл гаргах заавар”-ын 1 дүгээр хавсралт</t>
  </si>
  <si>
    <t>Үндсэн үйл ажиллагааны мөнгөн гүйлгээ</t>
  </si>
  <si>
    <t>Мөнгөн орлогын дүн (+)</t>
  </si>
  <si>
    <t>Давхар даатгалын нөхөн төлбөр</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</si>
  <si>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</si>
  <si>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</si>
  <si>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</si>
  <si>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</si>
  <si>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</si>
  <si>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Ажиллагчдад төлсөн</t>
  </si>
  <si>
    <t>Мөнгөн зарлагын дүн (-)</t>
  </si>
  <si>
    <t>Нийгмийн даатгалын байгууллагад төлсөн</t>
  </si>
  <si>
    <t>Бараа материал худалдан авахад төлсөн</t>
  </si>
  <si>
    <t>Ашиглалтын зардалд төлсөн</t>
  </si>
  <si>
    <t>Давхар даатгагчид төлсөн давхар даатгалын хураамж</t>
  </si>
  <si>
    <t>Нөхөн төлбөрт төлсөн</t>
  </si>
  <si>
    <t>Үүнээс: Сайн дурын даатгалын</t>
  </si>
  <si>
    <t>Албан журмын даатгалын</t>
  </si>
  <si>
    <t>Даатгалын зуучлагчид төлсөн төлбөр</t>
  </si>
  <si>
    <t>Даатгалын хохирол үнэлэгчид төлсөн төлбөр</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</si>
  <si>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</si>
  <si>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</si>
  <si>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</si>
  <si>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</si>
  <si>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</si>
  <si>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</si>
  <si>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</si>
  <si>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</si>
  <si>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</si>
  <si>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Хөрөнгө оруулалт борлуулсны орлого</t>
  </si>
  <si>
    <t>Бусад урт хугацаат хөрөнгө борлуулсны орлого</t>
  </si>
  <si>
    <t>Бусдад олгосон зээл, мөнгөн урьдчилгааны буцаан төлөлт</t>
  </si>
  <si>
    <t>Хүлээн авсан хүүний орлого</t>
  </si>
  <si>
    <t>Хүлээн авсан ногдол ашиг</t>
  </si>
  <si>
    <t>Үндсэн хөрөнгө олж эзэмшихэд төлсөн</t>
  </si>
  <si>
    <t>Биет бус хөрөнгө олж эзэмшихэд төлсөн</t>
  </si>
  <si>
    <t>Хөрөнгө оруулалт олж эзэмшихэд төлсөн</t>
  </si>
  <si>
    <t>Бусад урт хугацаат хөрөнгө олж эзэмшихэд төлсөн</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</si>
  <si>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</si>
  <si>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</si>
  <si>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</si>
  <si>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Зээл авсан, өрийн үнэт цаас гаргаснаас хүлээн авсан</t>
  </si>
  <si>
    <t>Хувьцаа болон өмчийн бусад үнэт цаас гаргаснаас хүлээн авсан</t>
  </si>
  <si>
    <t>Төрөл бүрийн хандив</t>
  </si>
  <si>
    <t>Зээл, өрийн үнэт цаасны төлбөрт төлсөн мөнгө</t>
  </si>
  <si>
    <t>Санхүүгийн түрээсийн өглөгт төлсөн</t>
  </si>
  <si>
    <t>Хувьцаа буцаан худалдаж авахад төлсөн</t>
  </si>
  <si>
    <t>Төлсөн ногдол ашиг</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</si>
  <si>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</si>
  <si>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</si>
  <si>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</si>
  <si>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</si>
  <si>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Банкны харилцах (мөр2=мөр(2.1+...+2.14))</t>
  </si>
  <si>
    <t>Ариг банк</t>
  </si>
  <si>
    <t>Богд банк</t>
  </si>
  <si>
    <t>Голомт банк</t>
  </si>
  <si>
    <t>Капитрон банк</t>
  </si>
  <si>
    <t>Кредит банк</t>
  </si>
  <si>
    <t>Төрийн банк</t>
  </si>
  <si>
    <t>Тээврийн хөгжлийн банк</t>
  </si>
  <si>
    <t>Үндэсний хөрөнгө оруулалтын банк</t>
  </si>
  <si>
    <t>Хаан банк</t>
  </si>
  <si>
    <t>Хас банк</t>
  </si>
  <si>
    <t>Худалдаа хөгжлийн банк</t>
  </si>
  <si>
    <t>Чингисхаан банк</t>
  </si>
  <si>
    <t>Банкны хугацаагүй хадгаламж  (мөр3=мөр(3.1+...+3.14))</t>
  </si>
  <si>
    <t>Үнэт цаас (мөр6=мөр(6.1.+...6.9)</t>
  </si>
  <si>
    <t>Засгийн газрын өрийн хэрэгсэл</t>
  </si>
  <si>
    <t>Аймаг, нийслэлийн гаргасан өрийн бичиг</t>
  </si>
  <si>
    <t>ХБ-ийн I ангиллын хувьцаа</t>
  </si>
  <si>
    <t>ХБ-ийн II ангиллын хувьцаа</t>
  </si>
  <si>
    <t>Хөрөнгө оруулалтын сангийн үнэт цаас /нэгж эрх/</t>
  </si>
  <si>
    <t>Санхүүгийн түрээс</t>
  </si>
  <si>
    <t>Бусад санхүүгийн байгууллагад байршуулсан хөрөнгө (мөр10=мөр(10.1+10.2+10.3)</t>
  </si>
  <si>
    <t>Cанхүүгийн байгууллага 1</t>
  </si>
  <si>
    <t>Cанхүүгийн байгууллага 2</t>
  </si>
  <si>
    <t>Cанхүүгийн байгууллага 3</t>
  </si>
  <si>
    <t>Үндсэн хөрөнгө  (мөр11=мөр(11.1+11.2))</t>
  </si>
  <si>
    <t>Бусад үндсэн хөрөнгө</t>
  </si>
  <si>
    <t>Бусад хөрөнгө (мөр12=мөр(12.1+…+12.5)</t>
  </si>
  <si>
    <t>Бусад санхүүгийн ба санхүүгийн бус хөрөнгө</t>
  </si>
  <si>
    <t>НИЙТ ДҮН (мөр13=мөр(1+2+...+11+12)</t>
  </si>
  <si>
    <t>I</t>
  </si>
  <si>
    <t>II</t>
  </si>
  <si>
    <t>“Даатгагч болон даатгалын мэргэжлийн оролцогчоос 
тайлан, мэдээ, өргөдөл гаргах заавар”-ын 12 дугаар хавсралт</t>
  </si>
  <si>
    <t>МАЯГТ СЗХ04116. ДААТГАЛЫН КОМПАНИЙН САЛБАР, ТӨЛӨӨЛӨГЧИЙН ГАЗРЫН ЕРӨНХИЙ МЭДЭЭЛЛИЙН ТАЙЛАН</t>
  </si>
  <si>
    <t>Салбарын мэдээлэл</t>
  </si>
  <si>
    <t>Үүнээс:</t>
  </si>
  <si>
    <t>Нөхөн төлбөр авсан даатгуулагчийн тоо  /тоогоор/</t>
  </si>
  <si>
    <t>Мөнгөн хөрөнгө</t>
  </si>
  <si>
    <t>Үндсэн хөрөнгө</t>
  </si>
  <si>
    <t>хувь хүн</t>
  </si>
  <si>
    <t>хуулийн этгээд</t>
  </si>
  <si>
    <t>Үүнээс: хамрагдсан даатгалын зүйл</t>
  </si>
  <si>
    <t>Баянхонгор</t>
  </si>
  <si>
    <t>Дархан-Уул</t>
  </si>
  <si>
    <t>Сонгинохайрхан дүүрэг</t>
  </si>
  <si>
    <t>“Даатгагч болон даатгалын мэргэжлийн оролцогчоос 
тайлан, мэдээ, өргөдөл гаргах заавар”-ын 13 дугаар хавсралт</t>
  </si>
  <si>
    <t>МАЯГТ СЗХ04117. ДААТГАЛЫН КОМПАНИЙН ХОЛБОГДОХ ЭТГЭЭД БОЛОН ТҮҮНТЭЙ ХОЛБООТОЙ ТАЛУУДТАЙ ХИЙСЭН АЖИЛ, ГҮЙЛГЭЭНИЙ ТАЙЛАН</t>
  </si>
  <si>
    <t xml:space="preserve">.............холбогдох этгээд </t>
  </si>
  <si>
    <t>“Даатгагч болон даатгалын мэргэжлийн оролцогчоос 
тайлан, мэдээ, өргөдөл гаргах заавар”-ын 14 дүгээр хавсралт</t>
  </si>
  <si>
    <t>МАЯГТ СЗХ04118. ДААТГАЛЫН КОМПАНИЙН ДААТГАЛЫН ЗУУЧЛАГЧИЙН ШИМТГЭЛИЙН ТАЛААРХ ТАЙЛАН</t>
  </si>
  <si>
    <t>Даатгалын зуучлагч, төлөөлөгчийн нэр</t>
  </si>
  <si>
    <t>Даатгалын  үнэлгээний дүн</t>
  </si>
  <si>
    <t>Хувь хүн</t>
  </si>
  <si>
    <t xml:space="preserve">Нийт </t>
  </si>
  <si>
    <t>Төрийн болон орон нутгийн өмчит хуулийн этгээд</t>
  </si>
  <si>
    <t>Хувьцаат компани</t>
  </si>
  <si>
    <t>Гадаадын хөрөнгө оруулалттай компани</t>
  </si>
  <si>
    <t>Даатгалын зуучлагч /хамгийн их дүнтэйгээс эхэлнэ/</t>
  </si>
  <si>
    <t xml:space="preserve">......  Даатгалын зуучлагч </t>
  </si>
  <si>
    <t>......  Даатгалын зуучлагч</t>
  </si>
  <si>
    <t>12</t>
  </si>
  <si>
    <t>13</t>
  </si>
  <si>
    <t>14</t>
  </si>
  <si>
    <t>15</t>
  </si>
  <si>
    <t>16</t>
  </si>
  <si>
    <t>17</t>
  </si>
  <si>
    <t>18</t>
  </si>
  <si>
    <t>19</t>
  </si>
  <si>
    <t>20</t>
  </si>
  <si>
    <t>21</t>
  </si>
  <si>
    <t>22</t>
  </si>
  <si>
    <t>23</t>
  </si>
  <si>
    <t>24</t>
  </si>
  <si>
    <t>25</t>
  </si>
  <si>
    <t>26</t>
  </si>
  <si>
    <t>27</t>
  </si>
  <si>
    <t>28</t>
  </si>
  <si>
    <t>29</t>
  </si>
  <si>
    <t>30</t>
  </si>
  <si>
    <t>31</t>
  </si>
  <si>
    <t>Бусад даатгалын зуучлагч</t>
  </si>
  <si>
    <t>МАЯГТ СЗХ04118. ДААТГАЛЫН КОМПАНИЙН ДААТГАЛЫН ТӨЛӨӨЛӨГЧИЙН ШИМТГЭЛИЙН ТАЛААРХ ТАЙЛАН</t>
  </si>
  <si>
    <t>Даатгалын төлөөлөгч / хамгийн их дүнтэйгээс эхэлнэ</t>
  </si>
  <si>
    <t xml:space="preserve">........Даатгалын төлөөлөгч </t>
  </si>
  <si>
    <t>Бусад төлөөлөгч</t>
  </si>
  <si>
    <t>Тооцох хувь</t>
  </si>
  <si>
    <t>МАЯГТ СЗХ04146. ТӨЛБӨРИЙН ЧАДВАРЫН ШАЛГУУР ҮЗҮҮЛЭЛТ</t>
  </si>
  <si>
    <t>(a)</t>
  </si>
  <si>
    <t>(a).1</t>
  </si>
  <si>
    <t>(a).2</t>
  </si>
  <si>
    <t>(a).3</t>
  </si>
  <si>
    <t>Өмнөх санхүүгийн жилийн төгсгөл дэх нийт эрсдэлд байгаа даатгалын гэрээний үнэлгээний</t>
  </si>
  <si>
    <t>(b)</t>
  </si>
  <si>
    <t>(с)</t>
  </si>
  <si>
    <t>Төлбөрийн чадварын хамгийн бага үзүүлэлт / 1=max (a)+(b);(с)</t>
  </si>
  <si>
    <t xml:space="preserve">Касс </t>
  </si>
  <si>
    <t xml:space="preserve">Засгийн газрын бонд </t>
  </si>
  <si>
    <t xml:space="preserve">Тухайн даатгалын компанийн холбогдох этгээдэд үл хамаарах банк бус санхүүгийн байгууллагад итгэлцлээр байршуулах мөнгөн хөрөнгө </t>
  </si>
  <si>
    <t xml:space="preserve">Санхүүгийн болон үйл ажиллагааны лизинг </t>
  </si>
  <si>
    <t xml:space="preserve">Хөрөнгөөр баталгаажсан үнэт цаас </t>
  </si>
  <si>
    <t xml:space="preserve">Орон нутгийн засаг захиргааны бонд </t>
  </si>
  <si>
    <t xml:space="preserve">Компанийн бонд </t>
  </si>
  <si>
    <t xml:space="preserve">Хуримтлал барьцаалсан зээл </t>
  </si>
  <si>
    <t>Бараа материал, тоног төхөөрөмж</t>
  </si>
  <si>
    <t>Урьдчилж төлсөн зардал, тооцоо</t>
  </si>
  <si>
    <t xml:space="preserve">  Бусад хөрөнгө</t>
  </si>
  <si>
    <t>Төлбөрийн чадварын хязгаар /7=(4)-(5) ≥ (1)/</t>
  </si>
  <si>
    <t>Бууруулах хувь</t>
  </si>
  <si>
    <t>Тохиргоо хийгдсэн дүн</t>
  </si>
  <si>
    <t xml:space="preserve">МХБ-ийн хувьцаат компанийн хувьцаа-I ангилал </t>
  </si>
  <si>
    <t xml:space="preserve">МХБ-ийн хувьцаат компанийн хувьцаа-II ангилал </t>
  </si>
  <si>
    <t>МАЯГТ СЗХ04144. ЗӨВШӨӨРӨГДӨХГҮЙ ХӨРӨНГИЙН ДҮН</t>
  </si>
  <si>
    <t>A</t>
  </si>
  <si>
    <t>“Даатгагчийн төлбөрийн чадварын шалгуур үзүүлэлт, 
түүнд хяналт тавих журам”-ын 5 дугаар хавсралт</t>
  </si>
  <si>
    <t>“Даатгагч болон даатгалын мэргэжлийн оролцогчоос 
тайлан, мэдээ, өргөдөл гаргах заавар”-ын 15 дугаар хавсралт</t>
  </si>
  <si>
    <t>“Даатгалын нөөц санд болон албан журмын даатгалын санд төвлөрүүлэх хөрөнгийн хэмжээ, түүнийг хөрөнгө оруулалтад байршуулахад тавигдах нөхцөл, шаардлага”-ын 1 дүгээр хавсралт</t>
  </si>
  <si>
    <t xml:space="preserve">МАЯГТСЗХ04152. ДААТГАЛЫН НӨӨЦ САНГ ХӨРӨНГӨ ОРУУЛАЛТАД БАЙРШУУЛСАН ТАЙЛАН </t>
  </si>
  <si>
    <t>Мөр дугаар</t>
  </si>
  <si>
    <t>Банкны харилцах (=мөр(3+4+5)</t>
  </si>
  <si>
    <t>2.4</t>
  </si>
  <si>
    <t>2.5</t>
  </si>
  <si>
    <t>2.6</t>
  </si>
  <si>
    <t>2.7</t>
  </si>
  <si>
    <t>2.8</t>
  </si>
  <si>
    <t>2.9</t>
  </si>
  <si>
    <t>2.10</t>
  </si>
  <si>
    <t>2.11</t>
  </si>
  <si>
    <t>2.12</t>
  </si>
  <si>
    <t>2.13</t>
  </si>
  <si>
    <t>Банкны хугацаагүй хадгаламж (=мөр(7+8))</t>
  </si>
  <si>
    <t>3.1</t>
  </si>
  <si>
    <t>3.2</t>
  </si>
  <si>
    <t>3.3</t>
  </si>
  <si>
    <t>3.4</t>
  </si>
  <si>
    <t>3.5</t>
  </si>
  <si>
    <t>3.6</t>
  </si>
  <si>
    <t>3.7</t>
  </si>
  <si>
    <t>3.8</t>
  </si>
  <si>
    <t>3.9</t>
  </si>
  <si>
    <t>3.10</t>
  </si>
  <si>
    <t>3.11</t>
  </si>
  <si>
    <t>3.12</t>
  </si>
  <si>
    <t>3.13</t>
  </si>
  <si>
    <t>Банкны хугацаатай хадгаламж (=мөр(10+11))</t>
  </si>
  <si>
    <t>4.5</t>
  </si>
  <si>
    <t>4.6</t>
  </si>
  <si>
    <t>4.7</t>
  </si>
  <si>
    <t>4.8</t>
  </si>
  <si>
    <t>4.9</t>
  </si>
  <si>
    <t>4.10</t>
  </si>
  <si>
    <t>4.11</t>
  </si>
  <si>
    <t>4.12</t>
  </si>
  <si>
    <t>4.13</t>
  </si>
  <si>
    <t>Банкны хадгаламжийн сертификат (мөр12=мөр(13+14+15)</t>
  </si>
  <si>
    <t>5.5</t>
  </si>
  <si>
    <t>5.6</t>
  </si>
  <si>
    <t>5.7</t>
  </si>
  <si>
    <t>5.8</t>
  </si>
  <si>
    <t>5.9</t>
  </si>
  <si>
    <t>5.10</t>
  </si>
  <si>
    <t>5.11</t>
  </si>
  <si>
    <t>5.12</t>
  </si>
  <si>
    <t>5.13</t>
  </si>
  <si>
    <t>Үнэт цаас (мөр16=мөр(17+18+...25))</t>
  </si>
  <si>
    <t>6.1</t>
  </si>
  <si>
    <t>6.2</t>
  </si>
  <si>
    <t>6.3</t>
  </si>
  <si>
    <t>6.4</t>
  </si>
  <si>
    <t>6.5</t>
  </si>
  <si>
    <t>6.6</t>
  </si>
  <si>
    <t>6.7</t>
  </si>
  <si>
    <t>6.8</t>
  </si>
  <si>
    <t>6.9</t>
  </si>
  <si>
    <t>Бусад санхүүгийн байгууллагад байршуулсан хөрөнгө (=мөр(30+31+32))</t>
  </si>
  <si>
    <t>8.1</t>
  </si>
  <si>
    <t>.......санхүүгийн байгууллага</t>
  </si>
  <si>
    <t>Хуримтлал барьцаалсан зээл /Зөвхөн урт хугацааны даатгагч/</t>
  </si>
  <si>
    <t>МАЯГТ Д5-В. УРТ ХУГАЦААНЫ ДААТГАЛЫН КОМПАНИЙН ХӨРӨНГӨ ОРУУЛАЛТТАЙ ХОЛБООТОЙ ГЭРЭЭНИЙ НӨӨЦ САНГИЙН ДЭЛГЭРЭНГҮЙ ТАЙЛАН</t>
  </si>
  <si>
    <t>МАЯГТ СЗХ04123. УРТ ХУГАЦААНЫ ДААТГАЛЫН КОМПАНИЙН ХУВЬ ОРОЛЦООГҮЙ ГЭРЭЭНИЙ НӨӨЦ САНГИЙН ДЭЛГЭРЭНГҮЙ ТАЙЛАН</t>
  </si>
  <si>
    <t>МАЯГТ СЗХ04122. УРТ ХУГАЦААНЫ ДААТГАЛЫН КОМПАНИЙН ХУВЬ ОРОЛЦООТОЙ ГЭРЭЭНИЙ НӨӨЦ САНГИЙН ДЭЛГЭРЭНГҮЙ ТАЙЛАН</t>
  </si>
  <si>
    <t>МАЯГТ СЗХ04125. УРТ ХУГАЦААНЫ ДААТГАГЧИЙН ДААТГАЛЫН ҮЙЛ АЖИЛЛАГААНЫ ДЭЛГЭРЭНГҮЙ ТАЙЛАН</t>
  </si>
  <si>
    <t>МАЯГТ СЗХ04126. УРТ ХУГАЦААНЫ ДААТГАЛЫН КОМПАНИЙН ДААТГАЛЫН НИЙТ ХУРААМЖИЙН ОРЛОГЫН ДЭЛГЭРЭНГҮЙ ТАЙЛАН</t>
  </si>
  <si>
    <t>"Даатгалын нөөц сан, албан журмын даатгалын сан болон бусад санг бүрдүүлэх, хуваарилах, түүнд хяналт тавих журам"-ын 3 дугаар хавсралт</t>
  </si>
  <si>
    <t>Даатгалын хураамжийн хүүгийн түвшин ......................</t>
  </si>
  <si>
    <t>Даатгалын бүтээгдэхүүн</t>
  </si>
  <si>
    <t>Ирээдүйн нөхөн төлбөрийн өнөөгийн үнэ цэнэ</t>
  </si>
  <si>
    <t>Ирээдүйн даатгалын хураамжийн өнөөгийн үнэ цэнэ</t>
  </si>
  <si>
    <t>1.Хугацаат амьдралын даатгал</t>
  </si>
  <si>
    <t>2.Насан туршийн даатгал</t>
  </si>
  <si>
    <t>3.Хуримтлалын даатгал</t>
  </si>
  <si>
    <t>4.Тэтгэврийн даатгал</t>
  </si>
  <si>
    <t>5.Эрүүл мэндийн даатгал</t>
  </si>
  <si>
    <t>6.Аннуити даатгал</t>
  </si>
  <si>
    <t>1.1. Ипотекийн даатгал</t>
  </si>
  <si>
    <t xml:space="preserve">1.2. </t>
  </si>
  <si>
    <t>1.3.</t>
  </si>
  <si>
    <t>1.4.</t>
  </si>
  <si>
    <t xml:space="preserve">1.1. </t>
  </si>
  <si>
    <t xml:space="preserve">ТАНИЛЦСАН:    </t>
  </si>
  <si>
    <t>"................................" ХХК-ийн гүйцэтгэх захирал</t>
  </si>
  <si>
    <t>/............................................./</t>
  </si>
  <si>
    <t>/.................................../</t>
  </si>
  <si>
    <t>ТООЦООЛОЛТ ХИЙСЭН</t>
  </si>
  <si>
    <t>Эрх бүхий актуарч</t>
  </si>
  <si>
    <t>Насжилтийн хүснэгтийг хавсаргана.</t>
  </si>
  <si>
    <t>Нөөцийн сангийн эхний үлдэгдэл</t>
  </si>
  <si>
    <t>Нөхөн төлбөр</t>
  </si>
  <si>
    <t>Даатгуулагчид олгосон нөхөн төлбөр</t>
  </si>
  <si>
    <t>Гэрээ цуцлалтын хураамжийн буцаалт</t>
  </si>
  <si>
    <t>Даатгалын цэвэр хураамжаас нэмэгдсэн</t>
  </si>
  <si>
    <t>Хөрөнгө оруулалтын орлогоос нэмэгдсэн</t>
  </si>
  <si>
    <t>Нөөц сангийн эцсийн үлдэгдэл /9=3-4-5+6+7+8/</t>
  </si>
  <si>
    <t>МАЯГТ СЗХ04149. УРТ ХУГАЦААНЫ ДААТГАЛЫН КОМПАНИЙН ХУВЬ ОРОЛЦООТОЙ ГЭРЭЭНИЙ НӨӨЦ САНГИЙН ТООЦООЛЛЫН ТАЙЛАН</t>
  </si>
  <si>
    <t>МАЯГТ СЗХ04149. УРТ ХУГАЦААНЫ ДААТГАЛЫН КОМПАНИЙН ХУВЬ ОРОЛЦООГҮЙ ГЭРЭЭНИЙ НӨӨЦ САНГИЙН ТООЦООЛЛЫН ТАЙЛАН</t>
  </si>
  <si>
    <t>МАЯГТ СЗХ04149. УРТ ХУГАЦААНЫ ДААТГАЛЫН КОМПАНИЙН ХӨРӨНГӨ ОРУУЛАЛТТАЙ ГЭРЭЭНИЙ НӨӨЦ САНГИЙН ТООЦООЛЛЫН ТАЙЛАН</t>
  </si>
  <si>
    <t>МАЯГТ СЗХ04149. УРТ ХУГАЦААНЫ ДААТГАЛЫН КОМПАНИЙН ХУВЬ ОРОЛЦООТОЙ ГЭРЭЭНИЙ НӨӨЦ САНГИЙН БҮРДҮҮЛЭЛТИЙН ДЭЛГЭРЭНГҮЙ ТАЙЛАН</t>
  </si>
  <si>
    <t>МАЯГТ СЗХ04149. УРТ ХУГАЦААНЫ ДААТГАЛЫН КОМПАНИЙН ХУВЬ ОРОЛЦООГҮЙ ГЭРЭЭНИЙ НӨӨЦ САНГИЙН БҮРДҮҮЛЭЛТИЙН ДЭЛГЭРЭНГҮЙ ТАЙЛАН</t>
  </si>
  <si>
    <t>МАЯГТ СЗХ04149. УРТ ХУГАЦААНЫ ДААТГАЛЫН КОМПАНИЙН ХӨРӨНГӨ ОРУУЛАЛТЫН ГЭРЭЭНИЙ НӨӨЦ САНГИЙН БҮРДҮҮЛЭЛТИЙН ДЭЛГЭРЭНГҮЙ ТАЙЛАН</t>
  </si>
  <si>
    <t xml:space="preserve">“Даатгагчийн давхар даатгалын төлөвлөгөөнд </t>
  </si>
  <si>
    <t>тавигдах шаардлага”-ын 1 дүгээр хавсралт</t>
  </si>
  <si>
    <t>МАЯГТ СЗХ04153.ФАКУЛЬТАТИВ ДАВХАР ДААТГАЛЫН ГЭРЭЭНИЙ МЭДЭЭЛЭЛ</t>
  </si>
  <si>
    <t>Даатгагчийн нэр.............................................</t>
  </si>
  <si>
    <t>Огноо</t>
  </si>
  <si>
    <t>Даатгалын гэрээний дугаар</t>
  </si>
  <si>
    <t>Даатгалын зуучлагчаар дамжсан эсэх*</t>
  </si>
  <si>
    <t xml:space="preserve"> Давхар даатгагч </t>
  </si>
  <si>
    <t xml:space="preserve">Давхар даатгалын нөхцөл** </t>
  </si>
  <si>
    <t>Эрсдэлийн хувь***</t>
  </si>
  <si>
    <t>Хариуцлагын хязгаар****</t>
  </si>
  <si>
    <t>Шимтгэл /Commision/</t>
  </si>
  <si>
    <t>Давхар даатгалд ногдох нөөц сангийн хэмжээ</t>
  </si>
  <si>
    <t>Нийт нөхөн төлбөр</t>
  </si>
  <si>
    <t>Үүнээс: Давхар даатгагчаас төлсөн нөхөн төлбөр</t>
  </si>
  <si>
    <t xml:space="preserve">Шууд </t>
  </si>
  <si>
    <t xml:space="preserve">Дотоодын зуучлагч </t>
  </si>
  <si>
    <t xml:space="preserve">Гадаадын зуучлагч </t>
  </si>
  <si>
    <t>Хувь тэнцүүлсэн /proportional/</t>
  </si>
  <si>
    <t>Хувь тэнцүүлээгүй</t>
  </si>
  <si>
    <t>Даатгагч хариуцах хувь</t>
  </si>
  <si>
    <t>Давхар даатгагч хариуцах хувь</t>
  </si>
  <si>
    <t xml:space="preserve"> Даатгагч хариуцах дээд хэмжээ </t>
  </si>
  <si>
    <t>Давхар даатгагч хариуцах дээд хэмжээ</t>
  </si>
  <si>
    <t>/non-proportional/</t>
  </si>
  <si>
    <t>quota share</t>
  </si>
  <si>
    <t>surplus share</t>
  </si>
  <si>
    <t>Stop loss</t>
  </si>
  <si>
    <t xml:space="preserve">Excess of loss </t>
  </si>
  <si>
    <t>Нийт</t>
  </si>
  <si>
    <t>Маягт нөхөх заавар:</t>
  </si>
  <si>
    <t xml:space="preserve">* Даатгалын зуучлагчаар дамжсан эсэх- даатгалын зуучлагчаар дамжуулсан тохиолдод зуучлагч компанийн нэрийг бичих; Даатгагч давхар даатгагчтай шууд гэрээ байгуулсан тохиолдолд багана 8 ("шууд")-г сонгох </t>
  </si>
  <si>
    <t xml:space="preserve">** Давхар даатгалын нөхцөл- давхар даатгалын гэрээний нөхцөлийг сонгох </t>
  </si>
  <si>
    <t>***Эрсдэлийн хувь хэмжээ- Давхар даатгагчтай quota share, surplus share  нөхцөлөөр гэрээг хийсэн тохиолдолд даатгагч болон давхар даатгагчид хариуцах хувь хэмжээг бөглөх. Хэрэв хэд хэдэн давхар даатгагч оролцох тохиолдолд хариуцах хэмжээг тус бүрээр мөр нэмэх.</t>
  </si>
  <si>
    <t>****Хариуцлагын хязгаар- Давхар даатгагчтай stop loss, excess of loss  нөхцөлөөр давхар даатгалын гэрээг хийсэн нөхцөлд даатгагч, давхар даатгагчийн хариуцлагын дээд хязгаарын хэмжээг бичих</t>
  </si>
  <si>
    <t>ТАЙЛАН ГАРГАСАН:</t>
  </si>
  <si>
    <t>тавигдах шаардлага”-ын 2 дугаар хавсралт</t>
  </si>
  <si>
    <t>МАЯГТ СЗХ04154.ГЭРЭЭТ ДАВХАР ДААТГАЛЫН ГЭРЭЭНИЙ МЭДЭЭЛЭЛ</t>
  </si>
  <si>
    <t>20...оны ... сарын ...-ны өдөр</t>
  </si>
  <si>
    <t>Нийт хураамж</t>
  </si>
  <si>
    <t>Давхар даатгалын хураамжийн төлөх нөхцөл</t>
  </si>
  <si>
    <t>Даатгалын хураамжийн дүн</t>
  </si>
  <si>
    <t xml:space="preserve">Давхар даатгагч компанийн нэр </t>
  </si>
  <si>
    <t>Даатгалын шимтгэлийн нөхцөл**</t>
  </si>
  <si>
    <t>Даатгалын нөхцөл***</t>
  </si>
  <si>
    <t>Эрсдэл хариуцах хувь****</t>
  </si>
  <si>
    <t>Хариуцлагын хэмжээ*****</t>
  </si>
  <si>
    <t>Нөхөн төлбөрийн дүн</t>
  </si>
  <si>
    <t xml:space="preserve">/Sliding scale/ </t>
  </si>
  <si>
    <t xml:space="preserve">/Loss corridors/ </t>
  </si>
  <si>
    <t xml:space="preserve">/Profit commission/ </t>
  </si>
  <si>
    <t>/pro-rata/</t>
  </si>
  <si>
    <t xml:space="preserve">Даатгагч </t>
  </si>
  <si>
    <t xml:space="preserve">Давхар даатгагч </t>
  </si>
  <si>
    <t xml:space="preserve"> Давхар даатгагчаас төлсөн нөхөн төлбөр</t>
  </si>
  <si>
    <t xml:space="preserve">Нэг удаа төлөх </t>
  </si>
  <si>
    <t>Тухай бүр төлөх</t>
  </si>
  <si>
    <t>catastropic loss</t>
  </si>
  <si>
    <t xml:space="preserve">* Даатгалын зуучлагчаар дамжсан эсэх- даатгалын зуучлагчаар дамжуулсан тохиолдод зуучлагч компанийн нэрийг бичих;  Даатгагч давхар даатгагчтай шууд гэрээ байгуулсан тохиолдолд багана 9 ("шууд")-г сонгох </t>
  </si>
  <si>
    <t>** Даатгалын шимтгэлийн нөхцөл- Хэрэв даатгагч шууд давхар даатгалын компанитай гэрээ байгуулсан тохиолдолд тохирох баганад нийт шимтгэлийн хэмжээг бичих</t>
  </si>
  <si>
    <t xml:space="preserve">*** Давхар даатгалын нөхцөл- давхар даатгалын гэрээний нөхцөлийг сонгох </t>
  </si>
  <si>
    <t>**** Эрсдэлийн хариуцах хувь- Давхар даатгалыг "quota share", "surplus share"  нөхцөлөөр хийсэн тохиолдолд  "эрсдэлийн хариуцах хувь" ( багана 20,21) -г харгалзан бөглөнө.</t>
  </si>
  <si>
    <t>***** Хариуцлагын хэмжээ- Давхар даатгалыг "stop loss", "excess of loss"  нөхцөлөөр хийсэн тохиолдолд " хариуцлагын хэмжээ"(багана22,23)-г харгалзан бөглөнө</t>
  </si>
  <si>
    <t>****** Нийт дүн- тайлант хугацаа тус бүрийн нийт дүнг гаргана.</t>
  </si>
  <si>
    <t>F</t>
  </si>
  <si>
    <t>32</t>
  </si>
  <si>
    <t>33</t>
  </si>
  <si>
    <t>34</t>
  </si>
  <si>
    <t>35</t>
  </si>
  <si>
    <t>36</t>
  </si>
  <si>
    <t>37</t>
  </si>
  <si>
    <t>38</t>
  </si>
  <si>
    <t>39</t>
  </si>
  <si>
    <t>40</t>
  </si>
  <si>
    <t>41</t>
  </si>
  <si>
    <t>42</t>
  </si>
  <si>
    <t>43</t>
  </si>
  <si>
    <t>44</t>
  </si>
  <si>
    <t>45</t>
  </si>
  <si>
    <t>46</t>
  </si>
  <si>
    <t>47</t>
  </si>
  <si>
    <t>48</t>
  </si>
  <si>
    <t>49</t>
  </si>
  <si>
    <t>50</t>
  </si>
  <si>
    <t>51</t>
  </si>
  <si>
    <t>Даатгалын хураамжийн цэвэр орлого (=мөр(1-2-3))</t>
  </si>
  <si>
    <t>Даатгалын авлагын дүн  (=мөр(9+10))</t>
  </si>
  <si>
    <t>Бусад санхүүгийн бус хөрөнгийн дүн  (=мөр(16+...+21))</t>
  </si>
  <si>
    <t>Хөрөнгө оруулалтын дүн  (=мөр(24+...+27))</t>
  </si>
  <si>
    <t>Даатгалын хөрөнгийн дүн  (=мөр30)</t>
  </si>
  <si>
    <t>НИЙТ ХӨРӨНГИЙН ДҮН (=мөр(7+11+14+22+28+31+32+33+34)</t>
  </si>
  <si>
    <t>Даатгалын өглөгийн дүн  (=мөр(39+40+41))</t>
  </si>
  <si>
    <t>Бусад санхүүгийн өр төлбөрийн дүн  (=мөр(44+...+49))</t>
  </si>
  <si>
    <t>Бусад санхүүгийн бус өр төлбөрийн дүн  (=мөр(52+...+62))</t>
  </si>
  <si>
    <t>Нөөц сангийн дүн  (=мөр(67+68+69))</t>
  </si>
  <si>
    <t>НИЙТ ӨР ТӨЛБӨРИЙН ДҮН (=мөр(42+50+63+64+65+66+70)</t>
  </si>
  <si>
    <t>ЭЗДИЙН ӨМЧИЙН ДҮН (=мөр(73+…+80)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</si>
</sst>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0.0"/>
    <numFmt numFmtId="166" formatCode="_(* #,##0_);_(* \(#,##0\);_(* &quot;-&quot;??_);_(@_)"/>
    <numFmt numFmtId="167" formatCode="0.0%"/>
  </numFmts>
  <fonts count="20" x14ac:knownFonts="1">
    <font>
      <sz val="10"/>
      <name val="Arial"/>
      <family val="2"/>
    </font>
    <font>
      <sz val="11"/>
      <color theme="1"/>
      <name val="Calibri"/>
      <family val="2"/>
      <scheme val="minor"/>
    </font>
    <font>
      <sz val="11"/>
      <color theme="1"/>
      <name val="Calibri"/>
      <family val="2"/>
      <scheme val="minor"/>
    </font>
    <font>
      <sz val="10"/>
      <name val="Arial"/>
      <family val="2"/>
    </font>
    <font>
      <sz val="10"/>
      <name val="Arial"/>
      <family val="2"/>
    </font>
    <font>
      <sz val="11"/>
      <color theme="1"/>
      <name val="Calibri"/>
      <family val="2"/>
      <charset val="1"/>
      <scheme val="minor"/>
    </font>
    <font>
      <sz val="10"/>
      <name val="Times New Roman"/>
      <family val="1"/>
    </font>
    <font>
      <b/>
      <sz val="10"/>
      <name val="Times New Roman"/>
      <family val="1"/>
    </font>
    <font>
      <sz val="10"/>
      <color rgb="FF000000"/>
      <name val="Times New Roman"/>
      <family val="1"/>
    </font>
    <font>
      <i/>
      <sz val="10"/>
      <color rgb="FF000000"/>
      <name val="Times New Roman"/>
      <family val="1"/>
    </font>
    <font>
      <sz val="10"/>
      <color rgb="FFFF0000"/>
      <name val="Times New Roman"/>
      <family val="1"/>
    </font>
    <font>
      <b/>
      <sz val="10"/>
      <color rgb="FF000000"/>
      <name val="Times New Roman"/>
      <family val="1"/>
    </font>
    <font>
      <sz val="10"/>
      <color theme="1"/>
      <name val="Times New Roman"/>
      <family val="1"/>
    </font>
    <font>
      <b/>
      <sz val="10"/>
      <color rgb="FFFF0000"/>
      <name val="Times New Roman"/>
      <family val="1"/>
    </font>
    <font>
      <i/>
      <sz val="10"/>
      <name val="Times New Roman"/>
      <family val="1"/>
    </font>
    <font>
      <b/>
      <sz val="10"/>
      <color theme="1"/>
      <name val="Times New Roman"/>
      <family val="1"/>
    </font>
    <font>
      <i/>
      <sz val="10"/>
      <color theme="1"/>
      <name val="Times New Roman"/>
      <family val="1"/>
    </font>
    <font>
      <sz val="10"/>
      <color theme="1"/>
      <name val="Calibri"/>
      <family val="2"/>
      <scheme val="minor"/>
    </font>
    <font>
      <b/>
      <u/>
      <sz val="10"/>
      <color rgb="FF000000"/>
      <name val="Times New Roman"/>
      <family val="1"/>
    </font>
    <font>
      <u/>
      <sz val="10"/>
      <color rgb="FF000000"/>
      <name val="Times New Roman"/>
      <family val="1"/>
    </font>
  </fonts>
  <fills count="8">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rgb="FFFFFFFF"/>
        <bgColor rgb="FFFFFFFF"/>
      </patternFill>
    </fill>
    <fill>
      <patternFill patternType="solid">
        <fgColor rgb="FFFFFFFF"/>
        <bgColor indexed="64"/>
      </patternFill>
    </fill>
    <fill>
      <patternFill patternType="solid">
        <fgColor theme="5" tint="0.79998168889431442"/>
        <bgColor indexed="64"/>
      </patternFill>
    </fill>
  </fills>
  <borders count="45">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style="thin">
        <color rgb="FF000000"/>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indexed="64"/>
      </top>
      <bottom/>
      <diagonal/>
    </border>
    <border>
      <left style="thin">
        <color indexed="64"/>
      </left>
      <right/>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right/>
      <top style="medium">
        <color indexed="64"/>
      </top>
      <bottom/>
      <diagonal/>
    </border>
    <border>
      <left/>
      <right/>
      <top/>
      <bottom style="medium">
        <color indexed="64"/>
      </bottom>
      <diagonal/>
    </border>
  </borders>
  <cellStyleXfs count="9">
    <xf numFmtId="0" fontId="0" fillId="0" borderId="0"/>
    <xf numFmtId="43" fontId="3" fillId="0" borderId="0" applyBorder="0" applyAlignment="0" applyProtection="0"/>
    <xf numFmtId="0" fontId="4" fillId="0" borderId="0" applyFont="0" applyBorder="0" applyAlignment="0" applyProtection="0"/>
    <xf numFmtId="0" fontId="5" fillId="0" borderId="0"/>
    <xf numFmtId="43" fontId="5"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cellStyleXfs>
  <cellXfs count="586">
    <xf numFmtId="0" fontId="0" fillId="0" borderId="0" xfId="0"/>
    <xf numFmtId="0" fontId="6" fillId="0" borderId="0" xfId="0" applyFont="1"/>
    <xf numFmtId="0" fontId="6" fillId="0" borderId="0" xfId="0" applyFont="1" applyAlignment="1"/>
    <xf numFmtId="0" fontId="9" fillId="0" borderId="0" xfId="0" applyFont="1" applyAlignment="1">
      <alignment horizontal="center"/>
    </xf>
    <xf numFmtId="43" fontId="6" fillId="0" borderId="5" xfId="0" applyNumberFormat="1" applyFont="1" applyBorder="1" applyProtection="1">
      <protection locked="0"/>
    </xf>
    <xf numFmtId="4" fontId="6" fillId="0" borderId="5" xfId="0" applyNumberFormat="1" applyFont="1" applyBorder="1" applyProtection="1">
      <protection locked="0"/>
    </xf>
    <xf numFmtId="0" fontId="9" fillId="0" borderId="0" xfId="0" applyFont="1" applyAlignment="1" applyProtection="1">
      <alignment horizontal="left" indent="5"/>
    </xf>
    <xf numFmtId="0" fontId="8" fillId="0" borderId="0" xfId="0" applyFont="1" applyAlignment="1" applyProtection="1">
      <alignment horizontal="center" vertical="center"/>
    </xf>
    <xf numFmtId="0" fontId="8" fillId="0" borderId="0" xfId="0" applyFont="1" applyProtection="1"/>
    <xf numFmtId="0" fontId="8" fillId="0" borderId="0" xfId="0" applyFont="1" applyAlignment="1" applyProtection="1">
      <alignment wrapText="1"/>
    </xf>
    <xf numFmtId="0" fontId="8" fillId="0" borderId="0" xfId="0" applyFont="1" applyAlignment="1" applyProtection="1">
      <alignment horizontal="left" wrapText="1"/>
    </xf>
    <xf numFmtId="0" fontId="8" fillId="0" borderId="0" xfId="0" applyFont="1" applyProtection="1">
      <protection locked="0"/>
    </xf>
    <xf numFmtId="0" fontId="8" fillId="0" borderId="0" xfId="0" applyFont="1" applyAlignment="1" applyProtection="1">
      <alignment horizontal="left" wrapText="1"/>
      <protection locked="0"/>
    </xf>
    <xf numFmtId="4" fontId="6" fillId="0" borderId="5" xfId="0" applyNumberFormat="1" applyFont="1" applyBorder="1" applyAlignment="1" applyProtection="1">
      <alignment wrapText="1"/>
      <protection locked="0"/>
    </xf>
    <xf numFmtId="0" fontId="8" fillId="0" borderId="0" xfId="0" applyNumberFormat="1" applyFont="1" applyAlignment="1" applyProtection="1">
      <alignment horizontal="center"/>
    </xf>
    <xf numFmtId="0" fontId="8" fillId="0" borderId="0" xfId="0" applyNumberFormat="1" applyFont="1" applyProtection="1"/>
    <xf numFmtId="0" fontId="8" fillId="5" borderId="0" xfId="0" applyNumberFormat="1" applyFont="1" applyFill="1" applyBorder="1" applyAlignment="1" applyProtection="1">
      <alignment vertical="center" wrapText="1"/>
    </xf>
    <xf numFmtId="0" fontId="8" fillId="0" borderId="0" xfId="0" applyNumberFormat="1" applyFont="1" applyAlignment="1" applyProtection="1"/>
    <xf numFmtId="0" fontId="11" fillId="5" borderId="0" xfId="0" applyNumberFormat="1" applyFont="1" applyFill="1" applyBorder="1" applyAlignment="1" applyProtection="1">
      <alignment horizontal="center" vertical="center" wrapText="1"/>
    </xf>
    <xf numFmtId="0" fontId="9" fillId="0" borderId="12" xfId="0" applyNumberFormat="1" applyFont="1" applyBorder="1" applyAlignment="1" applyProtection="1"/>
    <xf numFmtId="0" fontId="6" fillId="2" borderId="5" xfId="0" applyNumberFormat="1" applyFont="1" applyFill="1" applyBorder="1" applyAlignment="1" applyProtection="1">
      <alignment horizontal="center" wrapText="1"/>
    </xf>
    <xf numFmtId="0" fontId="8" fillId="0" borderId="5" xfId="0" applyNumberFormat="1" applyFont="1" applyBorder="1" applyAlignment="1" applyProtection="1">
      <alignment horizontal="center"/>
    </xf>
    <xf numFmtId="0" fontId="8" fillId="0" borderId="5" xfId="0" applyNumberFormat="1" applyFont="1" applyBorder="1" applyProtection="1"/>
    <xf numFmtId="0" fontId="8" fillId="2" borderId="5" xfId="0" applyNumberFormat="1" applyFont="1" applyFill="1" applyBorder="1" applyAlignment="1" applyProtection="1">
      <alignment horizontal="center"/>
    </xf>
    <xf numFmtId="0" fontId="11" fillId="2" borderId="5" xfId="0" applyNumberFormat="1" applyFont="1" applyFill="1" applyBorder="1" applyAlignment="1" applyProtection="1">
      <alignment horizontal="center"/>
    </xf>
    <xf numFmtId="0" fontId="8" fillId="0" borderId="0" xfId="0" applyFont="1" applyAlignment="1" applyProtection="1">
      <alignment vertical="center" wrapText="1"/>
    </xf>
    <xf numFmtId="0" fontId="11" fillId="2" borderId="25"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xf>
    <xf numFmtId="0" fontId="8" fillId="2" borderId="25" xfId="0" applyFont="1" applyFill="1" applyBorder="1" applyAlignment="1" applyProtection="1">
      <alignment horizontal="center" vertical="center" wrapText="1"/>
    </xf>
    <xf numFmtId="0" fontId="8" fillId="2" borderId="25" xfId="0" applyFont="1" applyFill="1" applyBorder="1" applyAlignment="1" applyProtection="1">
      <alignment horizontal="center" vertical="center"/>
    </xf>
    <xf numFmtId="0" fontId="8" fillId="2" borderId="25" xfId="0" applyFont="1" applyFill="1" applyBorder="1" applyAlignment="1" applyProtection="1">
      <alignment horizontal="center"/>
    </xf>
    <xf numFmtId="0" fontId="11" fillId="2" borderId="6" xfId="0" applyFont="1" applyFill="1" applyBorder="1" applyAlignment="1" applyProtection="1">
      <alignment horizontal="center" vertical="center"/>
    </xf>
    <xf numFmtId="43" fontId="8" fillId="2" borderId="25" xfId="1" applyNumberFormat="1" applyFont="1" applyFill="1" applyBorder="1" applyProtection="1"/>
    <xf numFmtId="0" fontId="8" fillId="0" borderId="25" xfId="0" applyFont="1" applyBorder="1" applyProtection="1">
      <protection locked="0"/>
    </xf>
    <xf numFmtId="43" fontId="8" fillId="0" borderId="25" xfId="1" applyNumberFormat="1" applyFont="1" applyBorder="1" applyProtection="1">
      <protection locked="0"/>
    </xf>
    <xf numFmtId="0" fontId="8" fillId="0" borderId="21" xfId="0" applyFont="1" applyBorder="1" applyProtection="1">
      <protection locked="0"/>
    </xf>
    <xf numFmtId="43" fontId="8" fillId="0" borderId="21" xfId="1" applyNumberFormat="1" applyFont="1" applyBorder="1" applyProtection="1">
      <protection locked="0"/>
    </xf>
    <xf numFmtId="0" fontId="8" fillId="0" borderId="5" xfId="0" applyFont="1" applyBorder="1" applyAlignment="1" applyProtection="1">
      <alignment horizontal="center"/>
      <protection locked="0"/>
    </xf>
    <xf numFmtId="0" fontId="8" fillId="0" borderId="5" xfId="0" applyFont="1" applyBorder="1" applyProtection="1">
      <protection locked="0"/>
    </xf>
    <xf numFmtId="43" fontId="8" fillId="0" borderId="5" xfId="1" applyNumberFormat="1" applyFont="1" applyBorder="1" applyProtection="1">
      <protection locked="0"/>
    </xf>
    <xf numFmtId="43" fontId="8" fillId="0" borderId="5" xfId="0" applyNumberFormat="1" applyFont="1" applyBorder="1" applyProtection="1">
      <protection locked="0"/>
    </xf>
    <xf numFmtId="0" fontId="8" fillId="0" borderId="5" xfId="0" applyFont="1" applyBorder="1" applyAlignment="1" applyProtection="1">
      <protection locked="0"/>
    </xf>
    <xf numFmtId="0" fontId="6" fillId="0" borderId="5" xfId="3" applyFont="1" applyFill="1" applyBorder="1" applyProtection="1">
      <protection locked="0"/>
    </xf>
    <xf numFmtId="43" fontId="6" fillId="0" borderId="5" xfId="3" applyNumberFormat="1" applyFont="1" applyFill="1" applyBorder="1" applyProtection="1">
      <protection locked="0"/>
    </xf>
    <xf numFmtId="43" fontId="8" fillId="0" borderId="5" xfId="0" applyNumberFormat="1" applyFont="1" applyBorder="1" applyAlignment="1" applyProtection="1">
      <protection locked="0"/>
    </xf>
    <xf numFmtId="0" fontId="6" fillId="0" borderId="5" xfId="0" applyFont="1" applyBorder="1" applyAlignment="1" applyProtection="1">
      <protection locked="0"/>
    </xf>
    <xf numFmtId="43" fontId="6" fillId="0" borderId="5" xfId="0" applyNumberFormat="1" applyFont="1" applyBorder="1" applyAlignment="1" applyProtection="1">
      <protection locked="0"/>
    </xf>
    <xf numFmtId="43" fontId="8" fillId="0" borderId="5" xfId="0" applyNumberFormat="1" applyFont="1" applyBorder="1" applyAlignment="1" applyProtection="1">
      <alignment horizontal="center"/>
      <protection locked="0"/>
    </xf>
    <xf numFmtId="0" fontId="9" fillId="0" borderId="5" xfId="0" applyFont="1" applyBorder="1" applyProtection="1">
      <protection locked="0"/>
    </xf>
    <xf numFmtId="49" fontId="8" fillId="0" borderId="0" xfId="0" applyNumberFormat="1" applyFont="1" applyAlignment="1" applyProtection="1">
      <alignment horizontal="left"/>
    </xf>
    <xf numFmtId="0" fontId="8" fillId="2" borderId="6" xfId="0" applyFont="1" applyFill="1" applyBorder="1" applyAlignment="1" applyProtection="1">
      <alignment vertical="center" wrapText="1"/>
    </xf>
    <xf numFmtId="0" fontId="8" fillId="2" borderId="5" xfId="0" applyFont="1" applyFill="1" applyBorder="1" applyAlignment="1" applyProtection="1">
      <alignment wrapText="1"/>
    </xf>
    <xf numFmtId="0" fontId="8" fillId="2" borderId="23" xfId="0" applyFont="1" applyFill="1" applyBorder="1" applyAlignment="1" applyProtection="1">
      <alignment vertical="center" wrapText="1"/>
    </xf>
    <xf numFmtId="0" fontId="8" fillId="2" borderId="25" xfId="0" applyFont="1" applyFill="1" applyBorder="1" applyAlignment="1" applyProtection="1">
      <alignment vertical="center" wrapText="1"/>
    </xf>
    <xf numFmtId="49" fontId="6" fillId="2" borderId="24" xfId="0" applyNumberFormat="1" applyFont="1" applyFill="1" applyBorder="1" applyAlignment="1" applyProtection="1">
      <alignment horizontal="center"/>
    </xf>
    <xf numFmtId="0" fontId="6" fillId="2" borderId="24" xfId="0" applyFont="1" applyFill="1" applyBorder="1" applyAlignment="1" applyProtection="1">
      <alignment horizontal="center"/>
    </xf>
    <xf numFmtId="0" fontId="6" fillId="2" borderId="26" xfId="0" applyFont="1" applyFill="1" applyBorder="1" applyAlignment="1" applyProtection="1">
      <alignment horizontal="center"/>
    </xf>
    <xf numFmtId="0" fontId="8" fillId="2" borderId="6" xfId="0" applyFont="1" applyFill="1" applyBorder="1" applyAlignment="1" applyProtection="1">
      <alignment horizontal="center" vertical="center" wrapText="1"/>
    </xf>
    <xf numFmtId="0" fontId="8" fillId="2" borderId="0" xfId="0" applyFont="1" applyFill="1" applyBorder="1" applyAlignment="1" applyProtection="1">
      <alignment horizontal="center" wrapText="1"/>
    </xf>
    <xf numFmtId="0" fontId="8" fillId="2" borderId="23" xfId="0" applyFont="1" applyFill="1" applyBorder="1" applyAlignment="1" applyProtection="1">
      <alignment horizontal="center" vertical="center" wrapText="1"/>
    </xf>
    <xf numFmtId="49" fontId="11" fillId="2" borderId="25" xfId="0" applyNumberFormat="1" applyFont="1" applyFill="1" applyBorder="1" applyAlignment="1" applyProtection="1">
      <alignment horizontal="center" vertical="center"/>
    </xf>
    <xf numFmtId="0" fontId="11" fillId="2" borderId="25" xfId="0" applyFont="1" applyFill="1" applyBorder="1" applyAlignment="1" applyProtection="1">
      <alignment wrapText="1"/>
    </xf>
    <xf numFmtId="43" fontId="12" fillId="0" borderId="5" xfId="1" applyNumberFormat="1" applyFont="1" applyBorder="1" applyProtection="1">
      <protection locked="0"/>
    </xf>
    <xf numFmtId="43" fontId="8" fillId="0" borderId="23" xfId="1" applyNumberFormat="1" applyFont="1" applyBorder="1" applyProtection="1">
      <protection locked="0"/>
    </xf>
    <xf numFmtId="0" fontId="6" fillId="2" borderId="28" xfId="0" applyFont="1" applyFill="1" applyBorder="1" applyAlignment="1" applyProtection="1">
      <alignment horizontal="center"/>
    </xf>
    <xf numFmtId="0" fontId="6" fillId="2" borderId="30" xfId="0" applyFont="1" applyFill="1" applyBorder="1" applyAlignment="1" applyProtection="1">
      <alignment horizontal="center"/>
    </xf>
    <xf numFmtId="0" fontId="11" fillId="2" borderId="6" xfId="0" applyFont="1" applyFill="1" applyBorder="1" applyAlignment="1" applyProtection="1">
      <alignment wrapText="1"/>
    </xf>
    <xf numFmtId="43" fontId="8" fillId="2" borderId="5" xfId="1" applyNumberFormat="1" applyFont="1" applyFill="1" applyBorder="1" applyProtection="1"/>
    <xf numFmtId="43" fontId="8" fillId="0" borderId="24" xfId="1" applyNumberFormat="1" applyFont="1" applyBorder="1" applyProtection="1">
      <protection locked="0"/>
    </xf>
    <xf numFmtId="0" fontId="6" fillId="0" borderId="0" xfId="0" applyFont="1" applyFill="1" applyAlignment="1" applyProtection="1">
      <alignment horizontal="left" vertical="center" wrapText="1"/>
    </xf>
    <xf numFmtId="0" fontId="6" fillId="0" borderId="0" xfId="0" applyFont="1" applyFill="1" applyAlignment="1" applyProtection="1">
      <alignment horizontal="right" vertical="center" wrapText="1"/>
    </xf>
    <xf numFmtId="0" fontId="7" fillId="2" borderId="5" xfId="3" applyFont="1" applyFill="1" applyBorder="1" applyAlignment="1" applyProtection="1">
      <alignment horizontal="center" vertical="center"/>
    </xf>
    <xf numFmtId="0" fontId="7" fillId="2" borderId="5" xfId="3" applyFont="1" applyFill="1" applyBorder="1" applyAlignment="1" applyProtection="1">
      <alignment horizontal="center" vertical="center" wrapText="1"/>
    </xf>
    <xf numFmtId="0" fontId="6" fillId="2" borderId="5" xfId="3" applyFont="1" applyFill="1" applyBorder="1" applyAlignment="1" applyProtection="1">
      <alignment horizontal="center" vertical="center"/>
    </xf>
    <xf numFmtId="0" fontId="6" fillId="2" borderId="5" xfId="3" applyFont="1" applyFill="1" applyBorder="1" applyAlignment="1" applyProtection="1">
      <alignment horizontal="center" vertical="center" wrapText="1"/>
    </xf>
    <xf numFmtId="0" fontId="6" fillId="3" borderId="5" xfId="0" applyFont="1" applyFill="1" applyBorder="1" applyAlignment="1" applyProtection="1">
      <alignment horizontal="left" vertical="center" wrapText="1"/>
    </xf>
    <xf numFmtId="0" fontId="6" fillId="0" borderId="5" xfId="0" applyFont="1" applyFill="1" applyBorder="1" applyAlignment="1" applyProtection="1">
      <alignment horizontal="center" vertical="center" wrapText="1"/>
    </xf>
    <xf numFmtId="43" fontId="12" fillId="3" borderId="5" xfId="1" applyNumberFormat="1" applyFont="1" applyFill="1" applyBorder="1" applyProtection="1">
      <protection locked="0"/>
    </xf>
    <xf numFmtId="0" fontId="6" fillId="3" borderId="5" xfId="3" applyFont="1" applyFill="1" applyBorder="1" applyAlignment="1" applyProtection="1">
      <alignment horizontal="left" vertical="center"/>
    </xf>
    <xf numFmtId="0" fontId="6" fillId="0" borderId="5" xfId="3"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5" xfId="3" applyFont="1" applyFill="1" applyBorder="1" applyAlignment="1" applyProtection="1">
      <alignment horizontal="left" vertical="center" wrapText="1"/>
    </xf>
    <xf numFmtId="0" fontId="6" fillId="3" borderId="5" xfId="3" applyFont="1" applyFill="1" applyBorder="1" applyAlignment="1" applyProtection="1">
      <alignment horizontal="center" vertical="center" wrapText="1"/>
    </xf>
    <xf numFmtId="0" fontId="6" fillId="3" borderId="5" xfId="3" applyFont="1" applyFill="1" applyBorder="1" applyAlignment="1" applyProtection="1">
      <alignment horizontal="left"/>
    </xf>
    <xf numFmtId="43" fontId="6" fillId="3" borderId="5" xfId="1" applyNumberFormat="1" applyFont="1" applyFill="1" applyBorder="1" applyProtection="1">
      <protection locked="0"/>
    </xf>
    <xf numFmtId="43" fontId="6" fillId="3" borderId="5" xfId="1" applyNumberFormat="1" applyFont="1" applyFill="1" applyBorder="1" applyAlignment="1" applyProtection="1">
      <alignment horizontal="center"/>
      <protection locked="0"/>
    </xf>
    <xf numFmtId="43" fontId="6" fillId="0" borderId="5" xfId="1" applyNumberFormat="1" applyFont="1" applyFill="1" applyBorder="1" applyProtection="1">
      <protection locked="0"/>
    </xf>
    <xf numFmtId="0" fontId="6" fillId="0" borderId="5" xfId="3" applyFont="1" applyFill="1" applyBorder="1" applyAlignment="1">
      <alignment horizontal="left" vertical="center" wrapText="1"/>
    </xf>
    <xf numFmtId="43" fontId="6" fillId="0" borderId="5" xfId="1" applyNumberFormat="1" applyFont="1" applyFill="1" applyBorder="1" applyAlignment="1" applyProtection="1">
      <alignment horizontal="center"/>
      <protection locked="0"/>
    </xf>
    <xf numFmtId="43" fontId="7" fillId="2" borderId="5" xfId="1" quotePrefix="1" applyNumberFormat="1" applyFont="1" applyFill="1" applyBorder="1" applyProtection="1"/>
    <xf numFmtId="43" fontId="7" fillId="2" borderId="5" xfId="1" applyNumberFormat="1" applyFont="1" applyFill="1" applyBorder="1" applyProtection="1"/>
    <xf numFmtId="0" fontId="6" fillId="0" borderId="0" xfId="3" applyFont="1" applyFill="1" applyAlignment="1" applyProtection="1"/>
    <xf numFmtId="0" fontId="7" fillId="0" borderId="0" xfId="3" applyFont="1" applyFill="1" applyBorder="1" applyAlignment="1" applyProtection="1">
      <alignment horizontal="center" wrapText="1"/>
    </xf>
    <xf numFmtId="0" fontId="13" fillId="0" borderId="0" xfId="3" applyFont="1" applyFill="1" applyBorder="1" applyAlignment="1" applyProtection="1">
      <alignment horizontal="center" wrapText="1"/>
    </xf>
    <xf numFmtId="43" fontId="13" fillId="0" borderId="0" xfId="3" applyNumberFormat="1" applyFont="1" applyFill="1" applyBorder="1" applyProtection="1"/>
    <xf numFmtId="49" fontId="6" fillId="0" borderId="0" xfId="3" applyNumberFormat="1" applyFont="1" applyFill="1" applyAlignment="1">
      <alignment horizontal="left" vertical="center"/>
    </xf>
    <xf numFmtId="0" fontId="7" fillId="0" borderId="0" xfId="3" applyFont="1" applyFill="1" applyAlignment="1">
      <alignment horizontal="center" vertical="center" wrapText="1"/>
    </xf>
    <xf numFmtId="0" fontId="6" fillId="0" borderId="0" xfId="3" applyFont="1" applyFill="1" applyAlignment="1">
      <alignment horizontal="center" vertical="center"/>
    </xf>
    <xf numFmtId="0" fontId="7" fillId="0" borderId="0" xfId="3" applyFont="1" applyFill="1" applyAlignment="1">
      <alignment horizontal="center" vertical="center"/>
    </xf>
    <xf numFmtId="0" fontId="8" fillId="0" borderId="0" xfId="0" applyFont="1" applyAlignment="1" applyProtection="1">
      <alignment horizontal="center" vertical="center" wrapText="1"/>
    </xf>
    <xf numFmtId="49" fontId="8" fillId="0" borderId="0" xfId="0" applyNumberFormat="1" applyFont="1" applyAlignment="1">
      <alignment horizontal="left"/>
    </xf>
    <xf numFmtId="0" fontId="8" fillId="0" borderId="0" xfId="0" applyFont="1" applyAlignment="1">
      <alignment horizontal="left" vertical="center" wrapText="1"/>
    </xf>
    <xf numFmtId="0" fontId="8" fillId="0" borderId="0" xfId="0" applyFont="1" applyAlignment="1">
      <alignment horizontal="center" vertical="center" wrapText="1"/>
    </xf>
    <xf numFmtId="49" fontId="7" fillId="2" borderId="5" xfId="3" applyNumberFormat="1" applyFont="1" applyFill="1" applyBorder="1" applyAlignment="1">
      <alignment horizontal="center" vertical="center"/>
    </xf>
    <xf numFmtId="0" fontId="7" fillId="2" borderId="5" xfId="3" applyFont="1" applyFill="1" applyBorder="1" applyAlignment="1">
      <alignment vertical="center" wrapText="1"/>
    </xf>
    <xf numFmtId="0" fontId="7" fillId="2" borderId="5" xfId="3" applyFont="1" applyFill="1" applyBorder="1" applyAlignment="1">
      <alignment horizontal="center" vertical="center" wrapText="1"/>
    </xf>
    <xf numFmtId="0" fontId="7" fillId="2" borderId="2"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49" fontId="6" fillId="2" borderId="5" xfId="3" applyNumberFormat="1" applyFont="1" applyFill="1" applyBorder="1" applyAlignment="1">
      <alignment horizontal="left" vertical="center"/>
    </xf>
    <xf numFmtId="0" fontId="6" fillId="2" borderId="5" xfId="3" applyFont="1" applyFill="1" applyBorder="1" applyAlignment="1">
      <alignment horizontal="center" vertical="center" wrapText="1"/>
    </xf>
    <xf numFmtId="0" fontId="6" fillId="2" borderId="5" xfId="3" applyFont="1" applyFill="1" applyBorder="1" applyAlignment="1">
      <alignment horizontal="center" vertical="center"/>
    </xf>
    <xf numFmtId="49" fontId="7" fillId="2" borderId="0" xfId="3" applyNumberFormat="1" applyFont="1" applyFill="1" applyAlignment="1">
      <alignment horizontal="left" vertical="center"/>
    </xf>
    <xf numFmtId="0" fontId="7" fillId="2" borderId="4" xfId="3" applyFont="1" applyFill="1" applyBorder="1" applyAlignment="1">
      <alignment horizontal="center" wrapText="1"/>
    </xf>
    <xf numFmtId="43" fontId="7" fillId="2" borderId="5" xfId="4" applyFont="1" applyFill="1" applyBorder="1"/>
    <xf numFmtId="49" fontId="7" fillId="2" borderId="5" xfId="3" applyNumberFormat="1" applyFont="1" applyFill="1" applyBorder="1" applyAlignment="1">
      <alignment horizontal="left" vertical="center"/>
    </xf>
    <xf numFmtId="0" fontId="7" fillId="2" borderId="5" xfId="3" applyFont="1" applyFill="1" applyBorder="1" applyAlignment="1">
      <alignment horizontal="left" vertical="center" wrapText="1"/>
    </xf>
    <xf numFmtId="49" fontId="6" fillId="0" borderId="5" xfId="3" applyNumberFormat="1" applyFont="1" applyFill="1" applyBorder="1" applyAlignment="1">
      <alignment horizontal="left" vertical="center"/>
    </xf>
    <xf numFmtId="0" fontId="6" fillId="0" borderId="5" xfId="3" applyFont="1" applyFill="1" applyBorder="1" applyAlignment="1">
      <alignment horizontal="center" vertical="center"/>
    </xf>
    <xf numFmtId="43" fontId="6" fillId="4" borderId="5" xfId="4" applyFont="1" applyFill="1" applyBorder="1"/>
    <xf numFmtId="0" fontId="7" fillId="2" borderId="4" xfId="3" applyFont="1" applyFill="1" applyBorder="1" applyAlignment="1">
      <alignment horizontal="left" vertical="center" wrapText="1"/>
    </xf>
    <xf numFmtId="43" fontId="6" fillId="2" borderId="5" xfId="4" applyFont="1" applyFill="1" applyBorder="1"/>
    <xf numFmtId="0" fontId="6" fillId="0" borderId="10" xfId="3" applyFont="1" applyFill="1" applyBorder="1" applyAlignment="1">
      <alignment horizontal="left" vertical="center" wrapText="1"/>
    </xf>
    <xf numFmtId="0" fontId="7" fillId="2" borderId="10" xfId="3" applyFont="1" applyFill="1" applyBorder="1" applyAlignment="1">
      <alignment horizontal="left" vertical="center" wrapText="1"/>
    </xf>
    <xf numFmtId="0" fontId="6" fillId="0" borderId="11" xfId="3" applyFont="1" applyFill="1" applyBorder="1" applyAlignment="1">
      <alignment horizontal="left" vertical="center" wrapText="1"/>
    </xf>
    <xf numFmtId="0" fontId="7" fillId="2" borderId="13" xfId="3" applyFont="1" applyFill="1" applyBorder="1" applyAlignment="1">
      <alignment horizontal="center" vertical="center" wrapText="1"/>
    </xf>
    <xf numFmtId="0" fontId="6" fillId="2" borderId="14" xfId="3" applyFont="1" applyFill="1" applyBorder="1" applyAlignment="1">
      <alignment horizontal="center" vertical="center"/>
    </xf>
    <xf numFmtId="43" fontId="7" fillId="2" borderId="14" xfId="4" applyNumberFormat="1" applyFont="1" applyFill="1" applyBorder="1"/>
    <xf numFmtId="0" fontId="7" fillId="2" borderId="12" xfId="3" applyFont="1" applyFill="1" applyBorder="1" applyAlignment="1">
      <alignment horizontal="center" vertical="center" wrapText="1"/>
    </xf>
    <xf numFmtId="0" fontId="6" fillId="2" borderId="15" xfId="3" applyFont="1" applyFill="1" applyBorder="1" applyAlignment="1">
      <alignment horizontal="center" vertical="center"/>
    </xf>
    <xf numFmtId="43" fontId="6" fillId="2" borderId="15" xfId="4" applyFont="1" applyFill="1" applyBorder="1"/>
    <xf numFmtId="0" fontId="7" fillId="2" borderId="10" xfId="3" applyFont="1" applyFill="1" applyBorder="1" applyAlignment="1">
      <alignment horizontal="left" wrapText="1"/>
    </xf>
    <xf numFmtId="0" fontId="6" fillId="0" borderId="11" xfId="3" applyFont="1" applyFill="1" applyBorder="1" applyAlignment="1">
      <alignment horizontal="left" wrapText="1"/>
    </xf>
    <xf numFmtId="43" fontId="6" fillId="4" borderId="5" xfId="4" applyNumberFormat="1" applyFont="1" applyFill="1" applyBorder="1"/>
    <xf numFmtId="43" fontId="6" fillId="2" borderId="8" xfId="4" applyFont="1" applyFill="1" applyBorder="1"/>
    <xf numFmtId="49" fontId="6" fillId="2" borderId="14" xfId="3" applyNumberFormat="1" applyFont="1" applyFill="1" applyBorder="1" applyAlignment="1">
      <alignment horizontal="left" vertical="center"/>
    </xf>
    <xf numFmtId="43" fontId="7" fillId="2" borderId="14" xfId="4" applyFont="1" applyFill="1" applyBorder="1"/>
    <xf numFmtId="49" fontId="6" fillId="2" borderId="15" xfId="3" applyNumberFormat="1" applyFont="1" applyFill="1" applyBorder="1" applyAlignment="1">
      <alignment horizontal="left" vertical="center"/>
    </xf>
    <xf numFmtId="0" fontId="7" fillId="2" borderId="16" xfId="3" applyFont="1" applyFill="1" applyBorder="1" applyAlignment="1">
      <alignment horizontal="center" wrapText="1"/>
    </xf>
    <xf numFmtId="0" fontId="7" fillId="2" borderId="17" xfId="3" applyFont="1" applyFill="1" applyBorder="1" applyAlignment="1">
      <alignment horizontal="center" vertical="center" wrapText="1"/>
    </xf>
    <xf numFmtId="0" fontId="6" fillId="2" borderId="8" xfId="3" applyFont="1" applyFill="1" applyBorder="1" applyAlignment="1">
      <alignment horizontal="center" vertical="center"/>
    </xf>
    <xf numFmtId="43" fontId="7" fillId="2" borderId="8" xfId="4" applyFont="1" applyFill="1" applyBorder="1"/>
    <xf numFmtId="49" fontId="7" fillId="2" borderId="18" xfId="3" applyNumberFormat="1" applyFont="1" applyFill="1" applyBorder="1" applyAlignment="1">
      <alignment horizontal="left" vertical="center"/>
    </xf>
    <xf numFmtId="0" fontId="7" fillId="2" borderId="19" xfId="3" applyFont="1" applyFill="1" applyBorder="1" applyAlignment="1">
      <alignment horizontal="center" vertical="center" wrapText="1"/>
    </xf>
    <xf numFmtId="0" fontId="6" fillId="2" borderId="9" xfId="3" applyFont="1" applyFill="1" applyBorder="1" applyAlignment="1">
      <alignment horizontal="center" vertical="center"/>
    </xf>
    <xf numFmtId="43" fontId="7" fillId="2" borderId="9" xfId="4" applyFont="1" applyFill="1" applyBorder="1"/>
    <xf numFmtId="49" fontId="6" fillId="0" borderId="0" xfId="3" applyNumberFormat="1" applyFont="1" applyFill="1" applyAlignment="1">
      <alignment horizontal="left"/>
    </xf>
    <xf numFmtId="0" fontId="6" fillId="0" borderId="0" xfId="3" applyFont="1" applyFill="1" applyAlignment="1">
      <alignment wrapText="1"/>
    </xf>
    <xf numFmtId="0" fontId="6" fillId="0" borderId="0" xfId="3" applyFont="1" applyFill="1" applyAlignment="1">
      <alignment horizontal="center"/>
    </xf>
    <xf numFmtId="43" fontId="6" fillId="0" borderId="0" xfId="3" applyNumberFormat="1" applyFont="1" applyFill="1"/>
    <xf numFmtId="43" fontId="10" fillId="0" borderId="0" xfId="3" applyNumberFormat="1" applyFont="1" applyFill="1"/>
    <xf numFmtId="0" fontId="9" fillId="0" borderId="0" xfId="0" applyFont="1" applyAlignment="1">
      <alignment horizontal="left" indent="21"/>
    </xf>
    <xf numFmtId="49" fontId="6" fillId="0" borderId="0" xfId="3" applyNumberFormat="1" applyFont="1" applyFill="1" applyAlignment="1">
      <alignment horizontal="center"/>
    </xf>
    <xf numFmtId="0" fontId="8" fillId="0" borderId="0" xfId="1" applyNumberFormat="1" applyFont="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5" xfId="1" applyNumberFormat="1" applyFont="1" applyFill="1" applyBorder="1" applyAlignment="1" applyProtection="1">
      <alignment horizontal="center" wrapText="1"/>
    </xf>
    <xf numFmtId="0" fontId="12" fillId="0" borderId="5" xfId="0" applyFont="1" applyBorder="1" applyProtection="1"/>
    <xf numFmtId="0" fontId="12" fillId="0" borderId="5" xfId="1" applyNumberFormat="1" applyFont="1" applyBorder="1" applyAlignment="1" applyProtection="1">
      <alignment horizontal="center"/>
    </xf>
    <xf numFmtId="4" fontId="12" fillId="3" borderId="5" xfId="0" applyNumberFormat="1" applyFont="1" applyFill="1" applyBorder="1" applyProtection="1">
      <protection locked="0"/>
    </xf>
    <xf numFmtId="4" fontId="12" fillId="0" borderId="5" xfId="0" applyNumberFormat="1" applyFont="1" applyBorder="1" applyProtection="1">
      <protection locked="0"/>
    </xf>
    <xf numFmtId="49" fontId="7" fillId="2" borderId="5" xfId="3" applyNumberFormat="1" applyFont="1" applyFill="1" applyBorder="1" applyAlignment="1" applyProtection="1">
      <alignment horizontal="center" vertical="center" wrapText="1"/>
    </xf>
    <xf numFmtId="49" fontId="6" fillId="2" borderId="5" xfId="3" applyNumberFormat="1" applyFont="1" applyFill="1" applyBorder="1" applyAlignment="1" applyProtection="1">
      <alignment horizontal="center" vertical="center" wrapText="1"/>
    </xf>
    <xf numFmtId="49" fontId="7" fillId="2" borderId="5" xfId="3" applyNumberFormat="1" applyFont="1" applyFill="1" applyBorder="1" applyProtection="1"/>
    <xf numFmtId="0" fontId="7" fillId="2" borderId="5" xfId="3" applyFont="1" applyFill="1" applyBorder="1" applyAlignment="1" applyProtection="1">
      <alignment horizontal="left" vertical="center" wrapText="1"/>
    </xf>
    <xf numFmtId="0" fontId="6" fillId="2" borderId="5" xfId="3" applyFont="1" applyFill="1" applyBorder="1" applyAlignment="1" applyProtection="1">
      <alignment horizontal="center"/>
    </xf>
    <xf numFmtId="43" fontId="6" fillId="2" borderId="5" xfId="3" applyNumberFormat="1" applyFont="1" applyFill="1" applyBorder="1" applyAlignment="1" applyProtection="1">
      <alignment horizontal="center"/>
    </xf>
    <xf numFmtId="49" fontId="6" fillId="0" borderId="5" xfId="3" applyNumberFormat="1" applyFont="1" applyFill="1" applyBorder="1" applyProtection="1"/>
    <xf numFmtId="0" fontId="6" fillId="0" borderId="5" xfId="3" applyFont="1" applyFill="1" applyBorder="1" applyAlignment="1" applyProtection="1">
      <alignment horizontal="left" vertical="center" wrapText="1" indent="3"/>
    </xf>
    <xf numFmtId="0" fontId="6" fillId="0" borderId="5" xfId="3" applyFont="1" applyFill="1" applyBorder="1" applyAlignment="1" applyProtection="1">
      <alignment horizontal="center"/>
    </xf>
    <xf numFmtId="43" fontId="6" fillId="4" borderId="5" xfId="3" applyNumberFormat="1" applyFont="1" applyFill="1" applyBorder="1" applyAlignment="1" applyProtection="1">
      <alignment horizontal="center"/>
    </xf>
    <xf numFmtId="0" fontId="7" fillId="2" borderId="5" xfId="3" applyFont="1" applyFill="1" applyBorder="1" applyAlignment="1" applyProtection="1">
      <alignment vertical="center" wrapText="1"/>
    </xf>
    <xf numFmtId="43" fontId="7" fillId="2" borderId="5" xfId="4" applyNumberFormat="1" applyFont="1" applyFill="1" applyBorder="1" applyAlignment="1" applyProtection="1">
      <alignment horizontal="center"/>
    </xf>
    <xf numFmtId="0" fontId="7" fillId="2" borderId="5" xfId="3" applyFont="1" applyFill="1" applyBorder="1" applyAlignment="1" applyProtection="1">
      <alignment horizontal="left" vertical="center"/>
    </xf>
    <xf numFmtId="43" fontId="7" fillId="2" borderId="5" xfId="3" applyNumberFormat="1" applyFont="1" applyFill="1" applyBorder="1" applyAlignment="1" applyProtection="1">
      <alignment vertical="center" wrapText="1"/>
    </xf>
    <xf numFmtId="43" fontId="7" fillId="2" borderId="5" xfId="3" applyNumberFormat="1" applyFont="1" applyFill="1" applyBorder="1" applyAlignment="1" applyProtection="1">
      <alignment horizontal="center"/>
    </xf>
    <xf numFmtId="0" fontId="8" fillId="0" borderId="0" xfId="0" applyFont="1" applyAlignment="1" applyProtection="1">
      <alignment vertical="center"/>
    </xf>
    <xf numFmtId="164" fontId="8" fillId="0" borderId="0" xfId="1" applyNumberFormat="1" applyFont="1" applyAlignment="1" applyProtection="1">
      <alignment vertical="center"/>
    </xf>
    <xf numFmtId="0" fontId="8" fillId="0" borderId="0" xfId="0" applyNumberFormat="1" applyFont="1" applyAlignment="1" applyProtection="1">
      <alignment horizontal="center" vertical="center"/>
    </xf>
    <xf numFmtId="0" fontId="11" fillId="0" borderId="0" xfId="0" applyNumberFormat="1" applyFont="1" applyAlignment="1" applyProtection="1">
      <alignment horizontal="center" vertical="center"/>
    </xf>
    <xf numFmtId="0" fontId="8" fillId="0" borderId="0" xfId="0" applyFont="1" applyAlignment="1" applyProtection="1"/>
    <xf numFmtId="164" fontId="8" fillId="0" borderId="0" xfId="1" applyNumberFormat="1" applyFont="1" applyAlignment="1" applyProtection="1"/>
    <xf numFmtId="164" fontId="8" fillId="5" borderId="0" xfId="1" applyNumberFormat="1" applyFont="1" applyFill="1" applyBorder="1" applyAlignment="1" applyProtection="1">
      <alignment vertical="center" wrapText="1"/>
    </xf>
    <xf numFmtId="164" fontId="8" fillId="5" borderId="27" xfId="1" applyNumberFormat="1" applyFont="1" applyFill="1" applyBorder="1" applyAlignment="1" applyProtection="1">
      <alignment vertical="center" wrapText="1"/>
    </xf>
    <xf numFmtId="0" fontId="6" fillId="2" borderId="5" xfId="0" applyFont="1" applyFill="1" applyBorder="1" applyAlignment="1" applyProtection="1">
      <alignment horizontal="center" wrapText="1"/>
    </xf>
    <xf numFmtId="0" fontId="8" fillId="2" borderId="5" xfId="0" applyFont="1" applyFill="1" applyBorder="1" applyAlignment="1" applyProtection="1">
      <alignment horizontal="center"/>
    </xf>
    <xf numFmtId="0" fontId="8" fillId="0" borderId="5" xfId="0" applyFont="1" applyBorder="1" applyAlignment="1" applyProtection="1">
      <alignment horizontal="center" vertical="center" wrapText="1"/>
    </xf>
    <xf numFmtId="43" fontId="12" fillId="0" borderId="5" xfId="1" applyFont="1" applyBorder="1" applyAlignment="1" applyProtection="1">
      <alignment vertical="center"/>
      <protection locked="0"/>
    </xf>
    <xf numFmtId="43" fontId="8" fillId="4" borderId="5" xfId="1" applyFont="1" applyFill="1" applyBorder="1" applyAlignment="1" applyProtection="1">
      <alignment horizontal="center" vertical="center" wrapText="1"/>
    </xf>
    <xf numFmtId="43" fontId="6" fillId="4" borderId="5" xfId="1" applyFont="1" applyFill="1" applyBorder="1" applyAlignment="1" applyProtection="1">
      <alignment horizontal="center" vertical="center"/>
    </xf>
    <xf numFmtId="0" fontId="8" fillId="4" borderId="5" xfId="0" applyFont="1" applyFill="1" applyBorder="1" applyAlignment="1" applyProtection="1">
      <alignment horizontal="center" vertical="center" wrapText="1"/>
    </xf>
    <xf numFmtId="43" fontId="8" fillId="4" borderId="5" xfId="1" applyFont="1" applyFill="1" applyBorder="1" applyAlignment="1" applyProtection="1">
      <alignment vertical="center"/>
    </xf>
    <xf numFmtId="0" fontId="8" fillId="5" borderId="0" xfId="0" applyFont="1" applyFill="1" applyBorder="1" applyAlignment="1" applyProtection="1">
      <alignment vertical="center" wrapText="1"/>
    </xf>
    <xf numFmtId="0" fontId="6" fillId="0" borderId="0" xfId="0" applyFont="1" applyBorder="1" applyAlignment="1" applyProtection="1"/>
    <xf numFmtId="0" fontId="12" fillId="3" borderId="0" xfId="0" applyFont="1" applyFill="1" applyAlignment="1" applyProtection="1">
      <alignment horizontal="center"/>
    </xf>
    <xf numFmtId="0" fontId="12" fillId="3" borderId="0" xfId="0" applyFont="1" applyFill="1" applyProtection="1"/>
    <xf numFmtId="0" fontId="12" fillId="2" borderId="5" xfId="0" applyFont="1" applyFill="1" applyBorder="1" applyAlignment="1" applyProtection="1">
      <alignment horizontal="center"/>
    </xf>
    <xf numFmtId="0" fontId="12" fillId="2" borderId="5" xfId="0" applyFont="1" applyFill="1" applyBorder="1" applyAlignment="1" applyProtection="1">
      <alignment vertical="top" wrapText="1"/>
    </xf>
    <xf numFmtId="0" fontId="12" fillId="2" borderId="5" xfId="0" applyFont="1" applyFill="1" applyBorder="1" applyAlignment="1" applyProtection="1">
      <alignment horizontal="center" vertical="top" wrapText="1"/>
    </xf>
    <xf numFmtId="0" fontId="16" fillId="2" borderId="5" xfId="0" applyFont="1" applyFill="1" applyBorder="1" applyAlignment="1" applyProtection="1">
      <alignment vertical="top" wrapText="1"/>
    </xf>
    <xf numFmtId="43" fontId="12" fillId="2" borderId="5" xfId="1" applyFont="1" applyFill="1" applyBorder="1" applyAlignment="1" applyProtection="1">
      <alignment vertical="top" wrapText="1"/>
    </xf>
    <xf numFmtId="0" fontId="12" fillId="3" borderId="5" xfId="0" applyFont="1" applyFill="1" applyBorder="1" applyAlignment="1" applyProtection="1">
      <alignment horizontal="center"/>
    </xf>
    <xf numFmtId="43" fontId="12" fillId="4" borderId="5" xfId="1" applyFont="1" applyFill="1" applyBorder="1" applyAlignment="1" applyProtection="1">
      <alignment vertical="top" wrapText="1"/>
    </xf>
    <xf numFmtId="0" fontId="12" fillId="4" borderId="5" xfId="0" applyFont="1" applyFill="1" applyBorder="1" applyAlignment="1" applyProtection="1">
      <alignment vertical="top" wrapText="1"/>
    </xf>
    <xf numFmtId="167" fontId="12" fillId="4" borderId="5" xfId="0" applyNumberFormat="1" applyFont="1" applyFill="1" applyBorder="1" applyAlignment="1" applyProtection="1">
      <alignment horizontal="right" vertical="top" wrapText="1"/>
    </xf>
    <xf numFmtId="2" fontId="12" fillId="3" borderId="5" xfId="0" applyNumberFormat="1" applyFont="1" applyFill="1" applyBorder="1" applyAlignment="1" applyProtection="1">
      <alignment horizontal="center"/>
    </xf>
    <xf numFmtId="43" fontId="10" fillId="2" borderId="5" xfId="1" applyFont="1" applyFill="1" applyBorder="1" applyAlignment="1" applyProtection="1">
      <alignment vertical="top" wrapText="1"/>
    </xf>
    <xf numFmtId="0" fontId="15" fillId="2" borderId="5" xfId="0" applyFont="1" applyFill="1" applyBorder="1" applyAlignment="1" applyProtection="1">
      <alignment vertical="top" wrapText="1"/>
    </xf>
    <xf numFmtId="0" fontId="8" fillId="0" borderId="0" xfId="0" applyFont="1" applyAlignment="1" applyProtection="1">
      <alignment horizontal="center"/>
    </xf>
    <xf numFmtId="0" fontId="12" fillId="0" borderId="0" xfId="5" applyFont="1" applyAlignment="1" applyProtection="1">
      <alignment vertical="top" wrapText="1"/>
    </xf>
    <xf numFmtId="0" fontId="12" fillId="0" borderId="0" xfId="5" applyFont="1" applyAlignment="1" applyProtection="1">
      <alignment wrapText="1"/>
    </xf>
    <xf numFmtId="2" fontId="7" fillId="0" borderId="0" xfId="5" applyNumberFormat="1" applyFont="1" applyAlignment="1" applyProtection="1">
      <alignment horizontal="center" wrapText="1"/>
    </xf>
    <xf numFmtId="43" fontId="7" fillId="0" borderId="0" xfId="6" applyFont="1" applyAlignment="1" applyProtection="1">
      <alignment horizontal="center" wrapText="1"/>
    </xf>
    <xf numFmtId="0" fontId="7" fillId="0" borderId="0" xfId="5" applyFont="1" applyAlignment="1" applyProtection="1">
      <alignment horizontal="center" wrapText="1"/>
    </xf>
    <xf numFmtId="0" fontId="8" fillId="0" borderId="0" xfId="5" applyFont="1" applyAlignment="1" applyProtection="1">
      <alignment vertical="center" wrapText="1"/>
    </xf>
    <xf numFmtId="2" fontId="8" fillId="5" borderId="0" xfId="5" applyNumberFormat="1" applyFont="1" applyFill="1" applyBorder="1" applyAlignment="1" applyProtection="1">
      <alignment horizontal="left" vertical="center" wrapText="1"/>
    </xf>
    <xf numFmtId="43" fontId="12" fillId="0" borderId="0" xfId="6" applyFont="1" applyAlignment="1" applyProtection="1">
      <alignment wrapText="1"/>
    </xf>
    <xf numFmtId="0" fontId="8" fillId="0" borderId="0" xfId="5" applyFont="1" applyAlignment="1" applyProtection="1">
      <alignment horizontal="right" vertical="center" wrapText="1"/>
    </xf>
    <xf numFmtId="49" fontId="11" fillId="2" borderId="25" xfId="5" applyNumberFormat="1" applyFont="1" applyFill="1" applyBorder="1" applyAlignment="1" applyProtection="1">
      <alignment horizontal="left" vertical="center" wrapText="1"/>
    </xf>
    <xf numFmtId="0" fontId="11" fillId="2" borderId="25" xfId="5" applyFont="1" applyFill="1" applyBorder="1" applyAlignment="1" applyProtection="1">
      <alignment vertical="center" wrapText="1"/>
    </xf>
    <xf numFmtId="0" fontId="11" fillId="2" borderId="25" xfId="5" applyFont="1" applyFill="1" applyBorder="1" applyAlignment="1" applyProtection="1">
      <alignment horizontal="center" vertical="center" wrapText="1"/>
    </xf>
    <xf numFmtId="0" fontId="8" fillId="2" borderId="25" xfId="5" applyFont="1" applyFill="1" applyBorder="1" applyAlignment="1" applyProtection="1">
      <alignment horizontal="center" vertical="center" wrapText="1"/>
    </xf>
    <xf numFmtId="0" fontId="12" fillId="0" borderId="0" xfId="5" applyFont="1" applyProtection="1"/>
    <xf numFmtId="49" fontId="8" fillId="2" borderId="25" xfId="5" applyNumberFormat="1" applyFont="1" applyFill="1" applyBorder="1" applyAlignment="1" applyProtection="1">
      <alignment horizontal="center" vertical="center" wrapText="1"/>
    </xf>
    <xf numFmtId="0" fontId="8" fillId="2" borderId="6" xfId="5" applyFont="1" applyFill="1" applyBorder="1" applyAlignment="1" applyProtection="1">
      <alignment horizontal="center" vertical="center" wrapText="1"/>
    </xf>
    <xf numFmtId="43" fontId="11" fillId="0" borderId="25" xfId="5" applyNumberFormat="1" applyFont="1" applyFill="1" applyBorder="1" applyProtection="1">
      <protection locked="0"/>
    </xf>
    <xf numFmtId="43" fontId="11" fillId="2" borderId="25" xfId="5" applyNumberFormat="1" applyFont="1" applyFill="1" applyBorder="1" applyProtection="1"/>
    <xf numFmtId="43" fontId="8" fillId="2" borderId="6" xfId="6" applyNumberFormat="1" applyFont="1" applyFill="1" applyBorder="1" applyProtection="1"/>
    <xf numFmtId="9" fontId="8" fillId="2" borderId="25" xfId="7" applyFont="1" applyFill="1" applyBorder="1" applyProtection="1"/>
    <xf numFmtId="0" fontId="10" fillId="0" borderId="0" xfId="5" applyFont="1" applyProtection="1"/>
    <xf numFmtId="0" fontId="7" fillId="2" borderId="25" xfId="5" applyFont="1" applyFill="1" applyBorder="1" applyAlignment="1" applyProtection="1">
      <alignment vertical="center" wrapText="1"/>
    </xf>
    <xf numFmtId="43" fontId="11" fillId="2" borderId="25" xfId="6" applyNumberFormat="1" applyFont="1" applyFill="1" applyBorder="1" applyProtection="1"/>
    <xf numFmtId="49" fontId="8" fillId="0" borderId="25" xfId="5" applyNumberFormat="1" applyFont="1" applyBorder="1" applyAlignment="1" applyProtection="1">
      <alignment horizontal="left" vertical="center" wrapText="1"/>
    </xf>
    <xf numFmtId="0" fontId="6" fillId="7" borderId="5" xfId="5" applyFont="1" applyFill="1" applyBorder="1" applyAlignment="1" applyProtection="1">
      <alignment vertical="center" wrapText="1"/>
    </xf>
    <xf numFmtId="0" fontId="8" fillId="0" borderId="25" xfId="5" applyFont="1" applyBorder="1" applyAlignment="1" applyProtection="1">
      <alignment horizontal="center" vertical="center" wrapText="1"/>
    </xf>
    <xf numFmtId="43" fontId="8" fillId="0" borderId="25" xfId="6" applyNumberFormat="1" applyFont="1" applyFill="1" applyBorder="1" applyProtection="1">
      <protection locked="0"/>
    </xf>
    <xf numFmtId="43" fontId="11" fillId="4" borderId="25" xfId="6" applyNumberFormat="1" applyFont="1" applyFill="1" applyBorder="1" applyProtection="1"/>
    <xf numFmtId="43" fontId="8" fillId="4" borderId="6" xfId="6" applyNumberFormat="1" applyFont="1" applyFill="1" applyBorder="1" applyProtection="1"/>
    <xf numFmtId="43" fontId="8" fillId="4" borderId="25" xfId="6" applyNumberFormat="1" applyFont="1" applyFill="1" applyBorder="1" applyProtection="1"/>
    <xf numFmtId="0" fontId="8" fillId="0" borderId="6" xfId="5" applyFont="1" applyBorder="1" applyAlignment="1" applyProtection="1">
      <alignment horizontal="center" vertical="center" wrapText="1"/>
    </xf>
    <xf numFmtId="43" fontId="8" fillId="0" borderId="25" xfId="6" applyNumberFormat="1" applyFont="1" applyBorder="1" applyProtection="1">
      <protection locked="0"/>
    </xf>
    <xf numFmtId="0" fontId="7" fillId="2" borderId="25" xfId="5" applyFont="1" applyFill="1" applyBorder="1" applyAlignment="1" applyProtection="1">
      <alignment wrapText="1"/>
    </xf>
    <xf numFmtId="0" fontId="6" fillId="0" borderId="25" xfId="5" applyFont="1" applyBorder="1" applyAlignment="1" applyProtection="1">
      <alignment horizontal="left" vertical="center" wrapText="1"/>
    </xf>
    <xf numFmtId="0" fontId="10" fillId="0" borderId="0" xfId="5" applyFont="1" applyAlignment="1" applyProtection="1">
      <alignment wrapText="1"/>
    </xf>
    <xf numFmtId="43" fontId="11" fillId="0" borderId="25" xfId="6" applyNumberFormat="1" applyFont="1" applyFill="1" applyBorder="1" applyProtection="1">
      <protection locked="0"/>
    </xf>
    <xf numFmtId="43" fontId="11" fillId="2" borderId="6" xfId="6" applyNumberFormat="1" applyFont="1" applyFill="1" applyBorder="1" applyProtection="1"/>
    <xf numFmtId="2" fontId="8" fillId="5" borderId="25" xfId="5" applyNumberFormat="1" applyFont="1" applyFill="1" applyBorder="1" applyAlignment="1" applyProtection="1">
      <alignment horizontal="left" vertical="center" wrapText="1"/>
    </xf>
    <xf numFmtId="0" fontId="8" fillId="0" borderId="25" xfId="5" applyFont="1" applyFill="1" applyBorder="1" applyAlignment="1" applyProtection="1">
      <alignment horizontal="center" vertical="center" wrapText="1"/>
    </xf>
    <xf numFmtId="165" fontId="8" fillId="5" borderId="25" xfId="5" applyNumberFormat="1" applyFont="1" applyFill="1" applyBorder="1" applyAlignment="1" applyProtection="1">
      <alignment horizontal="left" vertical="center" wrapText="1"/>
    </xf>
    <xf numFmtId="9" fontId="8" fillId="2" borderId="25" xfId="7" applyFont="1" applyFill="1" applyBorder="1" applyAlignment="1" applyProtection="1">
      <alignment vertical="center"/>
    </xf>
    <xf numFmtId="43" fontId="11" fillId="2" borderId="25" xfId="6" applyNumberFormat="1" applyFont="1" applyFill="1" applyBorder="1" applyAlignment="1" applyProtection="1">
      <alignment vertical="center" wrapText="1"/>
    </xf>
    <xf numFmtId="43" fontId="11" fillId="2" borderId="6" xfId="6" applyNumberFormat="1" applyFont="1" applyFill="1" applyBorder="1" applyAlignment="1" applyProtection="1">
      <alignment vertical="center"/>
    </xf>
    <xf numFmtId="49" fontId="11" fillId="0" borderId="0" xfId="5" applyNumberFormat="1" applyFont="1" applyAlignment="1" applyProtection="1">
      <alignment horizontal="left" vertical="center"/>
    </xf>
    <xf numFmtId="0" fontId="8" fillId="0" borderId="0" xfId="5" applyFont="1" applyAlignment="1" applyProtection="1">
      <alignment wrapText="1"/>
    </xf>
    <xf numFmtId="0" fontId="8" fillId="0" borderId="0" xfId="5" applyFont="1" applyProtection="1"/>
    <xf numFmtId="43" fontId="13" fillId="0" borderId="0" xfId="3" applyNumberFormat="1" applyFont="1" applyBorder="1" applyAlignment="1" applyProtection="1">
      <alignment wrapText="1"/>
    </xf>
    <xf numFmtId="0" fontId="8" fillId="0" borderId="0" xfId="5" applyFont="1" applyAlignment="1" applyProtection="1"/>
    <xf numFmtId="2" fontId="12" fillId="0" borderId="0" xfId="5" applyNumberFormat="1" applyFont="1" applyAlignment="1" applyProtection="1">
      <alignment horizontal="center" wrapText="1"/>
    </xf>
    <xf numFmtId="0" fontId="17" fillId="0" borderId="0" xfId="5" applyFont="1" applyAlignment="1" applyProtection="1"/>
    <xf numFmtId="0" fontId="8" fillId="0" borderId="0" xfId="5" applyFont="1" applyAlignment="1" applyProtection="1">
      <alignment horizontal="right"/>
    </xf>
    <xf numFmtId="0" fontId="6" fillId="0" borderId="0" xfId="0" applyFont="1" applyAlignment="1" applyProtection="1"/>
    <xf numFmtId="0" fontId="11" fillId="2" borderId="21" xfId="0" applyFont="1" applyFill="1" applyBorder="1" applyAlignment="1" applyProtection="1">
      <alignment horizontal="center" vertical="center" wrapText="1"/>
    </xf>
    <xf numFmtId="0" fontId="8" fillId="0" borderId="0" xfId="0" applyFont="1" applyAlignment="1" applyProtection="1">
      <alignment horizontal="center" vertical="center"/>
    </xf>
    <xf numFmtId="0" fontId="7" fillId="0" borderId="0" xfId="3" applyFont="1" applyFill="1" applyAlignment="1" applyProtection="1">
      <alignment horizontal="center" vertical="center"/>
    </xf>
    <xf numFmtId="0" fontId="7" fillId="0" borderId="0" xfId="3" applyFont="1" applyFill="1" applyAlignment="1" applyProtection="1">
      <alignment horizontal="center" vertical="center" wrapText="1"/>
    </xf>
    <xf numFmtId="0" fontId="8" fillId="0" borderId="0" xfId="0" applyFont="1" applyAlignment="1" applyProtection="1">
      <alignment horizontal="left"/>
    </xf>
    <xf numFmtId="164" fontId="8" fillId="5" borderId="0" xfId="1" applyNumberFormat="1" applyFont="1" applyFill="1" applyBorder="1" applyAlignment="1" applyProtection="1">
      <alignment horizontal="center" vertical="center" wrapText="1"/>
    </xf>
    <xf numFmtId="164" fontId="8" fillId="5" borderId="27" xfId="1" applyNumberFormat="1" applyFont="1" applyFill="1" applyBorder="1" applyAlignment="1" applyProtection="1">
      <alignment horizontal="center" vertical="center" wrapText="1"/>
    </xf>
    <xf numFmtId="0" fontId="7" fillId="2" borderId="5" xfId="0" applyFont="1" applyFill="1" applyBorder="1" applyAlignment="1" applyProtection="1">
      <alignment horizontal="center" wrapText="1"/>
    </xf>
    <xf numFmtId="0" fontId="8" fillId="2" borderId="5" xfId="0" applyFont="1" applyFill="1" applyBorder="1" applyAlignment="1" applyProtection="1">
      <alignment horizontal="center" vertical="center" wrapText="1"/>
    </xf>
    <xf numFmtId="0" fontId="7" fillId="2" borderId="5" xfId="0" applyFont="1" applyFill="1" applyBorder="1" applyAlignment="1" applyProtection="1">
      <alignment horizontal="center"/>
    </xf>
    <xf numFmtId="0" fontId="15" fillId="3" borderId="0" xfId="0" applyFont="1" applyFill="1" applyAlignment="1" applyProtection="1">
      <alignment horizontal="center"/>
    </xf>
    <xf numFmtId="0" fontId="8" fillId="3" borderId="0" xfId="0" applyFont="1" applyFill="1" applyAlignment="1" applyProtection="1">
      <alignment horizontal="right" vertical="center" wrapText="1"/>
    </xf>
    <xf numFmtId="0" fontId="8" fillId="2" borderId="5" xfId="0" applyNumberFormat="1" applyFont="1" applyFill="1" applyBorder="1" applyAlignment="1" applyProtection="1">
      <alignment horizontal="center" vertical="center" wrapText="1"/>
    </xf>
    <xf numFmtId="0" fontId="6" fillId="0" borderId="0" xfId="0" applyNumberFormat="1" applyFont="1" applyBorder="1" applyProtection="1"/>
    <xf numFmtId="0" fontId="8" fillId="0" borderId="0" xfId="0" applyFont="1" applyAlignment="1" applyProtection="1">
      <alignment horizontal="center" vertical="center" wrapText="1"/>
    </xf>
    <xf numFmtId="0" fontId="6" fillId="0" borderId="0" xfId="0" applyFont="1" applyAlignment="1" applyProtection="1"/>
    <xf numFmtId="0" fontId="8" fillId="0" borderId="0" xfId="0" applyFont="1" applyAlignment="1" applyProtection="1">
      <alignment horizontal="center" vertical="center"/>
    </xf>
    <xf numFmtId="0" fontId="7" fillId="0" borderId="0" xfId="3" applyFont="1" applyFill="1" applyAlignment="1" applyProtection="1">
      <alignment horizontal="center" vertical="center"/>
    </xf>
    <xf numFmtId="164" fontId="8" fillId="5" borderId="0" xfId="1" applyNumberFormat="1" applyFont="1" applyFill="1" applyBorder="1" applyAlignment="1" applyProtection="1">
      <alignment horizontal="center" vertical="center" wrapText="1"/>
    </xf>
    <xf numFmtId="164" fontId="8" fillId="5" borderId="27" xfId="1" applyNumberFormat="1" applyFont="1" applyFill="1" applyBorder="1" applyAlignment="1" applyProtection="1">
      <alignment horizontal="center" vertical="center" wrapText="1"/>
    </xf>
    <xf numFmtId="0" fontId="8" fillId="0" borderId="0" xfId="0" applyFont="1" applyAlignment="1" applyProtection="1">
      <alignment horizontal="left"/>
    </xf>
    <xf numFmtId="0" fontId="8" fillId="5" borderId="0" xfId="0" applyFont="1" applyFill="1" applyBorder="1" applyAlignment="1" applyProtection="1">
      <alignment horizontal="left" vertical="center" wrapText="1"/>
    </xf>
    <xf numFmtId="0" fontId="8" fillId="2" borderId="5" xfId="0" applyFont="1" applyFill="1" applyBorder="1" applyAlignment="1" applyProtection="1">
      <alignment horizontal="center" textRotation="90" wrapText="1"/>
    </xf>
    <xf numFmtId="0" fontId="8" fillId="2" borderId="5" xfId="0" applyFont="1" applyFill="1" applyBorder="1" applyAlignment="1" applyProtection="1">
      <alignment horizontal="center" vertical="center" wrapText="1"/>
    </xf>
    <xf numFmtId="0" fontId="6" fillId="2" borderId="5" xfId="0" applyFont="1" applyFill="1" applyBorder="1" applyAlignment="1" applyProtection="1">
      <alignment wrapText="1"/>
    </xf>
    <xf numFmtId="0" fontId="7" fillId="2" borderId="5" xfId="0" applyFont="1" applyFill="1" applyBorder="1" applyAlignment="1" applyProtection="1">
      <alignment horizontal="center" wrapText="1"/>
    </xf>
    <xf numFmtId="0" fontId="6" fillId="2" borderId="5" xfId="0" applyFont="1" applyFill="1" applyBorder="1" applyAlignment="1" applyProtection="1">
      <alignment horizontal="center" textRotation="90" wrapText="1"/>
    </xf>
    <xf numFmtId="0" fontId="8" fillId="5" borderId="0" xfId="5" applyFont="1" applyFill="1" applyBorder="1" applyAlignment="1" applyProtection="1">
      <alignment horizontal="left" vertical="center" wrapText="1"/>
    </xf>
    <xf numFmtId="0" fontId="6" fillId="0" borderId="5" xfId="0" applyFont="1" applyBorder="1" applyProtection="1">
      <protection locked="0"/>
    </xf>
    <xf numFmtId="0" fontId="7" fillId="2" borderId="5" xfId="2" applyFont="1" applyFill="1" applyBorder="1" applyProtection="1"/>
    <xf numFmtId="43" fontId="6" fillId="2" borderId="5" xfId="0" applyNumberFormat="1" applyFont="1" applyFill="1" applyBorder="1" applyProtection="1"/>
    <xf numFmtId="0" fontId="6" fillId="0" borderId="0" xfId="0" applyFont="1" applyProtection="1"/>
    <xf numFmtId="43" fontId="10" fillId="0" borderId="0" xfId="0" applyNumberFormat="1" applyFont="1" applyProtection="1"/>
    <xf numFmtId="43" fontId="6" fillId="4" borderId="5" xfId="0" applyNumberFormat="1" applyFont="1" applyFill="1" applyBorder="1" applyProtection="1"/>
    <xf numFmtId="0" fontId="6" fillId="0" borderId="5" xfId="2" applyFont="1" applyBorder="1" applyProtection="1"/>
    <xf numFmtId="4" fontId="6" fillId="0" borderId="5" xfId="0" applyNumberFormat="1" applyFont="1" applyBorder="1" applyProtection="1"/>
    <xf numFmtId="0" fontId="6" fillId="0" borderId="5" xfId="0" applyFont="1" applyBorder="1" applyProtection="1"/>
    <xf numFmtId="0" fontId="6" fillId="0" borderId="0" xfId="2" applyFont="1" applyProtection="1"/>
    <xf numFmtId="0" fontId="7" fillId="0" borderId="0" xfId="2" applyFont="1" applyProtection="1"/>
    <xf numFmtId="0" fontId="7" fillId="0" borderId="0" xfId="0" applyFont="1" applyAlignment="1" applyProtection="1"/>
    <xf numFmtId="0" fontId="9" fillId="0" borderId="0" xfId="0" applyFont="1" applyAlignment="1" applyProtection="1">
      <alignment horizontal="center"/>
    </xf>
    <xf numFmtId="0" fontId="6" fillId="2" borderId="5" xfId="2" applyFont="1" applyFill="1" applyBorder="1" applyProtection="1"/>
    <xf numFmtId="0" fontId="6" fillId="2" borderId="5" xfId="0" applyFont="1" applyFill="1" applyBorder="1" applyProtection="1"/>
    <xf numFmtId="1" fontId="6" fillId="2" borderId="5" xfId="0" applyNumberFormat="1" applyFont="1" applyFill="1" applyBorder="1" applyAlignment="1" applyProtection="1">
      <alignment horizontal="center"/>
    </xf>
    <xf numFmtId="4" fontId="6" fillId="2" borderId="5" xfId="0" applyNumberFormat="1" applyFont="1" applyFill="1" applyBorder="1" applyProtection="1"/>
    <xf numFmtId="1" fontId="6" fillId="0" borderId="5" xfId="0" applyNumberFormat="1" applyFont="1" applyBorder="1" applyAlignment="1" applyProtection="1">
      <alignment horizontal="center"/>
    </xf>
    <xf numFmtId="43" fontId="6" fillId="3" borderId="5" xfId="0" applyNumberFormat="1" applyFont="1" applyFill="1" applyBorder="1" applyProtection="1">
      <protection locked="0"/>
    </xf>
    <xf numFmtId="9" fontId="6" fillId="2" borderId="5" xfId="0" applyNumberFormat="1" applyFont="1" applyFill="1" applyBorder="1" applyProtection="1"/>
    <xf numFmtId="3" fontId="6" fillId="2" borderId="5" xfId="0" applyNumberFormat="1" applyFont="1" applyFill="1" applyBorder="1" applyAlignment="1" applyProtection="1">
      <alignment horizontal="center"/>
    </xf>
    <xf numFmtId="3" fontId="6" fillId="0" borderId="5" xfId="0" applyNumberFormat="1" applyFont="1" applyBorder="1" applyAlignment="1" applyProtection="1">
      <alignment horizontal="center"/>
    </xf>
    <xf numFmtId="4" fontId="6" fillId="2" borderId="5" xfId="0" applyNumberFormat="1" applyFont="1" applyFill="1" applyBorder="1" applyAlignment="1" applyProtection="1">
      <alignment wrapText="1"/>
    </xf>
    <xf numFmtId="2" fontId="6" fillId="0" borderId="5" xfId="2" applyNumberFormat="1" applyFont="1" applyBorder="1" applyProtection="1"/>
    <xf numFmtId="1" fontId="6" fillId="2" borderId="5" xfId="0" applyNumberFormat="1" applyFont="1" applyFill="1" applyBorder="1" applyProtection="1"/>
    <xf numFmtId="1" fontId="6" fillId="0" borderId="5" xfId="0" applyNumberFormat="1" applyFont="1" applyBorder="1" applyProtection="1"/>
    <xf numFmtId="0" fontId="7" fillId="2" borderId="5" xfId="0" applyFont="1" applyFill="1" applyBorder="1" applyProtection="1"/>
    <xf numFmtId="0" fontId="7" fillId="2" borderId="5" xfId="0" applyFont="1" applyFill="1" applyBorder="1" applyAlignment="1" applyProtection="1">
      <alignment horizontal="center" vertical="center"/>
    </xf>
    <xf numFmtId="43" fontId="7" fillId="2" borderId="5" xfId="0" applyNumberFormat="1" applyFont="1" applyFill="1" applyBorder="1" applyProtection="1"/>
    <xf numFmtId="1" fontId="6" fillId="0" borderId="5" xfId="0" applyNumberFormat="1" applyFont="1" applyBorder="1" applyAlignment="1" applyProtection="1">
      <alignment horizontal="center" vertical="center"/>
    </xf>
    <xf numFmtId="1" fontId="7" fillId="2" borderId="5" xfId="0" applyNumberFormat="1" applyFont="1" applyFill="1" applyBorder="1" applyAlignment="1" applyProtection="1">
      <alignment horizontal="center" vertical="center"/>
    </xf>
    <xf numFmtId="0" fontId="7" fillId="2" borderId="5" xfId="2" applyFont="1" applyFill="1" applyBorder="1" applyAlignment="1" applyProtection="1">
      <alignment horizontal="center" vertical="center"/>
    </xf>
    <xf numFmtId="0" fontId="7" fillId="2" borderId="5" xfId="0" applyFont="1" applyFill="1" applyBorder="1" applyAlignment="1" applyProtection="1">
      <alignment wrapText="1"/>
    </xf>
    <xf numFmtId="1" fontId="6" fillId="2" borderId="5" xfId="0" applyNumberFormat="1" applyFont="1" applyFill="1" applyBorder="1" applyAlignment="1" applyProtection="1">
      <alignment horizontal="center" vertical="center"/>
    </xf>
    <xf numFmtId="0" fontId="6" fillId="0" borderId="5" xfId="2" applyFont="1" applyBorder="1" applyAlignment="1" applyProtection="1">
      <alignment horizontal="center" vertical="center"/>
    </xf>
    <xf numFmtId="1" fontId="7" fillId="0" borderId="5" xfId="0" applyNumberFormat="1" applyFont="1" applyBorder="1" applyAlignment="1" applyProtection="1">
      <alignment horizontal="center" vertical="center"/>
    </xf>
    <xf numFmtId="43" fontId="6" fillId="0" borderId="5" xfId="2" applyNumberFormat="1" applyFont="1" applyBorder="1" applyProtection="1">
      <protection locked="0"/>
    </xf>
    <xf numFmtId="43" fontId="7" fillId="0" borderId="5" xfId="0" applyNumberFormat="1" applyFont="1" applyBorder="1" applyAlignment="1" applyProtection="1">
      <alignment horizontal="center" wrapText="1"/>
      <protection locked="0"/>
    </xf>
    <xf numFmtId="0" fontId="10" fillId="0" borderId="0" xfId="0" applyFont="1" applyProtection="1"/>
    <xf numFmtId="0" fontId="6" fillId="0" borderId="5" xfId="2" applyFont="1" applyBorder="1" applyAlignment="1" applyProtection="1">
      <alignment horizontal="center"/>
    </xf>
    <xf numFmtId="0" fontId="8" fillId="0" borderId="25" xfId="0" applyFont="1" applyBorder="1" applyAlignment="1" applyProtection="1">
      <alignment horizontal="center"/>
    </xf>
    <xf numFmtId="0" fontId="8" fillId="0" borderId="21" xfId="0" applyFont="1" applyBorder="1" applyAlignment="1" applyProtection="1">
      <alignment horizontal="center"/>
    </xf>
    <xf numFmtId="43" fontId="8" fillId="4" borderId="25" xfId="1" applyNumberFormat="1" applyFont="1" applyFill="1" applyBorder="1" applyProtection="1"/>
    <xf numFmtId="49" fontId="8" fillId="0" borderId="25" xfId="0" applyNumberFormat="1" applyFont="1" applyBorder="1" applyAlignment="1" applyProtection="1">
      <alignment horizontal="center"/>
    </xf>
    <xf numFmtId="49" fontId="8" fillId="0" borderId="25" xfId="0" applyNumberFormat="1" applyFont="1" applyBorder="1" applyAlignment="1" applyProtection="1">
      <alignment horizontal="left"/>
    </xf>
    <xf numFmtId="0" fontId="6" fillId="0" borderId="5" xfId="3" applyFont="1" applyFill="1" applyBorder="1" applyAlignment="1" applyProtection="1">
      <alignment horizontal="left" wrapText="1"/>
    </xf>
    <xf numFmtId="0" fontId="6" fillId="0" borderId="5" xfId="3" applyFont="1" applyFill="1" applyBorder="1" applyAlignment="1" applyProtection="1">
      <alignment horizontal="left" vertical="center" wrapText="1"/>
    </xf>
    <xf numFmtId="0" fontId="14" fillId="0" borderId="0" xfId="0" applyFont="1" applyAlignment="1" applyProtection="1">
      <alignment horizontal="center"/>
    </xf>
    <xf numFmtId="0" fontId="7" fillId="2" borderId="2" xfId="3" applyFont="1" applyFill="1" applyBorder="1" applyAlignment="1" applyProtection="1">
      <alignment horizontal="center" vertical="center" wrapText="1"/>
    </xf>
    <xf numFmtId="0" fontId="7" fillId="2" borderId="3" xfId="3" applyFont="1" applyFill="1" applyBorder="1" applyAlignment="1" applyProtection="1">
      <alignment horizontal="center" vertical="center" wrapText="1"/>
    </xf>
    <xf numFmtId="43" fontId="6" fillId="3" borderId="5" xfId="3" applyNumberFormat="1" applyFont="1" applyFill="1" applyBorder="1" applyAlignment="1" applyProtection="1">
      <alignment horizontal="center"/>
      <protection locked="0"/>
    </xf>
    <xf numFmtId="0" fontId="8" fillId="0" borderId="0" xfId="0" applyFont="1" applyAlignment="1" applyProtection="1">
      <alignment horizontal="left" vertical="center" wrapText="1"/>
    </xf>
    <xf numFmtId="43" fontId="8" fillId="3" borderId="25" xfId="1" applyNumberFormat="1" applyFont="1" applyFill="1" applyBorder="1" applyAlignment="1" applyProtection="1">
      <alignment vertical="center" wrapText="1"/>
      <protection locked="0"/>
    </xf>
    <xf numFmtId="43" fontId="11" fillId="2" borderId="25" xfId="1" applyNumberFormat="1" applyFont="1" applyFill="1" applyBorder="1" applyAlignment="1" applyProtection="1">
      <alignment vertical="center" wrapText="1"/>
    </xf>
    <xf numFmtId="0" fontId="8" fillId="0" borderId="23" xfId="0" applyFont="1" applyBorder="1" applyAlignment="1" applyProtection="1">
      <alignment vertical="center" wrapText="1"/>
    </xf>
    <xf numFmtId="0" fontId="8" fillId="0" borderId="25" xfId="0" applyFont="1" applyBorder="1" applyAlignment="1" applyProtection="1">
      <alignment horizontal="center" vertical="center" wrapText="1"/>
    </xf>
    <xf numFmtId="0" fontId="6" fillId="0" borderId="5" xfId="0" applyFont="1" applyBorder="1" applyAlignment="1" applyProtection="1">
      <alignment horizontal="center"/>
    </xf>
    <xf numFmtId="0" fontId="8" fillId="0" borderId="0" xfId="0" applyFont="1" applyAlignment="1" applyProtection="1">
      <alignment horizontal="center" wrapText="1"/>
    </xf>
    <xf numFmtId="0" fontId="8" fillId="2" borderId="26" xfId="0" applyFont="1" applyFill="1" applyBorder="1" applyAlignment="1" applyProtection="1">
      <alignment horizontal="center" vertical="center" wrapText="1"/>
    </xf>
    <xf numFmtId="0" fontId="8" fillId="2" borderId="24" xfId="0" applyFont="1" applyFill="1" applyBorder="1" applyAlignment="1" applyProtection="1">
      <alignment horizontal="center" vertical="center" wrapText="1"/>
    </xf>
    <xf numFmtId="0" fontId="8" fillId="0" borderId="23" xfId="0" applyFont="1" applyBorder="1" applyAlignment="1" applyProtection="1">
      <alignment horizontal="center" vertical="center"/>
      <protection locked="0"/>
    </xf>
    <xf numFmtId="43" fontId="8" fillId="2" borderId="24" xfId="1" applyNumberFormat="1" applyFont="1" applyFill="1" applyBorder="1" applyProtection="1"/>
    <xf numFmtId="2" fontId="8" fillId="0" borderId="5" xfId="0" applyNumberFormat="1" applyFont="1" applyBorder="1" applyAlignment="1" applyProtection="1">
      <alignment horizontal="left" vertical="center"/>
    </xf>
    <xf numFmtId="0" fontId="8" fillId="0" borderId="5" xfId="0" applyFont="1" applyBorder="1" applyAlignment="1" applyProtection="1">
      <alignment horizontal="center" wrapText="1"/>
    </xf>
    <xf numFmtId="165" fontId="8" fillId="0" borderId="5" xfId="0" applyNumberFormat="1" applyFont="1" applyBorder="1" applyAlignment="1" applyProtection="1">
      <alignment horizontal="left" vertical="center"/>
    </xf>
    <xf numFmtId="0" fontId="12" fillId="0" borderId="0" xfId="0" applyFont="1" applyAlignment="1" applyProtection="1">
      <alignment wrapText="1"/>
    </xf>
    <xf numFmtId="0" fontId="11" fillId="5" borderId="0" xfId="0" applyFont="1" applyFill="1" applyBorder="1" applyAlignment="1" applyProtection="1">
      <alignment horizontal="center" wrapText="1"/>
    </xf>
    <xf numFmtId="0" fontId="11" fillId="2" borderId="5" xfId="0" applyFont="1" applyFill="1" applyBorder="1" applyAlignment="1" applyProtection="1">
      <alignment vertical="center" wrapText="1"/>
    </xf>
    <xf numFmtId="0" fontId="11" fillId="2" borderId="23"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0" xfId="0" applyFont="1" applyFill="1" applyAlignment="1" applyProtection="1">
      <alignment horizontal="center"/>
    </xf>
    <xf numFmtId="0" fontId="6" fillId="0" borderId="12" xfId="0" applyFont="1" applyBorder="1" applyAlignment="1" applyProtection="1"/>
    <xf numFmtId="43" fontId="8" fillId="0" borderId="30" xfId="0" applyNumberFormat="1" applyFont="1" applyBorder="1" applyAlignment="1" applyProtection="1">
      <alignment horizontal="center" vertical="center"/>
      <protection locked="0"/>
    </xf>
    <xf numFmtId="43" fontId="8" fillId="0" borderId="23" xfId="0" applyNumberFormat="1" applyFont="1" applyBorder="1" applyAlignment="1" applyProtection="1">
      <alignment horizontal="center" vertical="center"/>
      <protection locked="0"/>
    </xf>
    <xf numFmtId="43" fontId="8" fillId="0" borderId="29" xfId="0" applyNumberFormat="1" applyFont="1" applyBorder="1" applyAlignment="1" applyProtection="1">
      <alignment horizontal="center" vertical="center"/>
      <protection locked="0"/>
    </xf>
    <xf numFmtId="0" fontId="11" fillId="2" borderId="5" xfId="0" applyFont="1" applyFill="1" applyBorder="1" applyAlignment="1" applyProtection="1">
      <alignment vertical="center"/>
    </xf>
    <xf numFmtId="0" fontId="8" fillId="2" borderId="5" xfId="0" applyFont="1" applyFill="1" applyBorder="1" applyAlignment="1" applyProtection="1">
      <alignment horizontal="center" vertical="center"/>
    </xf>
    <xf numFmtId="43" fontId="11" fillId="2" borderId="5" xfId="0" applyNumberFormat="1" applyFont="1" applyFill="1" applyBorder="1" applyAlignment="1" applyProtection="1">
      <alignment vertical="center"/>
    </xf>
    <xf numFmtId="0" fontId="6" fillId="0" borderId="1" xfId="0" applyFont="1" applyBorder="1" applyProtection="1"/>
    <xf numFmtId="4" fontId="6" fillId="0" borderId="1" xfId="0" applyNumberFormat="1" applyFont="1" applyBorder="1" applyProtection="1"/>
    <xf numFmtId="4" fontId="6" fillId="0" borderId="31" xfId="0" applyNumberFormat="1" applyFont="1" applyBorder="1" applyProtection="1"/>
    <xf numFmtId="0" fontId="8" fillId="0" borderId="8" xfId="0" applyFont="1" applyBorder="1" applyAlignment="1" applyProtection="1">
      <alignment horizontal="center" wrapText="1"/>
    </xf>
    <xf numFmtId="0" fontId="11" fillId="0" borderId="0" xfId="0" applyFont="1" applyAlignment="1" applyProtection="1">
      <alignment wrapText="1"/>
    </xf>
    <xf numFmtId="0" fontId="6" fillId="2" borderId="5" xfId="0" applyFont="1" applyFill="1" applyBorder="1" applyAlignment="1" applyProtection="1">
      <alignment horizontal="center"/>
    </xf>
    <xf numFmtId="166" fontId="6" fillId="2" borderId="5" xfId="0" applyNumberFormat="1" applyFont="1" applyFill="1" applyBorder="1" applyProtection="1"/>
    <xf numFmtId="166" fontId="6" fillId="0" borderId="5" xfId="0" applyNumberFormat="1" applyFont="1" applyBorder="1" applyProtection="1"/>
    <xf numFmtId="4" fontId="6" fillId="0" borderId="5" xfId="0" applyNumberFormat="1" applyFont="1" applyBorder="1" applyAlignment="1" applyProtection="1">
      <alignment horizontal="center"/>
    </xf>
    <xf numFmtId="0" fontId="7" fillId="2" borderId="5" xfId="2" applyFont="1" applyFill="1" applyBorder="1" applyAlignment="1" applyProtection="1">
      <alignment horizontal="center"/>
    </xf>
    <xf numFmtId="4" fontId="6" fillId="0" borderId="32" xfId="0" applyNumberFormat="1" applyFont="1" applyBorder="1" applyProtection="1"/>
    <xf numFmtId="3" fontId="7" fillId="3" borderId="5" xfId="0" applyNumberFormat="1" applyFont="1" applyFill="1" applyBorder="1" applyAlignment="1" applyProtection="1">
      <alignment horizontal="center"/>
    </xf>
    <xf numFmtId="3" fontId="7" fillId="2" borderId="5" xfId="0" applyNumberFormat="1" applyFont="1" applyFill="1" applyBorder="1" applyAlignment="1" applyProtection="1">
      <alignment horizontal="center"/>
    </xf>
    <xf numFmtId="3" fontId="7" fillId="2" borderId="5" xfId="0" applyNumberFormat="1" applyFont="1" applyFill="1" applyBorder="1" applyProtection="1"/>
    <xf numFmtId="3" fontId="6" fillId="0" borderId="5" xfId="0" applyNumberFormat="1" applyFont="1" applyBorder="1" applyProtection="1"/>
    <xf numFmtId="0" fontId="6" fillId="6" borderId="5" xfId="0" applyFont="1" applyFill="1" applyBorder="1" applyAlignment="1" applyProtection="1">
      <alignment vertical="center" wrapText="1"/>
    </xf>
    <xf numFmtId="43" fontId="6" fillId="4" borderId="5" xfId="2" applyNumberFormat="1" applyFont="1" applyFill="1" applyBorder="1" applyProtection="1"/>
    <xf numFmtId="9" fontId="6" fillId="4" borderId="5" xfId="0" applyNumberFormat="1" applyFont="1" applyFill="1" applyBorder="1" applyAlignment="1" applyProtection="1">
      <alignment horizontal="right" vertical="center" wrapText="1"/>
    </xf>
    <xf numFmtId="0" fontId="6" fillId="6" borderId="5" xfId="0" applyFont="1" applyFill="1" applyBorder="1" applyAlignment="1" applyProtection="1">
      <alignment horizontal="justify" vertical="center" wrapText="1"/>
    </xf>
    <xf numFmtId="0" fontId="6" fillId="2" borderId="5" xfId="0" applyFont="1" applyFill="1" applyBorder="1" applyAlignment="1" applyProtection="1">
      <alignment horizontal="center" vertical="center" wrapText="1"/>
    </xf>
    <xf numFmtId="0" fontId="6" fillId="2" borderId="5" xfId="0" applyFont="1" applyFill="1" applyBorder="1" applyAlignment="1" applyProtection="1">
      <alignment vertical="center" wrapText="1"/>
    </xf>
    <xf numFmtId="0" fontId="0" fillId="0" borderId="0" xfId="0" applyFont="1" applyProtection="1"/>
    <xf numFmtId="0" fontId="0" fillId="0" borderId="5" xfId="2" applyFont="1" applyBorder="1" applyProtection="1"/>
    <xf numFmtId="0" fontId="0" fillId="0" borderId="5" xfId="2" applyFont="1" applyBorder="1" applyAlignment="1" applyProtection="1"/>
    <xf numFmtId="0" fontId="0" fillId="0" borderId="5" xfId="2" applyFont="1" applyBorder="1" applyAlignment="1" applyProtection="1">
      <alignment vertical="top"/>
    </xf>
    <xf numFmtId="43" fontId="12" fillId="0" borderId="5" xfId="1" applyFont="1" applyFill="1" applyBorder="1" applyAlignment="1" applyProtection="1">
      <alignment vertical="top" wrapText="1"/>
    </xf>
    <xf numFmtId="0" fontId="0" fillId="0" borderId="0" xfId="0" applyFont="1" applyAlignment="1" applyProtection="1">
      <alignment horizontal="center"/>
    </xf>
    <xf numFmtId="0" fontId="7" fillId="0" borderId="0" xfId="0" applyFont="1" applyProtection="1"/>
    <xf numFmtId="0" fontId="6" fillId="0" borderId="0" xfId="0" applyFont="1" applyAlignment="1" applyProtection="1">
      <alignment horizontal="center"/>
    </xf>
    <xf numFmtId="4" fontId="6" fillId="0" borderId="11" xfId="0" applyNumberFormat="1" applyFont="1" applyBorder="1" applyProtection="1"/>
    <xf numFmtId="4" fontId="6" fillId="2" borderId="8" xfId="0" applyNumberFormat="1" applyFont="1" applyFill="1" applyBorder="1" applyAlignment="1" applyProtection="1">
      <alignment vertical="center"/>
    </xf>
    <xf numFmtId="4" fontId="6" fillId="2" borderId="38" xfId="0" applyNumberFormat="1" applyFont="1" applyFill="1" applyBorder="1" applyAlignment="1" applyProtection="1">
      <alignment vertical="center"/>
    </xf>
    <xf numFmtId="4" fontId="6" fillId="2" borderId="15" xfId="0" applyNumberFormat="1" applyFont="1" applyFill="1" applyBorder="1" applyAlignment="1" applyProtection="1">
      <alignment vertical="center"/>
    </xf>
    <xf numFmtId="4" fontId="6" fillId="0" borderId="11" xfId="0" applyNumberFormat="1" applyFont="1" applyBorder="1" applyProtection="1">
      <protection locked="0"/>
    </xf>
    <xf numFmtId="0" fontId="6" fillId="0" borderId="11" xfId="0" applyFont="1" applyBorder="1" applyProtection="1">
      <protection locked="0"/>
    </xf>
    <xf numFmtId="0" fontId="7" fillId="2" borderId="8"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6" fillId="0" borderId="0" xfId="8" applyFont="1" applyProtection="1"/>
    <xf numFmtId="0" fontId="6" fillId="0" borderId="0" xfId="8" applyFont="1" applyAlignment="1" applyProtection="1">
      <alignment horizontal="right" vertical="center"/>
    </xf>
    <xf numFmtId="0" fontId="7" fillId="0" borderId="0" xfId="8" applyFont="1" applyAlignment="1" applyProtection="1">
      <alignment horizontal="center" vertical="center"/>
    </xf>
    <xf numFmtId="0" fontId="6" fillId="0" borderId="0" xfId="8" applyFont="1" applyBorder="1" applyAlignment="1" applyProtection="1">
      <alignment vertical="center" wrapText="1"/>
    </xf>
    <xf numFmtId="0" fontId="6" fillId="0" borderId="0" xfId="8" applyFont="1" applyBorder="1" applyAlignment="1" applyProtection="1">
      <alignment horizontal="center" vertical="center" wrapText="1"/>
    </xf>
    <xf numFmtId="0" fontId="8" fillId="0" borderId="0" xfId="8" applyFont="1" applyBorder="1" applyAlignment="1" applyProtection="1">
      <alignment horizontal="right" vertical="center" wrapText="1"/>
    </xf>
    <xf numFmtId="0" fontId="8" fillId="2" borderId="5" xfId="8" applyFont="1" applyFill="1" applyBorder="1" applyAlignment="1" applyProtection="1">
      <alignment horizontal="center" vertical="center" textRotation="90"/>
    </xf>
    <xf numFmtId="0" fontId="11" fillId="2" borderId="4" xfId="8" applyFont="1" applyFill="1" applyBorder="1" applyAlignment="1" applyProtection="1">
      <alignment horizontal="center" vertical="center"/>
    </xf>
    <xf numFmtId="0" fontId="11" fillId="2" borderId="42" xfId="8" applyFont="1" applyFill="1" applyBorder="1" applyAlignment="1" applyProtection="1">
      <alignment horizontal="center" vertical="center" wrapText="1"/>
    </xf>
    <xf numFmtId="0" fontId="11" fillId="2" borderId="5" xfId="8" applyFont="1" applyFill="1" applyBorder="1" applyAlignment="1" applyProtection="1">
      <alignment horizontal="center" vertical="center" wrapText="1"/>
    </xf>
    <xf numFmtId="0" fontId="11" fillId="2" borderId="4" xfId="8" applyFont="1" applyFill="1" applyBorder="1" applyAlignment="1" applyProtection="1">
      <alignment horizontal="center" vertical="center" wrapText="1"/>
    </xf>
    <xf numFmtId="0" fontId="6" fillId="2" borderId="5" xfId="8" applyFont="1" applyFill="1" applyBorder="1" applyAlignment="1" applyProtection="1">
      <alignment horizontal="center" vertical="center"/>
    </xf>
    <xf numFmtId="0" fontId="6" fillId="0" borderId="5" xfId="8" applyFont="1" applyBorder="1" applyAlignment="1" applyProtection="1">
      <alignment vertical="center" wrapText="1"/>
      <protection locked="0"/>
    </xf>
    <xf numFmtId="43" fontId="6" fillId="0" borderId="5" xfId="8" applyNumberFormat="1" applyFont="1" applyBorder="1" applyAlignment="1" applyProtection="1">
      <alignment vertical="center" wrapText="1"/>
      <protection locked="0"/>
    </xf>
    <xf numFmtId="43" fontId="6" fillId="0" borderId="5" xfId="8" applyNumberFormat="1" applyFont="1" applyBorder="1" applyAlignment="1" applyProtection="1">
      <alignment vertical="center"/>
      <protection locked="0"/>
    </xf>
    <xf numFmtId="0" fontId="6" fillId="2" borderId="4" xfId="8" applyFont="1" applyFill="1" applyBorder="1" applyAlignment="1" applyProtection="1">
      <alignment horizontal="center" vertical="center"/>
    </xf>
    <xf numFmtId="0" fontId="6" fillId="0" borderId="4" xfId="8" applyFont="1" applyBorder="1" applyAlignment="1" applyProtection="1">
      <alignment horizontal="center" vertical="center" wrapText="1"/>
      <protection locked="0"/>
    </xf>
    <xf numFmtId="43" fontId="6" fillId="0" borderId="4" xfId="8" applyNumberFormat="1" applyFont="1" applyBorder="1" applyAlignment="1" applyProtection="1">
      <alignment horizontal="center" vertical="center" wrapText="1"/>
      <protection locked="0"/>
    </xf>
    <xf numFmtId="43" fontId="6" fillId="2" borderId="5" xfId="8" applyNumberFormat="1" applyFont="1" applyFill="1" applyBorder="1" applyAlignment="1" applyProtection="1">
      <alignment vertical="center" wrapText="1"/>
    </xf>
    <xf numFmtId="0" fontId="6" fillId="0" borderId="0" xfId="8" applyFont="1" applyBorder="1" applyAlignment="1" applyProtection="1">
      <alignment vertical="center"/>
    </xf>
    <xf numFmtId="0" fontId="8" fillId="6" borderId="0" xfId="8" applyFont="1" applyFill="1" applyAlignment="1" applyProtection="1">
      <alignment vertical="center" wrapText="1"/>
    </xf>
    <xf numFmtId="0" fontId="11" fillId="6" borderId="43" xfId="8" applyFont="1" applyFill="1" applyBorder="1" applyAlignment="1" applyProtection="1">
      <alignment vertical="center"/>
    </xf>
    <xf numFmtId="0" fontId="8" fillId="6" borderId="0" xfId="8" applyFont="1" applyFill="1" applyAlignment="1" applyProtection="1">
      <alignment vertical="center"/>
    </xf>
    <xf numFmtId="0" fontId="6" fillId="0" borderId="0" xfId="8" applyFont="1" applyAlignment="1" applyProtection="1">
      <alignment vertical="center" wrapText="1"/>
    </xf>
    <xf numFmtId="0" fontId="9" fillId="0" borderId="0" xfId="8" applyFont="1" applyAlignment="1" applyProtection="1">
      <alignment horizontal="left" indent="5"/>
    </xf>
    <xf numFmtId="0" fontId="8" fillId="0" borderId="0" xfId="8" applyFont="1" applyProtection="1"/>
    <xf numFmtId="0" fontId="8" fillId="0" borderId="0" xfId="8" applyFont="1" applyAlignment="1" applyProtection="1">
      <alignment wrapText="1"/>
    </xf>
    <xf numFmtId="0" fontId="8" fillId="0" borderId="0" xfId="8" applyFont="1" applyAlignment="1" applyProtection="1">
      <alignment horizontal="left"/>
    </xf>
    <xf numFmtId="0" fontId="8" fillId="0" borderId="0" xfId="8" applyFont="1" applyAlignment="1" applyProtection="1">
      <alignment horizontal="left" vertical="center" indent="1"/>
    </xf>
    <xf numFmtId="0" fontId="8" fillId="0" borderId="0" xfId="8" applyFont="1" applyAlignment="1" applyProtection="1">
      <alignment horizontal="right" vertical="center"/>
    </xf>
    <xf numFmtId="0" fontId="6" fillId="0" borderId="0" xfId="8" applyFont="1" applyAlignment="1" applyProtection="1">
      <alignment horizontal="center" vertical="center" wrapText="1"/>
    </xf>
    <xf numFmtId="0" fontId="6" fillId="0" borderId="0" xfId="8" applyFont="1" applyAlignment="1" applyProtection="1">
      <alignment horizontal="center"/>
    </xf>
    <xf numFmtId="0" fontId="8" fillId="2" borderId="5" xfId="8" applyFont="1" applyFill="1" applyBorder="1" applyAlignment="1" applyProtection="1">
      <alignment horizontal="center" vertical="center" textRotation="90" wrapText="1"/>
    </xf>
    <xf numFmtId="0" fontId="8" fillId="2" borderId="4" xfId="8" applyFont="1" applyFill="1" applyBorder="1" applyAlignment="1" applyProtection="1">
      <alignment horizontal="center" vertical="center"/>
    </xf>
    <xf numFmtId="0" fontId="8" fillId="2" borderId="5" xfId="8" applyFont="1" applyFill="1" applyBorder="1" applyAlignment="1" applyProtection="1">
      <alignment horizontal="center" vertical="center" wrapText="1"/>
    </xf>
    <xf numFmtId="0" fontId="8" fillId="2" borderId="4" xfId="8" applyFont="1" applyFill="1" applyBorder="1" applyAlignment="1" applyProtection="1">
      <alignment horizontal="center" vertical="center" wrapText="1"/>
    </xf>
    <xf numFmtId="0" fontId="8" fillId="0" borderId="4" xfId="8" applyFont="1" applyBorder="1" applyAlignment="1" applyProtection="1">
      <alignment horizontal="center" vertical="center" wrapText="1"/>
      <protection locked="0"/>
    </xf>
    <xf numFmtId="43" fontId="8" fillId="0" borderId="5" xfId="8" applyNumberFormat="1" applyFont="1" applyBorder="1" applyAlignment="1" applyProtection="1">
      <alignment horizontal="center" vertical="center" wrapText="1"/>
      <protection locked="0"/>
    </xf>
    <xf numFmtId="43" fontId="8" fillId="0" borderId="4" xfId="8" applyNumberFormat="1" applyFont="1" applyBorder="1" applyAlignment="1" applyProtection="1">
      <alignment horizontal="center" vertical="center" wrapText="1"/>
      <protection locked="0"/>
    </xf>
    <xf numFmtId="0" fontId="8" fillId="0" borderId="5" xfId="8" applyFont="1" applyBorder="1" applyAlignment="1" applyProtection="1">
      <alignment vertical="center" wrapText="1"/>
      <protection locked="0"/>
    </xf>
    <xf numFmtId="43" fontId="8" fillId="0" borderId="5" xfId="8" applyNumberFormat="1" applyFont="1" applyBorder="1" applyAlignment="1" applyProtection="1">
      <alignment vertical="center"/>
      <protection locked="0"/>
    </xf>
    <xf numFmtId="43" fontId="18" fillId="0" borderId="5" xfId="8" applyNumberFormat="1" applyFont="1" applyBorder="1" applyAlignment="1" applyProtection="1">
      <alignment vertical="center"/>
      <protection locked="0"/>
    </xf>
    <xf numFmtId="43" fontId="11" fillId="6" borderId="5" xfId="8" applyNumberFormat="1" applyFont="1" applyFill="1" applyBorder="1" applyAlignment="1" applyProtection="1">
      <alignment horizontal="center" vertical="center" wrapText="1"/>
      <protection locked="0"/>
    </xf>
    <xf numFmtId="43" fontId="8" fillId="0" borderId="4" xfId="8" applyNumberFormat="1" applyFont="1" applyBorder="1" applyAlignment="1" applyProtection="1">
      <alignment vertical="center"/>
      <protection locked="0"/>
    </xf>
    <xf numFmtId="43" fontId="8" fillId="2" borderId="5" xfId="8" applyNumberFormat="1" applyFont="1" applyFill="1" applyBorder="1" applyAlignment="1" applyProtection="1">
      <alignment vertical="center"/>
    </xf>
    <xf numFmtId="0" fontId="18" fillId="0" borderId="0" xfId="8" applyFont="1" applyBorder="1" applyAlignment="1" applyProtection="1">
      <alignment vertical="center"/>
    </xf>
    <xf numFmtId="0" fontId="8" fillId="0" borderId="0" xfId="8" applyFont="1" applyBorder="1" applyAlignment="1" applyProtection="1">
      <alignment vertical="center"/>
    </xf>
    <xf numFmtId="0" fontId="19" fillId="0" borderId="0" xfId="8" applyFont="1" applyBorder="1" applyAlignment="1" applyProtection="1">
      <alignment vertical="center"/>
    </xf>
    <xf numFmtId="0" fontId="6" fillId="0" borderId="0" xfId="8" applyFont="1" applyBorder="1" applyProtection="1"/>
    <xf numFmtId="0" fontId="6" fillId="0" borderId="44" xfId="8" applyFont="1" applyBorder="1" applyProtection="1"/>
    <xf numFmtId="43" fontId="6" fillId="0" borderId="5" xfId="0" applyNumberFormat="1" applyFont="1" applyBorder="1" applyProtection="1"/>
    <xf numFmtId="4" fontId="7" fillId="0" borderId="5" xfId="0" applyNumberFormat="1" applyFont="1" applyBorder="1" applyProtection="1">
      <protection locked="0"/>
    </xf>
    <xf numFmtId="0" fontId="7" fillId="0" borderId="5" xfId="0" applyFont="1" applyBorder="1" applyProtection="1">
      <protection locked="0"/>
    </xf>
    <xf numFmtId="0" fontId="6" fillId="2" borderId="11" xfId="0" applyFont="1" applyFill="1" applyBorder="1" applyProtection="1"/>
    <xf numFmtId="0" fontId="8" fillId="0" borderId="0" xfId="0" applyFont="1" applyAlignment="1" applyProtection="1">
      <alignment horizontal="center" vertical="center"/>
    </xf>
    <xf numFmtId="0" fontId="8" fillId="0" borderId="0" xfId="0" applyFont="1" applyAlignment="1" applyProtection="1">
      <alignment horizontal="right" vertical="center" wrapText="1"/>
    </xf>
    <xf numFmtId="0" fontId="7" fillId="0" borderId="0" xfId="2" applyFont="1" applyAlignment="1" applyProtection="1">
      <alignment horizontal="center"/>
    </xf>
    <xf numFmtId="0" fontId="6" fillId="0" borderId="0" xfId="2" applyFont="1" applyAlignment="1" applyProtection="1">
      <alignment horizontal="right" wrapText="1"/>
    </xf>
    <xf numFmtId="0" fontId="7" fillId="0" borderId="0" xfId="0" applyFont="1" applyAlignment="1" applyProtection="1">
      <alignment horizontal="center"/>
    </xf>
    <xf numFmtId="0" fontId="8" fillId="0" borderId="0" xfId="0" applyNumberFormat="1" applyFont="1" applyAlignment="1" applyProtection="1">
      <alignment horizontal="right" vertical="center" wrapText="1"/>
    </xf>
    <xf numFmtId="0" fontId="11" fillId="0" borderId="0" xfId="0" applyNumberFormat="1" applyFont="1" applyAlignment="1" applyProtection="1">
      <alignment horizontal="center"/>
    </xf>
    <xf numFmtId="0" fontId="12" fillId="0" borderId="0" xfId="0" applyNumberFormat="1" applyFont="1" applyAlignment="1" applyProtection="1"/>
    <xf numFmtId="0" fontId="8" fillId="5" borderId="0" xfId="0" applyNumberFormat="1" applyFont="1" applyFill="1" applyBorder="1" applyAlignment="1" applyProtection="1">
      <alignment horizontal="left" vertical="center" wrapText="1"/>
    </xf>
    <xf numFmtId="0" fontId="6" fillId="0" borderId="0" xfId="0" applyNumberFormat="1" applyFont="1" applyBorder="1" applyProtection="1"/>
    <xf numFmtId="0" fontId="8" fillId="5" borderId="0" xfId="0" applyNumberFormat="1" applyFont="1" applyFill="1" applyBorder="1" applyAlignment="1" applyProtection="1">
      <alignment horizontal="center" vertical="center" wrapText="1"/>
    </xf>
    <xf numFmtId="0" fontId="8" fillId="2" borderId="5" xfId="0" applyNumberFormat="1" applyFont="1" applyFill="1" applyBorder="1" applyAlignment="1" applyProtection="1">
      <alignment horizontal="center" vertical="center" wrapText="1"/>
    </xf>
    <xf numFmtId="0" fontId="6" fillId="2" borderId="5" xfId="0" applyNumberFormat="1" applyFont="1" applyFill="1" applyBorder="1" applyAlignment="1" applyProtection="1">
      <alignment horizontal="center"/>
    </xf>
    <xf numFmtId="0" fontId="11" fillId="0" borderId="0" xfId="0" applyFont="1" applyAlignment="1" applyProtection="1">
      <alignment horizontal="center" vertical="top" wrapText="1"/>
    </xf>
    <xf numFmtId="0" fontId="8" fillId="0" borderId="0" xfId="0" applyFont="1" applyAlignment="1" applyProtection="1">
      <alignment horizontal="center" vertical="center" wrapText="1"/>
    </xf>
    <xf numFmtId="0" fontId="8" fillId="0" borderId="0" xfId="0" applyFont="1" applyAlignment="1" applyProtection="1">
      <alignment horizontal="right" wrapText="1"/>
    </xf>
    <xf numFmtId="0" fontId="6" fillId="0" borderId="0" xfId="0" applyFont="1" applyAlignment="1" applyProtection="1"/>
    <xf numFmtId="0" fontId="11" fillId="0" borderId="0" xfId="0" applyFont="1" applyAlignment="1" applyProtection="1">
      <alignment horizontal="center"/>
    </xf>
    <xf numFmtId="49" fontId="11" fillId="2" borderId="21" xfId="0" applyNumberFormat="1" applyFont="1" applyFill="1" applyBorder="1" applyAlignment="1" applyProtection="1">
      <alignment horizontal="left" vertical="center" wrapText="1"/>
    </xf>
    <xf numFmtId="49" fontId="6" fillId="2" borderId="26" xfId="0" applyNumberFormat="1" applyFont="1" applyFill="1" applyBorder="1" applyAlignment="1" applyProtection="1">
      <alignment horizontal="left"/>
    </xf>
    <xf numFmtId="49" fontId="6" fillId="2" borderId="24" xfId="0" applyNumberFormat="1" applyFont="1" applyFill="1" applyBorder="1" applyAlignment="1" applyProtection="1">
      <alignment horizontal="left"/>
    </xf>
    <xf numFmtId="0" fontId="11" fillId="2" borderId="21" xfId="0" applyFont="1" applyFill="1" applyBorder="1" applyAlignment="1" applyProtection="1">
      <alignment horizontal="center" vertical="center" wrapText="1"/>
    </xf>
    <xf numFmtId="0" fontId="6" fillId="2" borderId="26" xfId="0" applyFont="1" applyFill="1" applyBorder="1" applyProtection="1"/>
    <xf numFmtId="0" fontId="6" fillId="2" borderId="24" xfId="0" applyFont="1" applyFill="1" applyBorder="1" applyProtection="1"/>
    <xf numFmtId="0" fontId="11" fillId="2" borderId="6" xfId="0" applyFont="1" applyFill="1" applyBorder="1" applyAlignment="1" applyProtection="1">
      <alignment horizontal="center" vertical="center" wrapText="1"/>
    </xf>
    <xf numFmtId="0" fontId="6" fillId="2" borderId="22" xfId="0" applyFont="1" applyFill="1" applyBorder="1" applyProtection="1"/>
    <xf numFmtId="0" fontId="6" fillId="2" borderId="23" xfId="0" applyFont="1" applyFill="1" applyBorder="1" applyProtection="1"/>
    <xf numFmtId="0" fontId="8" fillId="2" borderId="21" xfId="0" applyFont="1" applyFill="1" applyBorder="1" applyAlignment="1" applyProtection="1">
      <alignment horizontal="center" vertical="center" wrapText="1"/>
    </xf>
    <xf numFmtId="0" fontId="8" fillId="2" borderId="6" xfId="0" applyFont="1" applyFill="1" applyBorder="1" applyAlignment="1" applyProtection="1">
      <alignment horizontal="center" wrapText="1"/>
    </xf>
    <xf numFmtId="0" fontId="6" fillId="2" borderId="33" xfId="0" applyFont="1" applyFill="1" applyBorder="1" applyProtection="1"/>
    <xf numFmtId="0" fontId="7" fillId="0" borderId="0" xfId="3" applyFont="1" applyFill="1" applyAlignment="1" applyProtection="1">
      <alignment horizontal="center" vertical="center"/>
    </xf>
    <xf numFmtId="0" fontId="6" fillId="0" borderId="0" xfId="0" applyFont="1" applyAlignment="1" applyProtection="1">
      <alignment horizontal="left" vertical="center" wrapText="1"/>
    </xf>
    <xf numFmtId="0" fontId="6" fillId="0" borderId="0" xfId="0" applyFont="1" applyAlignment="1">
      <alignment horizontal="right" wrapText="1"/>
    </xf>
    <xf numFmtId="0" fontId="6" fillId="0" borderId="0" xfId="0" applyFont="1" applyAlignment="1">
      <alignment horizontal="right"/>
    </xf>
    <xf numFmtId="0" fontId="8" fillId="0" borderId="0" xfId="0" applyFont="1" applyAlignment="1" applyProtection="1">
      <alignment horizontal="center" vertical="center"/>
      <protection locked="0"/>
    </xf>
    <xf numFmtId="0" fontId="7" fillId="0" borderId="0" xfId="3" applyFont="1" applyFill="1" applyAlignment="1">
      <alignment horizontal="center" vertical="center"/>
    </xf>
    <xf numFmtId="0" fontId="7" fillId="0" borderId="0" xfId="3" applyFont="1" applyFill="1" applyAlignment="1" applyProtection="1">
      <alignment horizontal="center" vertical="center" wrapText="1"/>
    </xf>
    <xf numFmtId="0" fontId="6" fillId="0" borderId="0" xfId="0" applyFont="1" applyAlignment="1" applyProtection="1">
      <alignment horizontal="right" wrapText="1"/>
    </xf>
    <xf numFmtId="0" fontId="6" fillId="0" borderId="0" xfId="0" applyFont="1" applyAlignment="1" applyProtection="1">
      <alignment horizontal="right"/>
    </xf>
    <xf numFmtId="0" fontId="8" fillId="0" borderId="0" xfId="0" applyFont="1" applyAlignment="1" applyProtection="1">
      <alignment horizontal="center" wrapText="1"/>
    </xf>
    <xf numFmtId="0" fontId="11" fillId="2" borderId="28" xfId="0" applyFont="1" applyFill="1" applyBorder="1" applyAlignment="1" applyProtection="1">
      <alignment horizontal="center" vertical="center"/>
    </xf>
    <xf numFmtId="0" fontId="11" fillId="5" borderId="20" xfId="0" applyFont="1" applyFill="1" applyBorder="1" applyAlignment="1" applyProtection="1">
      <alignment horizontal="center" vertical="center" wrapText="1"/>
    </xf>
    <xf numFmtId="0" fontId="6" fillId="0" borderId="0" xfId="0" applyFont="1" applyBorder="1" applyProtection="1"/>
    <xf numFmtId="0" fontId="11" fillId="0" borderId="0" xfId="0" applyFont="1" applyAlignment="1" applyProtection="1">
      <alignment horizontal="left" vertical="center"/>
    </xf>
    <xf numFmtId="0" fontId="8" fillId="0" borderId="0" xfId="0" applyFont="1" applyAlignment="1" applyProtection="1">
      <alignment horizontal="left"/>
    </xf>
    <xf numFmtId="0" fontId="8" fillId="5" borderId="0" xfId="0" applyFont="1" applyFill="1" applyBorder="1" applyAlignment="1" applyProtection="1">
      <alignment horizontal="left" vertical="center" wrapText="1"/>
    </xf>
    <xf numFmtId="0" fontId="11" fillId="2" borderId="24" xfId="0" applyFont="1" applyFill="1" applyBorder="1" applyAlignment="1" applyProtection="1">
      <alignment horizontal="center" vertical="center" wrapText="1"/>
    </xf>
    <xf numFmtId="164" fontId="8" fillId="5" borderId="0" xfId="1" applyNumberFormat="1" applyFont="1" applyFill="1" applyBorder="1" applyAlignment="1" applyProtection="1">
      <alignment horizontal="center" vertical="center" wrapText="1"/>
    </xf>
    <xf numFmtId="164" fontId="8" fillId="5" borderId="27" xfId="1" applyNumberFormat="1" applyFont="1" applyFill="1" applyBorder="1" applyAlignment="1" applyProtection="1">
      <alignment horizontal="center" vertical="center" wrapText="1"/>
    </xf>
    <xf numFmtId="0" fontId="11" fillId="2" borderId="27" xfId="0" applyFont="1" applyFill="1" applyBorder="1" applyAlignment="1" applyProtection="1">
      <alignment horizontal="center" vertical="center"/>
    </xf>
    <xf numFmtId="0" fontId="11" fillId="2" borderId="30" xfId="0" applyFont="1" applyFill="1" applyBorder="1" applyAlignment="1" applyProtection="1">
      <alignment horizontal="center" vertical="center"/>
    </xf>
    <xf numFmtId="0" fontId="11" fillId="0" borderId="0" xfId="0" applyFont="1" applyAlignment="1" applyProtection="1">
      <alignment horizontal="center" wrapText="1"/>
    </xf>
    <xf numFmtId="0" fontId="8" fillId="2" borderId="8" xfId="0" applyFont="1" applyFill="1" applyBorder="1" applyAlignment="1" applyProtection="1">
      <alignment horizontal="center" textRotation="90" wrapText="1"/>
    </xf>
    <xf numFmtId="0" fontId="8" fillId="2" borderId="15" xfId="0" applyFont="1" applyFill="1" applyBorder="1" applyAlignment="1" applyProtection="1">
      <alignment horizontal="center" textRotation="90" wrapText="1"/>
    </xf>
    <xf numFmtId="0" fontId="11" fillId="2" borderId="5" xfId="0" applyFont="1" applyFill="1" applyBorder="1" applyAlignment="1" applyProtection="1">
      <alignment horizontal="center" textRotation="90" wrapText="1"/>
    </xf>
    <xf numFmtId="0" fontId="8" fillId="2" borderId="5" xfId="0" applyFont="1" applyFill="1" applyBorder="1" applyAlignment="1" applyProtection="1"/>
    <xf numFmtId="0" fontId="11" fillId="2" borderId="8" xfId="0" applyFont="1" applyFill="1" applyBorder="1" applyAlignment="1" applyProtection="1">
      <alignment horizontal="center" textRotation="90" wrapText="1"/>
    </xf>
    <xf numFmtId="0" fontId="11" fillId="2" borderId="15" xfId="0" applyFont="1" applyFill="1" applyBorder="1" applyAlignment="1" applyProtection="1">
      <alignment horizontal="center" textRotation="90" wrapText="1"/>
    </xf>
    <xf numFmtId="0" fontId="7" fillId="2" borderId="5" xfId="0" applyFont="1" applyFill="1" applyBorder="1" applyAlignment="1" applyProtection="1">
      <alignment horizontal="center" wrapText="1"/>
    </xf>
    <xf numFmtId="0" fontId="8" fillId="2" borderId="5" xfId="0" applyFont="1" applyFill="1" applyBorder="1" applyAlignment="1" applyProtection="1">
      <alignment horizontal="center" textRotation="90" wrapText="1"/>
    </xf>
    <xf numFmtId="0" fontId="7" fillId="2" borderId="4" xfId="0" applyFont="1" applyFill="1" applyBorder="1" applyAlignment="1" applyProtection="1">
      <alignment horizontal="center" wrapText="1"/>
    </xf>
    <xf numFmtId="0" fontId="7" fillId="2" borderId="10" xfId="0" applyFont="1" applyFill="1" applyBorder="1" applyAlignment="1" applyProtection="1">
      <alignment horizontal="center" wrapText="1"/>
    </xf>
    <xf numFmtId="0" fontId="7" fillId="2" borderId="11" xfId="0" applyFont="1" applyFill="1" applyBorder="1" applyAlignment="1" applyProtection="1">
      <alignment horizontal="center" wrapText="1"/>
    </xf>
    <xf numFmtId="0" fontId="6" fillId="2" borderId="5" xfId="0" applyFont="1" applyFill="1" applyBorder="1" applyAlignment="1" applyProtection="1">
      <alignment horizontal="center" textRotation="90"/>
    </xf>
    <xf numFmtId="0" fontId="6" fillId="2" borderId="5" xfId="0" applyFont="1" applyFill="1" applyBorder="1" applyAlignment="1" applyProtection="1">
      <alignment horizontal="center" textRotation="90" wrapText="1"/>
    </xf>
    <xf numFmtId="0" fontId="11" fillId="4" borderId="5" xfId="0" applyFont="1" applyFill="1" applyBorder="1" applyAlignment="1" applyProtection="1">
      <alignment horizontal="center" vertical="center" wrapText="1"/>
    </xf>
    <xf numFmtId="0" fontId="6" fillId="2" borderId="5" xfId="0" applyFont="1" applyFill="1" applyBorder="1" applyAlignment="1" applyProtection="1">
      <alignment textRotation="90"/>
    </xf>
    <xf numFmtId="0" fontId="8" fillId="2" borderId="5" xfId="0" applyFont="1" applyFill="1" applyBorder="1" applyAlignment="1" applyProtection="1">
      <alignment horizontal="center" vertical="center" wrapText="1"/>
    </xf>
    <xf numFmtId="0" fontId="6" fillId="2" borderId="5" xfId="0" applyFont="1" applyFill="1" applyBorder="1" applyAlignment="1" applyProtection="1">
      <alignment wrapText="1"/>
    </xf>
    <xf numFmtId="0" fontId="7" fillId="2" borderId="5" xfId="0" applyFont="1" applyFill="1" applyBorder="1" applyAlignment="1" applyProtection="1">
      <alignment horizontal="center"/>
    </xf>
    <xf numFmtId="0" fontId="6" fillId="2" borderId="5" xfId="2" applyFont="1" applyFill="1" applyBorder="1" applyAlignment="1" applyProtection="1">
      <alignment horizontal="center"/>
    </xf>
    <xf numFmtId="0" fontId="6" fillId="2" borderId="5" xfId="0" applyFont="1" applyFill="1" applyBorder="1" applyAlignment="1" applyProtection="1">
      <alignment horizontal="center"/>
    </xf>
    <xf numFmtId="0" fontId="7" fillId="2" borderId="5" xfId="2" applyFont="1" applyFill="1" applyBorder="1" applyAlignment="1" applyProtection="1">
      <alignment horizontal="center"/>
    </xf>
    <xf numFmtId="0" fontId="6" fillId="2" borderId="5" xfId="2" applyFont="1" applyFill="1" applyBorder="1" applyAlignment="1" applyProtection="1">
      <alignment horizontal="center" wrapText="1"/>
    </xf>
    <xf numFmtId="0" fontId="7" fillId="3" borderId="5" xfId="0" applyFont="1" applyFill="1" applyBorder="1" applyAlignment="1" applyProtection="1">
      <alignment horizontal="center"/>
    </xf>
    <xf numFmtId="164" fontId="8" fillId="5" borderId="12" xfId="1" applyNumberFormat="1" applyFont="1" applyFill="1" applyBorder="1" applyAlignment="1" applyProtection="1">
      <alignment horizontal="center" vertical="center" wrapText="1"/>
    </xf>
    <xf numFmtId="0" fontId="6" fillId="0" borderId="0" xfId="2" applyFont="1" applyAlignment="1" applyProtection="1">
      <alignment horizontal="center" vertical="top" wrapText="1"/>
    </xf>
    <xf numFmtId="43" fontId="12" fillId="2" borderId="36" xfId="1" applyFont="1" applyFill="1" applyBorder="1" applyAlignment="1" applyProtection="1">
      <alignment horizontal="center" vertical="top"/>
    </xf>
    <xf numFmtId="43" fontId="12" fillId="2" borderId="37" xfId="1" applyFont="1" applyFill="1" applyBorder="1" applyAlignment="1" applyProtection="1">
      <alignment horizontal="center" vertical="top"/>
    </xf>
    <xf numFmtId="43" fontId="12" fillId="2" borderId="0" xfId="1" applyFont="1" applyFill="1" applyBorder="1" applyAlignment="1" applyProtection="1">
      <alignment horizontal="center" vertical="top"/>
    </xf>
    <xf numFmtId="43" fontId="12" fillId="2" borderId="34" xfId="1" applyFont="1" applyFill="1" applyBorder="1" applyAlignment="1" applyProtection="1">
      <alignment horizontal="center" vertical="top"/>
    </xf>
    <xf numFmtId="43" fontId="12" fillId="2" borderId="12" xfId="1" applyFont="1" applyFill="1" applyBorder="1" applyAlignment="1" applyProtection="1">
      <alignment horizontal="center" vertical="top"/>
    </xf>
    <xf numFmtId="43" fontId="12" fillId="2" borderId="35" xfId="1" applyFont="1" applyFill="1" applyBorder="1" applyAlignment="1" applyProtection="1">
      <alignment horizontal="center" vertical="top"/>
    </xf>
    <xf numFmtId="0" fontId="12" fillId="3" borderId="0" xfId="0" applyFont="1" applyFill="1" applyAlignment="1" applyProtection="1">
      <alignment horizontal="right" wrapText="1"/>
    </xf>
    <xf numFmtId="0" fontId="15" fillId="3" borderId="0" xfId="0" applyFont="1" applyFill="1" applyAlignment="1" applyProtection="1">
      <alignment horizontal="center"/>
    </xf>
    <xf numFmtId="0" fontId="8" fillId="3" borderId="0" xfId="0" applyFont="1" applyFill="1" applyAlignment="1" applyProtection="1">
      <alignment horizontal="right" vertical="center" wrapText="1"/>
    </xf>
    <xf numFmtId="0" fontId="0" fillId="0" borderId="4" xfId="2" applyFont="1" applyBorder="1" applyAlignment="1" applyProtection="1">
      <alignment horizontal="center"/>
    </xf>
    <xf numFmtId="0" fontId="0" fillId="0" borderId="10" xfId="2" applyFont="1" applyBorder="1" applyAlignment="1" applyProtection="1">
      <alignment horizontal="center"/>
    </xf>
    <xf numFmtId="0" fontId="0" fillId="0" borderId="11" xfId="2" applyFont="1" applyBorder="1" applyAlignment="1" applyProtection="1">
      <alignment horizontal="center"/>
    </xf>
    <xf numFmtId="0" fontId="6" fillId="0" borderId="0" xfId="0" applyFont="1" applyAlignment="1" applyProtection="1">
      <alignment horizontal="center" vertical="center" wrapText="1"/>
    </xf>
    <xf numFmtId="0" fontId="7" fillId="2" borderId="15" xfId="0" applyFont="1" applyFill="1" applyBorder="1" applyAlignment="1" applyProtection="1">
      <alignment horizontal="center"/>
    </xf>
    <xf numFmtId="0" fontId="8" fillId="5" borderId="0"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12" fillId="0" borderId="0" xfId="5" applyFont="1" applyAlignment="1" applyProtection="1">
      <alignment horizontal="center" vertical="top" wrapText="1"/>
    </xf>
    <xf numFmtId="0" fontId="7" fillId="0" borderId="0" xfId="5" applyFont="1" applyAlignment="1" applyProtection="1">
      <alignment horizontal="center" vertical="center" wrapText="1"/>
    </xf>
    <xf numFmtId="0" fontId="8" fillId="5" borderId="0" xfId="5" applyFont="1" applyFill="1" applyBorder="1" applyAlignment="1" applyProtection="1">
      <alignment horizontal="left" vertical="center" wrapText="1"/>
    </xf>
    <xf numFmtId="0" fontId="8" fillId="2" borderId="8" xfId="8" applyFont="1" applyFill="1" applyBorder="1" applyAlignment="1" applyProtection="1">
      <alignment horizontal="center" vertical="center" textRotation="90" wrapText="1"/>
    </xf>
    <xf numFmtId="0" fontId="8" fillId="2" borderId="38" xfId="8" applyFont="1" applyFill="1" applyBorder="1" applyAlignment="1" applyProtection="1">
      <alignment horizontal="center" vertical="center" textRotation="90" wrapText="1"/>
    </xf>
    <xf numFmtId="0" fontId="8" fillId="2" borderId="15" xfId="8" applyFont="1" applyFill="1" applyBorder="1" applyAlignment="1" applyProtection="1">
      <alignment horizontal="center" vertical="center" textRotation="90" wrapText="1"/>
    </xf>
    <xf numFmtId="0" fontId="8" fillId="2" borderId="4" xfId="8" applyFont="1" applyFill="1" applyBorder="1" applyAlignment="1" applyProtection="1">
      <alignment horizontal="center" vertical="center" wrapText="1"/>
    </xf>
    <xf numFmtId="0" fontId="8" fillId="2" borderId="11" xfId="8" applyFont="1" applyFill="1" applyBorder="1" applyAlignment="1" applyProtection="1">
      <alignment horizontal="center" vertical="center" wrapText="1"/>
    </xf>
    <xf numFmtId="0" fontId="6" fillId="0" borderId="0" xfId="8" applyFont="1" applyBorder="1" applyAlignment="1" applyProtection="1">
      <alignment horizontal="center" vertical="center" wrapText="1"/>
    </xf>
    <xf numFmtId="0" fontId="8" fillId="0" borderId="0" xfId="8" applyFont="1" applyBorder="1" applyAlignment="1" applyProtection="1">
      <alignment horizontal="right" vertical="center" wrapText="1"/>
    </xf>
    <xf numFmtId="0" fontId="8" fillId="2" borderId="17" xfId="8" applyFont="1" applyFill="1" applyBorder="1" applyAlignment="1" applyProtection="1">
      <alignment horizontal="center" vertical="center" textRotation="90"/>
    </xf>
    <xf numFmtId="0" fontId="8" fillId="2" borderId="40" xfId="8" applyFont="1" applyFill="1" applyBorder="1" applyAlignment="1" applyProtection="1">
      <alignment horizontal="center" vertical="center" textRotation="90"/>
    </xf>
    <xf numFmtId="0" fontId="8" fillId="2" borderId="16" xfId="8" applyFont="1" applyFill="1" applyBorder="1" applyAlignment="1" applyProtection="1">
      <alignment horizontal="center" vertical="center" textRotation="90"/>
    </xf>
    <xf numFmtId="0" fontId="8" fillId="2" borderId="39" xfId="8" applyFont="1" applyFill="1" applyBorder="1" applyAlignment="1" applyProtection="1">
      <alignment horizontal="center" vertical="center" textRotation="90" wrapText="1"/>
    </xf>
    <xf numFmtId="0" fontId="8" fillId="2" borderId="20" xfId="8" applyFont="1" applyFill="1" applyBorder="1" applyAlignment="1" applyProtection="1">
      <alignment horizontal="center" vertical="center" textRotation="90" wrapText="1"/>
    </xf>
    <xf numFmtId="0" fontId="8" fillId="2" borderId="41" xfId="8" applyFont="1" applyFill="1" applyBorder="1" applyAlignment="1" applyProtection="1">
      <alignment horizontal="center" vertical="center" textRotation="90" wrapText="1"/>
    </xf>
    <xf numFmtId="0" fontId="8" fillId="2" borderId="10" xfId="8" applyFont="1" applyFill="1" applyBorder="1" applyAlignment="1" applyProtection="1">
      <alignment horizontal="center" vertical="center" wrapText="1"/>
    </xf>
    <xf numFmtId="0" fontId="8" fillId="0" borderId="0" xfId="8" applyFont="1" applyAlignment="1" applyProtection="1">
      <alignment horizontal="center" vertical="center"/>
    </xf>
    <xf numFmtId="0" fontId="8" fillId="2" borderId="17" xfId="8" applyFont="1" applyFill="1" applyBorder="1" applyAlignment="1" applyProtection="1">
      <alignment horizontal="center" vertical="center" wrapText="1"/>
    </xf>
    <xf numFmtId="0" fontId="8" fillId="2" borderId="37" xfId="8" applyFont="1" applyFill="1" applyBorder="1" applyAlignment="1" applyProtection="1">
      <alignment horizontal="center" vertical="center" wrapText="1"/>
    </xf>
    <xf numFmtId="0" fontId="8" fillId="2" borderId="16" xfId="8" applyFont="1" applyFill="1" applyBorder="1" applyAlignment="1" applyProtection="1">
      <alignment horizontal="center" vertical="center" wrapText="1"/>
    </xf>
    <xf numFmtId="0" fontId="8" fillId="2" borderId="35" xfId="8" applyFont="1" applyFill="1" applyBorder="1" applyAlignment="1" applyProtection="1">
      <alignment horizontal="center" vertical="center" wrapText="1"/>
    </xf>
    <xf numFmtId="0" fontId="8" fillId="2" borderId="17" xfId="8" applyFont="1" applyFill="1" applyBorder="1" applyAlignment="1" applyProtection="1">
      <alignment horizontal="center" vertical="center" textRotation="90" wrapText="1"/>
    </xf>
    <xf numFmtId="0" fontId="8" fillId="2" borderId="40" xfId="8" applyFont="1" applyFill="1" applyBorder="1" applyAlignment="1" applyProtection="1">
      <alignment horizontal="center" vertical="center" textRotation="90" wrapText="1"/>
    </xf>
    <xf numFmtId="0" fontId="8" fillId="2" borderId="16" xfId="8" applyFont="1" applyFill="1" applyBorder="1" applyAlignment="1" applyProtection="1">
      <alignment horizontal="center" vertical="center" textRotation="90" wrapText="1"/>
    </xf>
    <xf numFmtId="0" fontId="6" fillId="2" borderId="4" xfId="8" applyFont="1" applyFill="1" applyBorder="1" applyAlignment="1" applyProtection="1">
      <alignment horizontal="center" vertical="center" wrapText="1"/>
    </xf>
    <xf numFmtId="0" fontId="6" fillId="2" borderId="11" xfId="8" applyFont="1" applyFill="1" applyBorder="1" applyAlignment="1" applyProtection="1">
      <alignment horizontal="center" vertical="center" wrapText="1"/>
    </xf>
    <xf numFmtId="0" fontId="8" fillId="2" borderId="5" xfId="8" applyFont="1" applyFill="1" applyBorder="1" applyAlignment="1" applyProtection="1">
      <alignment horizontal="center" vertical="center" wrapText="1"/>
    </xf>
    <xf numFmtId="0" fontId="8" fillId="2" borderId="5" xfId="8" applyFont="1" applyFill="1" applyBorder="1" applyAlignment="1" applyProtection="1">
      <alignment horizontal="center" vertical="center" textRotation="90" wrapText="1"/>
    </xf>
    <xf numFmtId="0" fontId="18" fillId="2" borderId="4" xfId="8" applyFont="1" applyFill="1" applyBorder="1" applyAlignment="1" applyProtection="1">
      <alignment horizontal="center" vertical="center"/>
    </xf>
    <xf numFmtId="0" fontId="18" fillId="2" borderId="11" xfId="8" applyFont="1" applyFill="1" applyBorder="1" applyAlignment="1" applyProtection="1">
      <alignment horizontal="center" vertical="center"/>
    </xf>
    <xf numFmtId="0" fontId="7" fillId="0" borderId="0" xfId="8" applyFont="1" applyBorder="1" applyAlignment="1" applyProtection="1">
      <alignment vertical="center"/>
    </xf>
    <xf numFmtId="0" fontId="6" fillId="0" borderId="0" xfId="8" applyFont="1" applyBorder="1" applyProtection="1"/>
    <xf numFmtId="0" fontId="8" fillId="2" borderId="5" xfId="8" applyFont="1" applyFill="1" applyBorder="1" applyAlignment="1" applyProtection="1">
      <alignment horizontal="center" vertical="center" textRotation="90"/>
    </xf>
    <xf numFmtId="0" fontId="6" fillId="0" borderId="44" xfId="8" applyFont="1" applyBorder="1" applyProtection="1"/>
    <xf numFmtId="0" fontId="8" fillId="6" borderId="0" xfId="8" applyFont="1" applyFill="1" applyAlignment="1" applyProtection="1">
      <alignment vertical="center"/>
    </xf>
    <xf numFmtId="0" fontId="8" fillId="6" borderId="43" xfId="8" applyFont="1" applyFill="1" applyBorder="1" applyAlignment="1" applyProtection="1">
      <alignment vertical="center" wrapText="1"/>
    </xf>
  </cellXfs>
  <cellStyles count="9">
    <cellStyle name="Comma" xfId="1" builtinId="3"/>
    <cellStyle name="Comma 2" xfId="4" xr:uid="{6480BC4A-5305-46B8-8398-3A051A31CF3F}"/>
    <cellStyle name="Comma 3" xfId="6" xr:uid="{13885591-191A-4787-A14B-B4114EBB46A7}"/>
    <cellStyle name="Explanatory Text" xfId="2" builtinId="53" customBuiltin="1"/>
    <cellStyle name="Normal" xfId="0" builtinId="0"/>
    <cellStyle name="Normal 2" xfId="3" xr:uid="{15570F01-82AB-46F0-AB3E-2D891CB065EF}"/>
    <cellStyle name="Normal 3" xfId="5" xr:uid="{A2CAB1A7-031A-45D3-9D76-24D55C0F47C2}"/>
    <cellStyle name="Normal 4" xfId="8" xr:uid="{02A25784-3920-4463-8EED-CBB8BCD945F2}"/>
    <cellStyle name="Percent 2" xfId="7" xr:uid="{D9C9A6EC-FA3A-41DE-BC24-129F739EAF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1</xdr:col>
      <xdr:colOff>3139440</xdr:colOff>
      <xdr:row>24</xdr:row>
      <xdr:rowOff>0</xdr:rowOff>
    </xdr:from>
    <xdr:ext cx="192763" cy="264560"/>
    <xdr:sp macro="" textlink="">
      <xdr:nvSpPr>
        <xdr:cNvPr id="2" name="TextBox 1">
          <a:extLst>
            <a:ext uri="{FF2B5EF4-FFF2-40B4-BE49-F238E27FC236}">
              <a16:creationId xmlns:a16="http://schemas.microsoft.com/office/drawing/2014/main" id="{B6C4566A-6912-48B0-BAE1-372F4142E684}"/>
            </a:ext>
          </a:extLst>
        </xdr:cNvPr>
        <xdr:cNvSpPr txBox="1"/>
      </xdr:nvSpPr>
      <xdr:spPr>
        <a:xfrm>
          <a:off x="357759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3" name="TextBox 2">
          <a:extLst>
            <a:ext uri="{FF2B5EF4-FFF2-40B4-BE49-F238E27FC236}">
              <a16:creationId xmlns:a16="http://schemas.microsoft.com/office/drawing/2014/main" id="{0F5A3C4C-EFD6-4562-9F39-4F60C17EA2EC}"/>
            </a:ext>
          </a:extLst>
        </xdr:cNvPr>
        <xdr:cNvSpPr txBox="1"/>
      </xdr:nvSpPr>
      <xdr:spPr>
        <a:xfrm>
          <a:off x="3577590" y="15135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303466"/>
    <xdr:sp macro="" textlink="">
      <xdr:nvSpPr>
        <xdr:cNvPr id="4" name="TextBox 3">
          <a:extLst>
            <a:ext uri="{FF2B5EF4-FFF2-40B4-BE49-F238E27FC236}">
              <a16:creationId xmlns:a16="http://schemas.microsoft.com/office/drawing/2014/main" id="{488250C0-699D-430F-92A8-B5D01736C93F}"/>
            </a:ext>
          </a:extLst>
        </xdr:cNvPr>
        <xdr:cNvSpPr txBox="1"/>
      </xdr:nvSpPr>
      <xdr:spPr>
        <a:xfrm>
          <a:off x="3577590" y="15297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5" name="TextBox 4">
          <a:extLst>
            <a:ext uri="{FF2B5EF4-FFF2-40B4-BE49-F238E27FC236}">
              <a16:creationId xmlns:a16="http://schemas.microsoft.com/office/drawing/2014/main" id="{AD5E1607-8976-4425-9983-61E2114DFE42}"/>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6" name="TextBox 5">
          <a:extLst>
            <a:ext uri="{FF2B5EF4-FFF2-40B4-BE49-F238E27FC236}">
              <a16:creationId xmlns:a16="http://schemas.microsoft.com/office/drawing/2014/main" id="{4B63D2B9-99C3-4A63-95CB-49AA1C71A72B}"/>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7" name="TextBox 6">
          <a:extLst>
            <a:ext uri="{FF2B5EF4-FFF2-40B4-BE49-F238E27FC236}">
              <a16:creationId xmlns:a16="http://schemas.microsoft.com/office/drawing/2014/main" id="{CAE9DBFA-F50B-4151-AF42-2FA25DD05FE7}"/>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8" name="TextBox 7">
          <a:extLst>
            <a:ext uri="{FF2B5EF4-FFF2-40B4-BE49-F238E27FC236}">
              <a16:creationId xmlns:a16="http://schemas.microsoft.com/office/drawing/2014/main" id="{D19534C5-5579-4871-BB3F-2FFE08184438}"/>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9" name="TextBox 8">
          <a:extLst>
            <a:ext uri="{FF2B5EF4-FFF2-40B4-BE49-F238E27FC236}">
              <a16:creationId xmlns:a16="http://schemas.microsoft.com/office/drawing/2014/main" id="{C15C2702-E897-41AD-9D2F-8CCC3948C988}"/>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10" name="TextBox 9">
          <a:extLst>
            <a:ext uri="{FF2B5EF4-FFF2-40B4-BE49-F238E27FC236}">
              <a16:creationId xmlns:a16="http://schemas.microsoft.com/office/drawing/2014/main" id="{4685FE42-94B8-452E-99B0-8D54AA1FC16C}"/>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11" name="TextBox 10">
          <a:extLst>
            <a:ext uri="{FF2B5EF4-FFF2-40B4-BE49-F238E27FC236}">
              <a16:creationId xmlns:a16="http://schemas.microsoft.com/office/drawing/2014/main" id="{E081B103-6A7D-470C-921B-62817F1EF76B}"/>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12" name="TextBox 11">
          <a:extLst>
            <a:ext uri="{FF2B5EF4-FFF2-40B4-BE49-F238E27FC236}">
              <a16:creationId xmlns:a16="http://schemas.microsoft.com/office/drawing/2014/main" id="{0A9C27C5-5481-4C05-9B9D-87BCC1318324}"/>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31</xdr:row>
      <xdr:rowOff>0</xdr:rowOff>
    </xdr:from>
    <xdr:ext cx="192763" cy="264560"/>
    <xdr:sp macro="" textlink="">
      <xdr:nvSpPr>
        <xdr:cNvPr id="13" name="TextBox 12">
          <a:extLst>
            <a:ext uri="{FF2B5EF4-FFF2-40B4-BE49-F238E27FC236}">
              <a16:creationId xmlns:a16="http://schemas.microsoft.com/office/drawing/2014/main" id="{44B5C26B-F040-46AB-8737-E614710C16C1}"/>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31</xdr:row>
      <xdr:rowOff>0</xdr:rowOff>
    </xdr:from>
    <xdr:ext cx="192763" cy="264560"/>
    <xdr:sp macro="" textlink="">
      <xdr:nvSpPr>
        <xdr:cNvPr id="14" name="TextBox 13">
          <a:extLst>
            <a:ext uri="{FF2B5EF4-FFF2-40B4-BE49-F238E27FC236}">
              <a16:creationId xmlns:a16="http://schemas.microsoft.com/office/drawing/2014/main" id="{DBFBB670-2636-4B72-8257-A193855B5E20}"/>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15" name="TextBox 14">
          <a:extLst>
            <a:ext uri="{FF2B5EF4-FFF2-40B4-BE49-F238E27FC236}">
              <a16:creationId xmlns:a16="http://schemas.microsoft.com/office/drawing/2014/main" id="{F2D2D951-9691-4030-8671-5BD756BF23AE}"/>
            </a:ext>
          </a:extLst>
        </xdr:cNvPr>
        <xdr:cNvSpPr txBox="1"/>
      </xdr:nvSpPr>
      <xdr:spPr>
        <a:xfrm>
          <a:off x="5695950"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16" name="TextBox 15">
          <a:extLst>
            <a:ext uri="{FF2B5EF4-FFF2-40B4-BE49-F238E27FC236}">
              <a16:creationId xmlns:a16="http://schemas.microsoft.com/office/drawing/2014/main" id="{160058DF-F13C-43CE-B59A-29D8AB52DB00}"/>
            </a:ext>
          </a:extLst>
        </xdr:cNvPr>
        <xdr:cNvSpPr txBox="1"/>
      </xdr:nvSpPr>
      <xdr:spPr>
        <a:xfrm>
          <a:off x="5695950"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303466"/>
    <xdr:sp macro="" textlink="">
      <xdr:nvSpPr>
        <xdr:cNvPr id="17" name="TextBox 16">
          <a:extLst>
            <a:ext uri="{FF2B5EF4-FFF2-40B4-BE49-F238E27FC236}">
              <a16:creationId xmlns:a16="http://schemas.microsoft.com/office/drawing/2014/main" id="{205E6761-E032-4EAD-8FFE-78E642D65960}"/>
            </a:ext>
          </a:extLst>
        </xdr:cNvPr>
        <xdr:cNvSpPr txBox="1"/>
      </xdr:nvSpPr>
      <xdr:spPr>
        <a:xfrm>
          <a:off x="5695950"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27</xdr:row>
      <xdr:rowOff>0</xdr:rowOff>
    </xdr:from>
    <xdr:ext cx="184731" cy="264560"/>
    <xdr:sp macro="" textlink="">
      <xdr:nvSpPr>
        <xdr:cNvPr id="18" name="TextBox 17">
          <a:extLst>
            <a:ext uri="{FF2B5EF4-FFF2-40B4-BE49-F238E27FC236}">
              <a16:creationId xmlns:a16="http://schemas.microsoft.com/office/drawing/2014/main" id="{F99DB980-6DB5-4866-912C-9E9B81BF276D}"/>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27</xdr:row>
      <xdr:rowOff>0</xdr:rowOff>
    </xdr:from>
    <xdr:ext cx="184731" cy="264560"/>
    <xdr:sp macro="" textlink="">
      <xdr:nvSpPr>
        <xdr:cNvPr id="19" name="TextBox 18">
          <a:extLst>
            <a:ext uri="{FF2B5EF4-FFF2-40B4-BE49-F238E27FC236}">
              <a16:creationId xmlns:a16="http://schemas.microsoft.com/office/drawing/2014/main" id="{567AA6E8-3B1E-4063-B46D-D8DEF5E00B11}"/>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20" name="TextBox 19">
          <a:extLst>
            <a:ext uri="{FF2B5EF4-FFF2-40B4-BE49-F238E27FC236}">
              <a16:creationId xmlns:a16="http://schemas.microsoft.com/office/drawing/2014/main" id="{B0F20666-716A-4C90-AD34-9CB2D8E13989}"/>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21" name="TextBox 20">
          <a:extLst>
            <a:ext uri="{FF2B5EF4-FFF2-40B4-BE49-F238E27FC236}">
              <a16:creationId xmlns:a16="http://schemas.microsoft.com/office/drawing/2014/main" id="{8CF5AF78-12E5-4EC8-AED1-A37976B15207}"/>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22" name="TextBox 21">
          <a:extLst>
            <a:ext uri="{FF2B5EF4-FFF2-40B4-BE49-F238E27FC236}">
              <a16:creationId xmlns:a16="http://schemas.microsoft.com/office/drawing/2014/main" id="{FB719FA6-E3E8-432B-AF58-A10F72D59C36}"/>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23" name="TextBox 22">
          <a:extLst>
            <a:ext uri="{FF2B5EF4-FFF2-40B4-BE49-F238E27FC236}">
              <a16:creationId xmlns:a16="http://schemas.microsoft.com/office/drawing/2014/main" id="{3A993B80-9016-40FE-ACF0-A85C753133AF}"/>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24" name="TextBox 23">
          <a:extLst>
            <a:ext uri="{FF2B5EF4-FFF2-40B4-BE49-F238E27FC236}">
              <a16:creationId xmlns:a16="http://schemas.microsoft.com/office/drawing/2014/main" id="{5E503BA9-18D3-4E62-A1AC-97E8453F13C4}"/>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25" name="TextBox 24">
          <a:extLst>
            <a:ext uri="{FF2B5EF4-FFF2-40B4-BE49-F238E27FC236}">
              <a16:creationId xmlns:a16="http://schemas.microsoft.com/office/drawing/2014/main" id="{274868C5-5DC3-48DF-98A9-CE5759F60730}"/>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31</xdr:row>
      <xdr:rowOff>0</xdr:rowOff>
    </xdr:from>
    <xdr:ext cx="184731" cy="264560"/>
    <xdr:sp macro="" textlink="">
      <xdr:nvSpPr>
        <xdr:cNvPr id="26" name="TextBox 25">
          <a:extLst>
            <a:ext uri="{FF2B5EF4-FFF2-40B4-BE49-F238E27FC236}">
              <a16:creationId xmlns:a16="http://schemas.microsoft.com/office/drawing/2014/main" id="{11DFE533-B56D-4774-8F94-735798581D11}"/>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31</xdr:row>
      <xdr:rowOff>0</xdr:rowOff>
    </xdr:from>
    <xdr:ext cx="184731" cy="264560"/>
    <xdr:sp macro="" textlink="">
      <xdr:nvSpPr>
        <xdr:cNvPr id="27" name="TextBox 26">
          <a:extLst>
            <a:ext uri="{FF2B5EF4-FFF2-40B4-BE49-F238E27FC236}">
              <a16:creationId xmlns:a16="http://schemas.microsoft.com/office/drawing/2014/main" id="{71FEABB3-AE28-462A-AB35-41E5530A3369}"/>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8" name="TextBox 27">
          <a:extLst>
            <a:ext uri="{FF2B5EF4-FFF2-40B4-BE49-F238E27FC236}">
              <a16:creationId xmlns:a16="http://schemas.microsoft.com/office/drawing/2014/main" id="{0E24F73D-AC96-4B8B-9026-9984C847BD54}"/>
            </a:ext>
          </a:extLst>
        </xdr:cNvPr>
        <xdr:cNvSpPr txBox="1"/>
      </xdr:nvSpPr>
      <xdr:spPr>
        <a:xfrm>
          <a:off x="6791325"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9" name="TextBox 28">
          <a:extLst>
            <a:ext uri="{FF2B5EF4-FFF2-40B4-BE49-F238E27FC236}">
              <a16:creationId xmlns:a16="http://schemas.microsoft.com/office/drawing/2014/main" id="{512E6974-03F8-49A0-AA82-53EB738C64C8}"/>
            </a:ext>
          </a:extLst>
        </xdr:cNvPr>
        <xdr:cNvSpPr txBox="1"/>
      </xdr:nvSpPr>
      <xdr:spPr>
        <a:xfrm>
          <a:off x="6791325"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303466"/>
    <xdr:sp macro="" textlink="">
      <xdr:nvSpPr>
        <xdr:cNvPr id="30" name="TextBox 29">
          <a:extLst>
            <a:ext uri="{FF2B5EF4-FFF2-40B4-BE49-F238E27FC236}">
              <a16:creationId xmlns:a16="http://schemas.microsoft.com/office/drawing/2014/main" id="{EF5A3526-1190-4139-B481-3981189EB90F}"/>
            </a:ext>
          </a:extLst>
        </xdr:cNvPr>
        <xdr:cNvSpPr txBox="1"/>
      </xdr:nvSpPr>
      <xdr:spPr>
        <a:xfrm>
          <a:off x="6791325"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31" name="TextBox 30">
          <a:extLst>
            <a:ext uri="{FF2B5EF4-FFF2-40B4-BE49-F238E27FC236}">
              <a16:creationId xmlns:a16="http://schemas.microsoft.com/office/drawing/2014/main" id="{584EADAF-7D47-4C24-A094-0582D17CC1FF}"/>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32" name="TextBox 31">
          <a:extLst>
            <a:ext uri="{FF2B5EF4-FFF2-40B4-BE49-F238E27FC236}">
              <a16:creationId xmlns:a16="http://schemas.microsoft.com/office/drawing/2014/main" id="{61F71689-A30B-4C2F-AC67-80D0D8E543B4}"/>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33" name="TextBox 32">
          <a:extLst>
            <a:ext uri="{FF2B5EF4-FFF2-40B4-BE49-F238E27FC236}">
              <a16:creationId xmlns:a16="http://schemas.microsoft.com/office/drawing/2014/main" id="{78679D03-40A0-4AA8-A0C2-1235650BFDED}"/>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34" name="TextBox 33">
          <a:extLst>
            <a:ext uri="{FF2B5EF4-FFF2-40B4-BE49-F238E27FC236}">
              <a16:creationId xmlns:a16="http://schemas.microsoft.com/office/drawing/2014/main" id="{2E42CC2C-DC46-4024-814D-F5C0B035ECDF}"/>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35" name="TextBox 34">
          <a:extLst>
            <a:ext uri="{FF2B5EF4-FFF2-40B4-BE49-F238E27FC236}">
              <a16:creationId xmlns:a16="http://schemas.microsoft.com/office/drawing/2014/main" id="{E905540B-BDB9-42FA-9FF0-63E2B2B62BB8}"/>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36" name="TextBox 35">
          <a:extLst>
            <a:ext uri="{FF2B5EF4-FFF2-40B4-BE49-F238E27FC236}">
              <a16:creationId xmlns:a16="http://schemas.microsoft.com/office/drawing/2014/main" id="{396362AA-FB71-4B4B-A9E1-218AF6117CAF}"/>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37" name="TextBox 36">
          <a:extLst>
            <a:ext uri="{FF2B5EF4-FFF2-40B4-BE49-F238E27FC236}">
              <a16:creationId xmlns:a16="http://schemas.microsoft.com/office/drawing/2014/main" id="{99066B6A-F677-4B70-B974-689CFD5720E6}"/>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38" name="TextBox 37">
          <a:extLst>
            <a:ext uri="{FF2B5EF4-FFF2-40B4-BE49-F238E27FC236}">
              <a16:creationId xmlns:a16="http://schemas.microsoft.com/office/drawing/2014/main" id="{0EAD4AE2-08A5-4E3E-BE45-89C1CB18AD70}"/>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39" name="TextBox 38">
          <a:extLst>
            <a:ext uri="{FF2B5EF4-FFF2-40B4-BE49-F238E27FC236}">
              <a16:creationId xmlns:a16="http://schemas.microsoft.com/office/drawing/2014/main" id="{C8F19766-5160-4976-B68A-4D8E4B50F114}"/>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40" name="TextBox 39">
          <a:extLst>
            <a:ext uri="{FF2B5EF4-FFF2-40B4-BE49-F238E27FC236}">
              <a16:creationId xmlns:a16="http://schemas.microsoft.com/office/drawing/2014/main" id="{B964BAB9-600B-469F-88FB-50E8EEBABE39}"/>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41" name="TextBox 40">
          <a:extLst>
            <a:ext uri="{FF2B5EF4-FFF2-40B4-BE49-F238E27FC236}">
              <a16:creationId xmlns:a16="http://schemas.microsoft.com/office/drawing/2014/main" id="{AE68270D-09A5-4A2C-803D-9C268938A9BD}"/>
            </a:ext>
          </a:extLst>
        </xdr:cNvPr>
        <xdr:cNvSpPr txBox="1"/>
      </xdr:nvSpPr>
      <xdr:spPr>
        <a:xfrm>
          <a:off x="569214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24</xdr:row>
      <xdr:rowOff>0</xdr:rowOff>
    </xdr:from>
    <xdr:ext cx="192763" cy="264560"/>
    <xdr:sp macro="" textlink="">
      <xdr:nvSpPr>
        <xdr:cNvPr id="42" name="TextBox 41">
          <a:extLst>
            <a:ext uri="{FF2B5EF4-FFF2-40B4-BE49-F238E27FC236}">
              <a16:creationId xmlns:a16="http://schemas.microsoft.com/office/drawing/2014/main" id="{6B51A679-7D95-4D99-9212-28E9A7FB8F51}"/>
            </a:ext>
          </a:extLst>
        </xdr:cNvPr>
        <xdr:cNvSpPr txBox="1"/>
      </xdr:nvSpPr>
      <xdr:spPr>
        <a:xfrm>
          <a:off x="678751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24</xdr:row>
      <xdr:rowOff>0</xdr:rowOff>
    </xdr:from>
    <xdr:ext cx="192763" cy="264560"/>
    <xdr:sp macro="" textlink="">
      <xdr:nvSpPr>
        <xdr:cNvPr id="43" name="TextBox 42">
          <a:extLst>
            <a:ext uri="{FF2B5EF4-FFF2-40B4-BE49-F238E27FC236}">
              <a16:creationId xmlns:a16="http://schemas.microsoft.com/office/drawing/2014/main" id="{71EA1B77-EEA3-4292-8146-888253EFDF72}"/>
            </a:ext>
          </a:extLst>
        </xdr:cNvPr>
        <xdr:cNvSpPr txBox="1"/>
      </xdr:nvSpPr>
      <xdr:spPr>
        <a:xfrm>
          <a:off x="806386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25</xdr:row>
      <xdr:rowOff>0</xdr:rowOff>
    </xdr:from>
    <xdr:ext cx="183125" cy="264560"/>
    <xdr:sp macro="" textlink="">
      <xdr:nvSpPr>
        <xdr:cNvPr id="44" name="TextBox 43">
          <a:extLst>
            <a:ext uri="{FF2B5EF4-FFF2-40B4-BE49-F238E27FC236}">
              <a16:creationId xmlns:a16="http://schemas.microsoft.com/office/drawing/2014/main" id="{407E80EF-955B-4446-924F-A5992D0457EA}"/>
            </a:ext>
          </a:extLst>
        </xdr:cNvPr>
        <xdr:cNvSpPr txBox="1"/>
      </xdr:nvSpPr>
      <xdr:spPr>
        <a:xfrm>
          <a:off x="3587115" y="15135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25</xdr:row>
      <xdr:rowOff>0</xdr:rowOff>
    </xdr:from>
    <xdr:ext cx="184731" cy="271710"/>
    <xdr:sp macro="" textlink="">
      <xdr:nvSpPr>
        <xdr:cNvPr id="45" name="TextBox 44">
          <a:extLst>
            <a:ext uri="{FF2B5EF4-FFF2-40B4-BE49-F238E27FC236}">
              <a16:creationId xmlns:a16="http://schemas.microsoft.com/office/drawing/2014/main" id="{12EF8606-55E8-4756-851F-BC584F01466C}"/>
            </a:ext>
          </a:extLst>
        </xdr:cNvPr>
        <xdr:cNvSpPr txBox="1"/>
      </xdr:nvSpPr>
      <xdr:spPr>
        <a:xfrm>
          <a:off x="769620" y="15135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3139440</xdr:colOff>
      <xdr:row>91</xdr:row>
      <xdr:rowOff>0</xdr:rowOff>
    </xdr:from>
    <xdr:ext cx="192763" cy="264560"/>
    <xdr:sp macro="" textlink="">
      <xdr:nvSpPr>
        <xdr:cNvPr id="2" name="TextBox 1">
          <a:extLst>
            <a:ext uri="{FF2B5EF4-FFF2-40B4-BE49-F238E27FC236}">
              <a16:creationId xmlns:a16="http://schemas.microsoft.com/office/drawing/2014/main" id="{EC635719-0BEB-44ED-A7F7-686A84AF9CF4}"/>
            </a:ext>
          </a:extLst>
        </xdr:cNvPr>
        <xdr:cNvSpPr txBox="1"/>
      </xdr:nvSpPr>
      <xdr:spPr>
        <a:xfrm>
          <a:off x="3491865" y="16306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3" name="TextBox 2">
          <a:extLst>
            <a:ext uri="{FF2B5EF4-FFF2-40B4-BE49-F238E27FC236}">
              <a16:creationId xmlns:a16="http://schemas.microsoft.com/office/drawing/2014/main" id="{3310ED3E-2448-45C9-A642-34F2557DC500}"/>
            </a:ext>
          </a:extLst>
        </xdr:cNvPr>
        <xdr:cNvSpPr txBox="1"/>
      </xdr:nvSpPr>
      <xdr:spPr>
        <a:xfrm>
          <a:off x="3491865" y="16468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303466"/>
    <xdr:sp macro="" textlink="">
      <xdr:nvSpPr>
        <xdr:cNvPr id="4" name="TextBox 3">
          <a:extLst>
            <a:ext uri="{FF2B5EF4-FFF2-40B4-BE49-F238E27FC236}">
              <a16:creationId xmlns:a16="http://schemas.microsoft.com/office/drawing/2014/main" id="{E2E361A6-28CE-41DA-A5AB-F08D41756565}"/>
            </a:ext>
          </a:extLst>
        </xdr:cNvPr>
        <xdr:cNvSpPr txBox="1"/>
      </xdr:nvSpPr>
      <xdr:spPr>
        <a:xfrm>
          <a:off x="3491865" y="166306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5" name="TextBox 4">
          <a:extLst>
            <a:ext uri="{FF2B5EF4-FFF2-40B4-BE49-F238E27FC236}">
              <a16:creationId xmlns:a16="http://schemas.microsoft.com/office/drawing/2014/main" id="{E543F1E8-5F0A-45B7-8D8E-1832A3CF5E90}"/>
            </a:ext>
          </a:extLst>
        </xdr:cNvPr>
        <xdr:cNvSpPr txBox="1"/>
      </xdr:nvSpPr>
      <xdr:spPr>
        <a:xfrm>
          <a:off x="3491865" y="16792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6" name="TextBox 5">
          <a:extLst>
            <a:ext uri="{FF2B5EF4-FFF2-40B4-BE49-F238E27FC236}">
              <a16:creationId xmlns:a16="http://schemas.microsoft.com/office/drawing/2014/main" id="{F89A88EE-A4DE-43A1-84E6-38E31C4BA218}"/>
            </a:ext>
          </a:extLst>
        </xdr:cNvPr>
        <xdr:cNvSpPr txBox="1"/>
      </xdr:nvSpPr>
      <xdr:spPr>
        <a:xfrm>
          <a:off x="3491865" y="16792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7" name="TextBox 6">
          <a:extLst>
            <a:ext uri="{FF2B5EF4-FFF2-40B4-BE49-F238E27FC236}">
              <a16:creationId xmlns:a16="http://schemas.microsoft.com/office/drawing/2014/main" id="{662B7B30-2D52-48AA-A882-BD4C19C114EB}"/>
            </a:ext>
          </a:extLst>
        </xdr:cNvPr>
        <xdr:cNvSpPr txBox="1"/>
      </xdr:nvSpPr>
      <xdr:spPr>
        <a:xfrm>
          <a:off x="3491865" y="16954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8" name="TextBox 7">
          <a:extLst>
            <a:ext uri="{FF2B5EF4-FFF2-40B4-BE49-F238E27FC236}">
              <a16:creationId xmlns:a16="http://schemas.microsoft.com/office/drawing/2014/main" id="{FCE3D4E5-C977-4F1E-A24B-D8BB502EBE19}"/>
            </a:ext>
          </a:extLst>
        </xdr:cNvPr>
        <xdr:cNvSpPr txBox="1"/>
      </xdr:nvSpPr>
      <xdr:spPr>
        <a:xfrm>
          <a:off x="3491865" y="16954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96</xdr:row>
      <xdr:rowOff>0</xdr:rowOff>
    </xdr:from>
    <xdr:ext cx="192763" cy="264560"/>
    <xdr:sp macro="" textlink="">
      <xdr:nvSpPr>
        <xdr:cNvPr id="9" name="TextBox 8">
          <a:extLst>
            <a:ext uri="{FF2B5EF4-FFF2-40B4-BE49-F238E27FC236}">
              <a16:creationId xmlns:a16="http://schemas.microsoft.com/office/drawing/2014/main" id="{C6C5C0E8-774D-44C4-B772-EEC349778A19}"/>
            </a:ext>
          </a:extLst>
        </xdr:cNvPr>
        <xdr:cNvSpPr txBox="1"/>
      </xdr:nvSpPr>
      <xdr:spPr>
        <a:xfrm>
          <a:off x="3491865" y="17116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96</xdr:row>
      <xdr:rowOff>0</xdr:rowOff>
    </xdr:from>
    <xdr:ext cx="192763" cy="264560"/>
    <xdr:sp macro="" textlink="">
      <xdr:nvSpPr>
        <xdr:cNvPr id="10" name="TextBox 9">
          <a:extLst>
            <a:ext uri="{FF2B5EF4-FFF2-40B4-BE49-F238E27FC236}">
              <a16:creationId xmlns:a16="http://schemas.microsoft.com/office/drawing/2014/main" id="{34D01887-F093-4B67-AFE5-5F85873B3E85}"/>
            </a:ext>
          </a:extLst>
        </xdr:cNvPr>
        <xdr:cNvSpPr txBox="1"/>
      </xdr:nvSpPr>
      <xdr:spPr>
        <a:xfrm>
          <a:off x="3491865" y="17116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11" name="TextBox 10">
          <a:extLst>
            <a:ext uri="{FF2B5EF4-FFF2-40B4-BE49-F238E27FC236}">
              <a16:creationId xmlns:a16="http://schemas.microsoft.com/office/drawing/2014/main" id="{82B19E6C-5E8E-4D70-AD34-D2AB8CA89D7F}"/>
            </a:ext>
          </a:extLst>
        </xdr:cNvPr>
        <xdr:cNvSpPr txBox="1"/>
      </xdr:nvSpPr>
      <xdr:spPr>
        <a:xfrm>
          <a:off x="3491865" y="17278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12" name="TextBox 11">
          <a:extLst>
            <a:ext uri="{FF2B5EF4-FFF2-40B4-BE49-F238E27FC236}">
              <a16:creationId xmlns:a16="http://schemas.microsoft.com/office/drawing/2014/main" id="{1A15BBB0-F5AE-480A-B319-510F9381D646}"/>
            </a:ext>
          </a:extLst>
        </xdr:cNvPr>
        <xdr:cNvSpPr txBox="1"/>
      </xdr:nvSpPr>
      <xdr:spPr>
        <a:xfrm>
          <a:off x="3491865" y="17278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98</xdr:row>
      <xdr:rowOff>0</xdr:rowOff>
    </xdr:from>
    <xdr:ext cx="192763" cy="264560"/>
    <xdr:sp macro="" textlink="">
      <xdr:nvSpPr>
        <xdr:cNvPr id="13" name="TextBox 12">
          <a:extLst>
            <a:ext uri="{FF2B5EF4-FFF2-40B4-BE49-F238E27FC236}">
              <a16:creationId xmlns:a16="http://schemas.microsoft.com/office/drawing/2014/main" id="{714FF826-7F10-4F5F-AA83-3B341AC910B8}"/>
            </a:ext>
          </a:extLst>
        </xdr:cNvPr>
        <xdr:cNvSpPr txBox="1"/>
      </xdr:nvSpPr>
      <xdr:spPr>
        <a:xfrm>
          <a:off x="3491865" y="17440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98</xdr:row>
      <xdr:rowOff>0</xdr:rowOff>
    </xdr:from>
    <xdr:ext cx="192763" cy="264560"/>
    <xdr:sp macro="" textlink="">
      <xdr:nvSpPr>
        <xdr:cNvPr id="14" name="TextBox 13">
          <a:extLst>
            <a:ext uri="{FF2B5EF4-FFF2-40B4-BE49-F238E27FC236}">
              <a16:creationId xmlns:a16="http://schemas.microsoft.com/office/drawing/2014/main" id="{4B83D2C2-A7EC-4BEE-B0A7-170A942F69F0}"/>
            </a:ext>
          </a:extLst>
        </xdr:cNvPr>
        <xdr:cNvSpPr txBox="1"/>
      </xdr:nvSpPr>
      <xdr:spPr>
        <a:xfrm>
          <a:off x="3491865" y="17440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0</xdr:rowOff>
    </xdr:from>
    <xdr:ext cx="184731" cy="264560"/>
    <xdr:sp macro="" textlink="">
      <xdr:nvSpPr>
        <xdr:cNvPr id="15" name="TextBox 14">
          <a:extLst>
            <a:ext uri="{FF2B5EF4-FFF2-40B4-BE49-F238E27FC236}">
              <a16:creationId xmlns:a16="http://schemas.microsoft.com/office/drawing/2014/main" id="{74557488-D260-4E2A-9665-F984F006F437}"/>
            </a:ext>
          </a:extLst>
        </xdr:cNvPr>
        <xdr:cNvSpPr txBox="1"/>
      </xdr:nvSpPr>
      <xdr:spPr>
        <a:xfrm>
          <a:off x="4981575" y="1630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92</xdr:row>
      <xdr:rowOff>0</xdr:rowOff>
    </xdr:from>
    <xdr:ext cx="184731" cy="264560"/>
    <xdr:sp macro="" textlink="">
      <xdr:nvSpPr>
        <xdr:cNvPr id="16" name="TextBox 15">
          <a:extLst>
            <a:ext uri="{FF2B5EF4-FFF2-40B4-BE49-F238E27FC236}">
              <a16:creationId xmlns:a16="http://schemas.microsoft.com/office/drawing/2014/main" id="{D06D40DC-8A1A-457F-A892-6513162452D8}"/>
            </a:ext>
          </a:extLst>
        </xdr:cNvPr>
        <xdr:cNvSpPr txBox="1"/>
      </xdr:nvSpPr>
      <xdr:spPr>
        <a:xfrm>
          <a:off x="4981575" y="1646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93</xdr:row>
      <xdr:rowOff>0</xdr:rowOff>
    </xdr:from>
    <xdr:ext cx="184731" cy="303466"/>
    <xdr:sp macro="" textlink="">
      <xdr:nvSpPr>
        <xdr:cNvPr id="17" name="TextBox 16">
          <a:extLst>
            <a:ext uri="{FF2B5EF4-FFF2-40B4-BE49-F238E27FC236}">
              <a16:creationId xmlns:a16="http://schemas.microsoft.com/office/drawing/2014/main" id="{D497A8D5-BF93-4A39-B12E-5942D655C5B1}"/>
            </a:ext>
          </a:extLst>
        </xdr:cNvPr>
        <xdr:cNvSpPr txBox="1"/>
      </xdr:nvSpPr>
      <xdr:spPr>
        <a:xfrm>
          <a:off x="4981575" y="16630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94</xdr:row>
      <xdr:rowOff>0</xdr:rowOff>
    </xdr:from>
    <xdr:ext cx="184731" cy="264560"/>
    <xdr:sp macro="" textlink="">
      <xdr:nvSpPr>
        <xdr:cNvPr id="18" name="TextBox 17">
          <a:extLst>
            <a:ext uri="{FF2B5EF4-FFF2-40B4-BE49-F238E27FC236}">
              <a16:creationId xmlns:a16="http://schemas.microsoft.com/office/drawing/2014/main" id="{13B5FCC4-0232-4DA3-9291-48ACB5491536}"/>
            </a:ext>
          </a:extLst>
        </xdr:cNvPr>
        <xdr:cNvSpPr txBox="1"/>
      </xdr:nvSpPr>
      <xdr:spPr>
        <a:xfrm>
          <a:off x="4981575" y="1679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94</xdr:row>
      <xdr:rowOff>0</xdr:rowOff>
    </xdr:from>
    <xdr:ext cx="184731" cy="264560"/>
    <xdr:sp macro="" textlink="">
      <xdr:nvSpPr>
        <xdr:cNvPr id="19" name="TextBox 18">
          <a:extLst>
            <a:ext uri="{FF2B5EF4-FFF2-40B4-BE49-F238E27FC236}">
              <a16:creationId xmlns:a16="http://schemas.microsoft.com/office/drawing/2014/main" id="{42B420B0-753F-4F1E-B27D-A72F88474047}"/>
            </a:ext>
          </a:extLst>
        </xdr:cNvPr>
        <xdr:cNvSpPr txBox="1"/>
      </xdr:nvSpPr>
      <xdr:spPr>
        <a:xfrm>
          <a:off x="4981575" y="1679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20" name="TextBox 19">
          <a:extLst>
            <a:ext uri="{FF2B5EF4-FFF2-40B4-BE49-F238E27FC236}">
              <a16:creationId xmlns:a16="http://schemas.microsoft.com/office/drawing/2014/main" id="{0FC1BF7F-DFC0-4569-AD68-C2CC16CE3AF2}"/>
            </a:ext>
          </a:extLst>
        </xdr:cNvPr>
        <xdr:cNvSpPr txBox="1"/>
      </xdr:nvSpPr>
      <xdr:spPr>
        <a:xfrm>
          <a:off x="4981575" y="169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21" name="TextBox 20">
          <a:extLst>
            <a:ext uri="{FF2B5EF4-FFF2-40B4-BE49-F238E27FC236}">
              <a16:creationId xmlns:a16="http://schemas.microsoft.com/office/drawing/2014/main" id="{B51628CE-9830-4B97-BF03-7C837108D28C}"/>
            </a:ext>
          </a:extLst>
        </xdr:cNvPr>
        <xdr:cNvSpPr txBox="1"/>
      </xdr:nvSpPr>
      <xdr:spPr>
        <a:xfrm>
          <a:off x="4981575" y="169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22" name="TextBox 21">
          <a:extLst>
            <a:ext uri="{FF2B5EF4-FFF2-40B4-BE49-F238E27FC236}">
              <a16:creationId xmlns:a16="http://schemas.microsoft.com/office/drawing/2014/main" id="{580080A1-AF78-44F6-96AF-110A779D1EB8}"/>
            </a:ext>
          </a:extLst>
        </xdr:cNvPr>
        <xdr:cNvSpPr txBox="1"/>
      </xdr:nvSpPr>
      <xdr:spPr>
        <a:xfrm>
          <a:off x="4981575"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23" name="TextBox 22">
          <a:extLst>
            <a:ext uri="{FF2B5EF4-FFF2-40B4-BE49-F238E27FC236}">
              <a16:creationId xmlns:a16="http://schemas.microsoft.com/office/drawing/2014/main" id="{B2E19DFB-9E53-4F4D-AFCE-41828CAC7727}"/>
            </a:ext>
          </a:extLst>
        </xdr:cNvPr>
        <xdr:cNvSpPr txBox="1"/>
      </xdr:nvSpPr>
      <xdr:spPr>
        <a:xfrm>
          <a:off x="4981575"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24" name="TextBox 23">
          <a:extLst>
            <a:ext uri="{FF2B5EF4-FFF2-40B4-BE49-F238E27FC236}">
              <a16:creationId xmlns:a16="http://schemas.microsoft.com/office/drawing/2014/main" id="{38A02EC4-FEA8-418C-9B50-5861CFD26735}"/>
            </a:ext>
          </a:extLst>
        </xdr:cNvPr>
        <xdr:cNvSpPr txBox="1"/>
      </xdr:nvSpPr>
      <xdr:spPr>
        <a:xfrm>
          <a:off x="4981575" y="1727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25" name="TextBox 24">
          <a:extLst>
            <a:ext uri="{FF2B5EF4-FFF2-40B4-BE49-F238E27FC236}">
              <a16:creationId xmlns:a16="http://schemas.microsoft.com/office/drawing/2014/main" id="{6B74ECBC-0FBB-41C7-850C-80CFE320FD67}"/>
            </a:ext>
          </a:extLst>
        </xdr:cNvPr>
        <xdr:cNvSpPr txBox="1"/>
      </xdr:nvSpPr>
      <xdr:spPr>
        <a:xfrm>
          <a:off x="4981575" y="1727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98</xdr:row>
      <xdr:rowOff>0</xdr:rowOff>
    </xdr:from>
    <xdr:ext cx="184731" cy="264560"/>
    <xdr:sp macro="" textlink="">
      <xdr:nvSpPr>
        <xdr:cNvPr id="26" name="TextBox 25">
          <a:extLst>
            <a:ext uri="{FF2B5EF4-FFF2-40B4-BE49-F238E27FC236}">
              <a16:creationId xmlns:a16="http://schemas.microsoft.com/office/drawing/2014/main" id="{83E59972-66A6-4DBB-89B9-E1CDF6E55542}"/>
            </a:ext>
          </a:extLst>
        </xdr:cNvPr>
        <xdr:cNvSpPr txBox="1"/>
      </xdr:nvSpPr>
      <xdr:spPr>
        <a:xfrm>
          <a:off x="4981575"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98</xdr:row>
      <xdr:rowOff>0</xdr:rowOff>
    </xdr:from>
    <xdr:ext cx="184731" cy="264560"/>
    <xdr:sp macro="" textlink="">
      <xdr:nvSpPr>
        <xdr:cNvPr id="27" name="TextBox 26">
          <a:extLst>
            <a:ext uri="{FF2B5EF4-FFF2-40B4-BE49-F238E27FC236}">
              <a16:creationId xmlns:a16="http://schemas.microsoft.com/office/drawing/2014/main" id="{7FFD1F05-6F48-4708-B6BC-50247B87A984}"/>
            </a:ext>
          </a:extLst>
        </xdr:cNvPr>
        <xdr:cNvSpPr txBox="1"/>
      </xdr:nvSpPr>
      <xdr:spPr>
        <a:xfrm>
          <a:off x="4981575"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28" name="TextBox 27">
          <a:extLst>
            <a:ext uri="{FF2B5EF4-FFF2-40B4-BE49-F238E27FC236}">
              <a16:creationId xmlns:a16="http://schemas.microsoft.com/office/drawing/2014/main" id="{524FEA10-3BA1-4508-9372-A6A064C7C4E9}"/>
            </a:ext>
          </a:extLst>
        </xdr:cNvPr>
        <xdr:cNvSpPr txBox="1"/>
      </xdr:nvSpPr>
      <xdr:spPr>
        <a:xfrm>
          <a:off x="6191250" y="1630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29" name="TextBox 28">
          <a:extLst>
            <a:ext uri="{FF2B5EF4-FFF2-40B4-BE49-F238E27FC236}">
              <a16:creationId xmlns:a16="http://schemas.microsoft.com/office/drawing/2014/main" id="{284DCF63-3EC0-4C59-9110-1B5E5B62D753}"/>
            </a:ext>
          </a:extLst>
        </xdr:cNvPr>
        <xdr:cNvSpPr txBox="1"/>
      </xdr:nvSpPr>
      <xdr:spPr>
        <a:xfrm>
          <a:off x="6191250" y="1646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93</xdr:row>
      <xdr:rowOff>0</xdr:rowOff>
    </xdr:from>
    <xdr:ext cx="184731" cy="303466"/>
    <xdr:sp macro="" textlink="">
      <xdr:nvSpPr>
        <xdr:cNvPr id="30" name="TextBox 29">
          <a:extLst>
            <a:ext uri="{FF2B5EF4-FFF2-40B4-BE49-F238E27FC236}">
              <a16:creationId xmlns:a16="http://schemas.microsoft.com/office/drawing/2014/main" id="{81CFCF4F-912D-4FF8-A967-8573B7572522}"/>
            </a:ext>
          </a:extLst>
        </xdr:cNvPr>
        <xdr:cNvSpPr txBox="1"/>
      </xdr:nvSpPr>
      <xdr:spPr>
        <a:xfrm>
          <a:off x="6191250" y="16630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94</xdr:row>
      <xdr:rowOff>0</xdr:rowOff>
    </xdr:from>
    <xdr:ext cx="184731" cy="264560"/>
    <xdr:sp macro="" textlink="">
      <xdr:nvSpPr>
        <xdr:cNvPr id="31" name="TextBox 30">
          <a:extLst>
            <a:ext uri="{FF2B5EF4-FFF2-40B4-BE49-F238E27FC236}">
              <a16:creationId xmlns:a16="http://schemas.microsoft.com/office/drawing/2014/main" id="{35ECE3BF-C9EB-4D21-8DB1-2F289F934DAE}"/>
            </a:ext>
          </a:extLst>
        </xdr:cNvPr>
        <xdr:cNvSpPr txBox="1"/>
      </xdr:nvSpPr>
      <xdr:spPr>
        <a:xfrm>
          <a:off x="6191250" y="1679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94</xdr:row>
      <xdr:rowOff>0</xdr:rowOff>
    </xdr:from>
    <xdr:ext cx="184731" cy="264560"/>
    <xdr:sp macro="" textlink="">
      <xdr:nvSpPr>
        <xdr:cNvPr id="32" name="TextBox 31">
          <a:extLst>
            <a:ext uri="{FF2B5EF4-FFF2-40B4-BE49-F238E27FC236}">
              <a16:creationId xmlns:a16="http://schemas.microsoft.com/office/drawing/2014/main" id="{D4CF93F4-C7BF-4230-94A7-64EAAD294A2D}"/>
            </a:ext>
          </a:extLst>
        </xdr:cNvPr>
        <xdr:cNvSpPr txBox="1"/>
      </xdr:nvSpPr>
      <xdr:spPr>
        <a:xfrm>
          <a:off x="6191250" y="1679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3" name="TextBox 32">
          <a:extLst>
            <a:ext uri="{FF2B5EF4-FFF2-40B4-BE49-F238E27FC236}">
              <a16:creationId xmlns:a16="http://schemas.microsoft.com/office/drawing/2014/main" id="{242BFA80-B2E4-45A1-8D24-98EBE8F520B7}"/>
            </a:ext>
          </a:extLst>
        </xdr:cNvPr>
        <xdr:cNvSpPr txBox="1"/>
      </xdr:nvSpPr>
      <xdr:spPr>
        <a:xfrm>
          <a:off x="6191250" y="169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4" name="TextBox 33">
          <a:extLst>
            <a:ext uri="{FF2B5EF4-FFF2-40B4-BE49-F238E27FC236}">
              <a16:creationId xmlns:a16="http://schemas.microsoft.com/office/drawing/2014/main" id="{6E6C399F-018F-4FF0-9695-7CA6097ED6B3}"/>
            </a:ext>
          </a:extLst>
        </xdr:cNvPr>
        <xdr:cNvSpPr txBox="1"/>
      </xdr:nvSpPr>
      <xdr:spPr>
        <a:xfrm>
          <a:off x="6191250" y="169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35" name="TextBox 34">
          <a:extLst>
            <a:ext uri="{FF2B5EF4-FFF2-40B4-BE49-F238E27FC236}">
              <a16:creationId xmlns:a16="http://schemas.microsoft.com/office/drawing/2014/main" id="{4CB0B9B7-6347-4008-AC00-7B8DBAEF963C}"/>
            </a:ext>
          </a:extLst>
        </xdr:cNvPr>
        <xdr:cNvSpPr txBox="1"/>
      </xdr:nvSpPr>
      <xdr:spPr>
        <a:xfrm>
          <a:off x="6191250"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36" name="TextBox 35">
          <a:extLst>
            <a:ext uri="{FF2B5EF4-FFF2-40B4-BE49-F238E27FC236}">
              <a16:creationId xmlns:a16="http://schemas.microsoft.com/office/drawing/2014/main" id="{7F0367D1-B0E2-46D4-B2F8-862585147BDB}"/>
            </a:ext>
          </a:extLst>
        </xdr:cNvPr>
        <xdr:cNvSpPr txBox="1"/>
      </xdr:nvSpPr>
      <xdr:spPr>
        <a:xfrm>
          <a:off x="6191250"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97</xdr:row>
      <xdr:rowOff>0</xdr:rowOff>
    </xdr:from>
    <xdr:ext cx="184731" cy="264560"/>
    <xdr:sp macro="" textlink="">
      <xdr:nvSpPr>
        <xdr:cNvPr id="37" name="TextBox 36">
          <a:extLst>
            <a:ext uri="{FF2B5EF4-FFF2-40B4-BE49-F238E27FC236}">
              <a16:creationId xmlns:a16="http://schemas.microsoft.com/office/drawing/2014/main" id="{9E5FD41E-B37D-43D1-9114-23776158E75C}"/>
            </a:ext>
          </a:extLst>
        </xdr:cNvPr>
        <xdr:cNvSpPr txBox="1"/>
      </xdr:nvSpPr>
      <xdr:spPr>
        <a:xfrm>
          <a:off x="6191250" y="1727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97</xdr:row>
      <xdr:rowOff>0</xdr:rowOff>
    </xdr:from>
    <xdr:ext cx="184731" cy="264560"/>
    <xdr:sp macro="" textlink="">
      <xdr:nvSpPr>
        <xdr:cNvPr id="38" name="TextBox 37">
          <a:extLst>
            <a:ext uri="{FF2B5EF4-FFF2-40B4-BE49-F238E27FC236}">
              <a16:creationId xmlns:a16="http://schemas.microsoft.com/office/drawing/2014/main" id="{F8BB1962-F6CB-4E38-BACD-C3918FD9FE1D}"/>
            </a:ext>
          </a:extLst>
        </xdr:cNvPr>
        <xdr:cNvSpPr txBox="1"/>
      </xdr:nvSpPr>
      <xdr:spPr>
        <a:xfrm>
          <a:off x="6191250" y="1727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98</xdr:row>
      <xdr:rowOff>0</xdr:rowOff>
    </xdr:from>
    <xdr:ext cx="184731" cy="264560"/>
    <xdr:sp macro="" textlink="">
      <xdr:nvSpPr>
        <xdr:cNvPr id="39" name="TextBox 38">
          <a:extLst>
            <a:ext uri="{FF2B5EF4-FFF2-40B4-BE49-F238E27FC236}">
              <a16:creationId xmlns:a16="http://schemas.microsoft.com/office/drawing/2014/main" id="{FBA859E4-0060-4EEB-B18D-D3C1C758E598}"/>
            </a:ext>
          </a:extLst>
        </xdr:cNvPr>
        <xdr:cNvSpPr txBox="1"/>
      </xdr:nvSpPr>
      <xdr:spPr>
        <a:xfrm>
          <a:off x="6191250"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98</xdr:row>
      <xdr:rowOff>0</xdr:rowOff>
    </xdr:from>
    <xdr:ext cx="184731" cy="264560"/>
    <xdr:sp macro="" textlink="">
      <xdr:nvSpPr>
        <xdr:cNvPr id="40" name="TextBox 39">
          <a:extLst>
            <a:ext uri="{FF2B5EF4-FFF2-40B4-BE49-F238E27FC236}">
              <a16:creationId xmlns:a16="http://schemas.microsoft.com/office/drawing/2014/main" id="{518D1CA2-120B-4D84-B809-D0446E475109}"/>
            </a:ext>
          </a:extLst>
        </xdr:cNvPr>
        <xdr:cNvSpPr txBox="1"/>
      </xdr:nvSpPr>
      <xdr:spPr>
        <a:xfrm>
          <a:off x="6191250"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91</xdr:row>
      <xdr:rowOff>0</xdr:rowOff>
    </xdr:from>
    <xdr:ext cx="192763" cy="264560"/>
    <xdr:sp macro="" textlink="">
      <xdr:nvSpPr>
        <xdr:cNvPr id="41" name="TextBox 40">
          <a:extLst>
            <a:ext uri="{FF2B5EF4-FFF2-40B4-BE49-F238E27FC236}">
              <a16:creationId xmlns:a16="http://schemas.microsoft.com/office/drawing/2014/main" id="{7BBF212E-7F05-4B5A-8259-6ACB5E35CF51}"/>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91</xdr:row>
      <xdr:rowOff>0</xdr:rowOff>
    </xdr:from>
    <xdr:ext cx="192763" cy="264560"/>
    <xdr:sp macro="" textlink="">
      <xdr:nvSpPr>
        <xdr:cNvPr id="42" name="TextBox 41">
          <a:extLst>
            <a:ext uri="{FF2B5EF4-FFF2-40B4-BE49-F238E27FC236}">
              <a16:creationId xmlns:a16="http://schemas.microsoft.com/office/drawing/2014/main" id="{F091CD2C-34C0-4EC8-9A3B-A0787FC27863}"/>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91</xdr:row>
      <xdr:rowOff>0</xdr:rowOff>
    </xdr:from>
    <xdr:ext cx="192763" cy="264560"/>
    <xdr:sp macro="" textlink="">
      <xdr:nvSpPr>
        <xdr:cNvPr id="43" name="TextBox 42">
          <a:extLst>
            <a:ext uri="{FF2B5EF4-FFF2-40B4-BE49-F238E27FC236}">
              <a16:creationId xmlns:a16="http://schemas.microsoft.com/office/drawing/2014/main" id="{429507ED-E767-4604-B86C-9568EAFB8667}"/>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92</xdr:row>
      <xdr:rowOff>0</xdr:rowOff>
    </xdr:from>
    <xdr:ext cx="183125" cy="264560"/>
    <xdr:sp macro="" textlink="">
      <xdr:nvSpPr>
        <xdr:cNvPr id="44" name="TextBox 43">
          <a:extLst>
            <a:ext uri="{FF2B5EF4-FFF2-40B4-BE49-F238E27FC236}">
              <a16:creationId xmlns:a16="http://schemas.microsoft.com/office/drawing/2014/main" id="{980D70A9-B8BF-457E-94C0-505E5C6FC5A0}"/>
            </a:ext>
          </a:extLst>
        </xdr:cNvPr>
        <xdr:cNvSpPr txBox="1"/>
      </xdr:nvSpPr>
      <xdr:spPr>
        <a:xfrm>
          <a:off x="3148965" y="300132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92</xdr:row>
      <xdr:rowOff>0</xdr:rowOff>
    </xdr:from>
    <xdr:ext cx="184731" cy="271710"/>
    <xdr:sp macro="" textlink="">
      <xdr:nvSpPr>
        <xdr:cNvPr id="45" name="TextBox 44">
          <a:extLst>
            <a:ext uri="{FF2B5EF4-FFF2-40B4-BE49-F238E27FC236}">
              <a16:creationId xmlns:a16="http://schemas.microsoft.com/office/drawing/2014/main" id="{8F672FE2-DEA1-48DB-862D-AAD2A63CF58B}"/>
            </a:ext>
          </a:extLst>
        </xdr:cNvPr>
        <xdr:cNvSpPr txBox="1"/>
      </xdr:nvSpPr>
      <xdr:spPr>
        <a:xfrm>
          <a:off x="331470" y="300132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3139440</xdr:colOff>
      <xdr:row>97</xdr:row>
      <xdr:rowOff>0</xdr:rowOff>
    </xdr:from>
    <xdr:ext cx="192763" cy="264560"/>
    <xdr:sp macro="" textlink="">
      <xdr:nvSpPr>
        <xdr:cNvPr id="2" name="TextBox 1">
          <a:extLst>
            <a:ext uri="{FF2B5EF4-FFF2-40B4-BE49-F238E27FC236}">
              <a16:creationId xmlns:a16="http://schemas.microsoft.com/office/drawing/2014/main" id="{796D9C44-1BA8-44F4-B4CC-0E066B9D7E87}"/>
            </a:ext>
          </a:extLst>
        </xdr:cNvPr>
        <xdr:cNvSpPr txBox="1"/>
      </xdr:nvSpPr>
      <xdr:spPr>
        <a:xfrm>
          <a:off x="6057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98</xdr:row>
      <xdr:rowOff>0</xdr:rowOff>
    </xdr:from>
    <xdr:ext cx="192763" cy="264560"/>
    <xdr:sp macro="" textlink="">
      <xdr:nvSpPr>
        <xdr:cNvPr id="3" name="TextBox 2">
          <a:extLst>
            <a:ext uri="{FF2B5EF4-FFF2-40B4-BE49-F238E27FC236}">
              <a16:creationId xmlns:a16="http://schemas.microsoft.com/office/drawing/2014/main" id="{9DEF3E23-8CA0-4346-ADC2-E3676992C1B9}"/>
            </a:ext>
          </a:extLst>
        </xdr:cNvPr>
        <xdr:cNvSpPr txBox="1"/>
      </xdr:nvSpPr>
      <xdr:spPr>
        <a:xfrm>
          <a:off x="605790" y="1586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99</xdr:row>
      <xdr:rowOff>0</xdr:rowOff>
    </xdr:from>
    <xdr:ext cx="192763" cy="303466"/>
    <xdr:sp macro="" textlink="">
      <xdr:nvSpPr>
        <xdr:cNvPr id="4" name="TextBox 3">
          <a:extLst>
            <a:ext uri="{FF2B5EF4-FFF2-40B4-BE49-F238E27FC236}">
              <a16:creationId xmlns:a16="http://schemas.microsoft.com/office/drawing/2014/main" id="{83EEE9A5-8641-43C1-B2FC-35CFE9BF8FDD}"/>
            </a:ext>
          </a:extLst>
        </xdr:cNvPr>
        <xdr:cNvSpPr txBox="1"/>
      </xdr:nvSpPr>
      <xdr:spPr>
        <a:xfrm>
          <a:off x="605790" y="160305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100</xdr:row>
      <xdr:rowOff>0</xdr:rowOff>
    </xdr:from>
    <xdr:ext cx="192763" cy="264560"/>
    <xdr:sp macro="" textlink="">
      <xdr:nvSpPr>
        <xdr:cNvPr id="5" name="TextBox 4">
          <a:extLst>
            <a:ext uri="{FF2B5EF4-FFF2-40B4-BE49-F238E27FC236}">
              <a16:creationId xmlns:a16="http://schemas.microsoft.com/office/drawing/2014/main" id="{88D704A6-AFB8-47BF-A615-80E85FE3467A}"/>
            </a:ext>
          </a:extLst>
        </xdr:cNvPr>
        <xdr:cNvSpPr txBox="1"/>
      </xdr:nvSpPr>
      <xdr:spPr>
        <a:xfrm>
          <a:off x="605790" y="16192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100</xdr:row>
      <xdr:rowOff>0</xdr:rowOff>
    </xdr:from>
    <xdr:ext cx="192763" cy="264560"/>
    <xdr:sp macro="" textlink="">
      <xdr:nvSpPr>
        <xdr:cNvPr id="6" name="TextBox 5">
          <a:extLst>
            <a:ext uri="{FF2B5EF4-FFF2-40B4-BE49-F238E27FC236}">
              <a16:creationId xmlns:a16="http://schemas.microsoft.com/office/drawing/2014/main" id="{85CE8DDC-97D4-4561-AA53-BB29F93D49DC}"/>
            </a:ext>
          </a:extLst>
        </xdr:cNvPr>
        <xdr:cNvSpPr txBox="1"/>
      </xdr:nvSpPr>
      <xdr:spPr>
        <a:xfrm>
          <a:off x="605790" y="16192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101</xdr:row>
      <xdr:rowOff>0</xdr:rowOff>
    </xdr:from>
    <xdr:ext cx="192763" cy="264560"/>
    <xdr:sp macro="" textlink="">
      <xdr:nvSpPr>
        <xdr:cNvPr id="7" name="TextBox 6">
          <a:extLst>
            <a:ext uri="{FF2B5EF4-FFF2-40B4-BE49-F238E27FC236}">
              <a16:creationId xmlns:a16="http://schemas.microsoft.com/office/drawing/2014/main" id="{DEE70B7C-FA58-4216-B14F-F3B8BF28FC3A}"/>
            </a:ext>
          </a:extLst>
        </xdr:cNvPr>
        <xdr:cNvSpPr txBox="1"/>
      </xdr:nvSpPr>
      <xdr:spPr>
        <a:xfrm>
          <a:off x="605790" y="1635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101</xdr:row>
      <xdr:rowOff>0</xdr:rowOff>
    </xdr:from>
    <xdr:ext cx="192763" cy="264560"/>
    <xdr:sp macro="" textlink="">
      <xdr:nvSpPr>
        <xdr:cNvPr id="8" name="TextBox 7">
          <a:extLst>
            <a:ext uri="{FF2B5EF4-FFF2-40B4-BE49-F238E27FC236}">
              <a16:creationId xmlns:a16="http://schemas.microsoft.com/office/drawing/2014/main" id="{1325AD98-1725-42C4-933A-86CBF79C94D7}"/>
            </a:ext>
          </a:extLst>
        </xdr:cNvPr>
        <xdr:cNvSpPr txBox="1"/>
      </xdr:nvSpPr>
      <xdr:spPr>
        <a:xfrm>
          <a:off x="605790" y="1635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102</xdr:row>
      <xdr:rowOff>0</xdr:rowOff>
    </xdr:from>
    <xdr:ext cx="192763" cy="264560"/>
    <xdr:sp macro="" textlink="">
      <xdr:nvSpPr>
        <xdr:cNvPr id="9" name="TextBox 8">
          <a:extLst>
            <a:ext uri="{FF2B5EF4-FFF2-40B4-BE49-F238E27FC236}">
              <a16:creationId xmlns:a16="http://schemas.microsoft.com/office/drawing/2014/main" id="{0227EE61-6B34-486F-BAE5-F98E986A54DB}"/>
            </a:ext>
          </a:extLst>
        </xdr:cNvPr>
        <xdr:cNvSpPr txBox="1"/>
      </xdr:nvSpPr>
      <xdr:spPr>
        <a:xfrm>
          <a:off x="605790" y="1651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102</xdr:row>
      <xdr:rowOff>0</xdr:rowOff>
    </xdr:from>
    <xdr:ext cx="192763" cy="264560"/>
    <xdr:sp macro="" textlink="">
      <xdr:nvSpPr>
        <xdr:cNvPr id="10" name="TextBox 9">
          <a:extLst>
            <a:ext uri="{FF2B5EF4-FFF2-40B4-BE49-F238E27FC236}">
              <a16:creationId xmlns:a16="http://schemas.microsoft.com/office/drawing/2014/main" id="{4068FB2D-B953-4B6E-A4E4-121C0354549A}"/>
            </a:ext>
          </a:extLst>
        </xdr:cNvPr>
        <xdr:cNvSpPr txBox="1"/>
      </xdr:nvSpPr>
      <xdr:spPr>
        <a:xfrm>
          <a:off x="605790" y="1651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103</xdr:row>
      <xdr:rowOff>0</xdr:rowOff>
    </xdr:from>
    <xdr:ext cx="192763" cy="264560"/>
    <xdr:sp macro="" textlink="">
      <xdr:nvSpPr>
        <xdr:cNvPr id="11" name="TextBox 10">
          <a:extLst>
            <a:ext uri="{FF2B5EF4-FFF2-40B4-BE49-F238E27FC236}">
              <a16:creationId xmlns:a16="http://schemas.microsoft.com/office/drawing/2014/main" id="{CF6D8C86-788C-49F9-AC21-498FD7B16875}"/>
            </a:ext>
          </a:extLst>
        </xdr:cNvPr>
        <xdr:cNvSpPr txBox="1"/>
      </xdr:nvSpPr>
      <xdr:spPr>
        <a:xfrm>
          <a:off x="605790" y="1667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103</xdr:row>
      <xdr:rowOff>0</xdr:rowOff>
    </xdr:from>
    <xdr:ext cx="192763" cy="264560"/>
    <xdr:sp macro="" textlink="">
      <xdr:nvSpPr>
        <xdr:cNvPr id="12" name="TextBox 11">
          <a:extLst>
            <a:ext uri="{FF2B5EF4-FFF2-40B4-BE49-F238E27FC236}">
              <a16:creationId xmlns:a16="http://schemas.microsoft.com/office/drawing/2014/main" id="{C4B1C309-6507-4534-B55E-E58BB48ABAD7}"/>
            </a:ext>
          </a:extLst>
        </xdr:cNvPr>
        <xdr:cNvSpPr txBox="1"/>
      </xdr:nvSpPr>
      <xdr:spPr>
        <a:xfrm>
          <a:off x="605790" y="1667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104</xdr:row>
      <xdr:rowOff>0</xdr:rowOff>
    </xdr:from>
    <xdr:ext cx="192763" cy="264560"/>
    <xdr:sp macro="" textlink="">
      <xdr:nvSpPr>
        <xdr:cNvPr id="13" name="TextBox 12">
          <a:extLst>
            <a:ext uri="{FF2B5EF4-FFF2-40B4-BE49-F238E27FC236}">
              <a16:creationId xmlns:a16="http://schemas.microsoft.com/office/drawing/2014/main" id="{5369445F-5DED-4B04-BABA-10C672133BE8}"/>
            </a:ext>
          </a:extLst>
        </xdr:cNvPr>
        <xdr:cNvSpPr txBox="1"/>
      </xdr:nvSpPr>
      <xdr:spPr>
        <a:xfrm>
          <a:off x="605790" y="16840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104</xdr:row>
      <xdr:rowOff>0</xdr:rowOff>
    </xdr:from>
    <xdr:ext cx="192763" cy="264560"/>
    <xdr:sp macro="" textlink="">
      <xdr:nvSpPr>
        <xdr:cNvPr id="14" name="TextBox 13">
          <a:extLst>
            <a:ext uri="{FF2B5EF4-FFF2-40B4-BE49-F238E27FC236}">
              <a16:creationId xmlns:a16="http://schemas.microsoft.com/office/drawing/2014/main" id="{0DF74DBF-4180-4AB5-81F0-179EF9C82876}"/>
            </a:ext>
          </a:extLst>
        </xdr:cNvPr>
        <xdr:cNvSpPr txBox="1"/>
      </xdr:nvSpPr>
      <xdr:spPr>
        <a:xfrm>
          <a:off x="605790" y="16840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97</xdr:row>
      <xdr:rowOff>0</xdr:rowOff>
    </xdr:from>
    <xdr:ext cx="184731" cy="264560"/>
    <xdr:sp macro="" textlink="">
      <xdr:nvSpPr>
        <xdr:cNvPr id="15" name="TextBox 14">
          <a:extLst>
            <a:ext uri="{FF2B5EF4-FFF2-40B4-BE49-F238E27FC236}">
              <a16:creationId xmlns:a16="http://schemas.microsoft.com/office/drawing/2014/main" id="{294E9643-306F-4DA7-8D28-DB5958B46247}"/>
            </a:ext>
          </a:extLst>
        </xdr:cNvPr>
        <xdr:cNvSpPr txBox="1"/>
      </xdr:nvSpPr>
      <xdr:spPr>
        <a:xfrm>
          <a:off x="121920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98</xdr:row>
      <xdr:rowOff>0</xdr:rowOff>
    </xdr:from>
    <xdr:ext cx="184731" cy="264560"/>
    <xdr:sp macro="" textlink="">
      <xdr:nvSpPr>
        <xdr:cNvPr id="16" name="TextBox 15">
          <a:extLst>
            <a:ext uri="{FF2B5EF4-FFF2-40B4-BE49-F238E27FC236}">
              <a16:creationId xmlns:a16="http://schemas.microsoft.com/office/drawing/2014/main" id="{1D2F5CAF-E7CF-48AD-A66F-BDA2B95F0DC2}"/>
            </a:ext>
          </a:extLst>
        </xdr:cNvPr>
        <xdr:cNvSpPr txBox="1"/>
      </xdr:nvSpPr>
      <xdr:spPr>
        <a:xfrm>
          <a:off x="1219200"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99</xdr:row>
      <xdr:rowOff>0</xdr:rowOff>
    </xdr:from>
    <xdr:ext cx="184731" cy="303466"/>
    <xdr:sp macro="" textlink="">
      <xdr:nvSpPr>
        <xdr:cNvPr id="17" name="TextBox 16">
          <a:extLst>
            <a:ext uri="{FF2B5EF4-FFF2-40B4-BE49-F238E27FC236}">
              <a16:creationId xmlns:a16="http://schemas.microsoft.com/office/drawing/2014/main" id="{5FE8C491-D177-4380-9153-8BDD17E32E16}"/>
            </a:ext>
          </a:extLst>
        </xdr:cNvPr>
        <xdr:cNvSpPr txBox="1"/>
      </xdr:nvSpPr>
      <xdr:spPr>
        <a:xfrm>
          <a:off x="1219200" y="160305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100</xdr:row>
      <xdr:rowOff>0</xdr:rowOff>
    </xdr:from>
    <xdr:ext cx="184731" cy="264560"/>
    <xdr:sp macro="" textlink="">
      <xdr:nvSpPr>
        <xdr:cNvPr id="18" name="TextBox 17">
          <a:extLst>
            <a:ext uri="{FF2B5EF4-FFF2-40B4-BE49-F238E27FC236}">
              <a16:creationId xmlns:a16="http://schemas.microsoft.com/office/drawing/2014/main" id="{2D5CAE73-102B-4A0F-95AF-12C7815D4886}"/>
            </a:ext>
          </a:extLst>
        </xdr:cNvPr>
        <xdr:cNvSpPr txBox="1"/>
      </xdr:nvSpPr>
      <xdr:spPr>
        <a:xfrm>
          <a:off x="1219200"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100</xdr:row>
      <xdr:rowOff>0</xdr:rowOff>
    </xdr:from>
    <xdr:ext cx="184731" cy="264560"/>
    <xdr:sp macro="" textlink="">
      <xdr:nvSpPr>
        <xdr:cNvPr id="19" name="TextBox 18">
          <a:extLst>
            <a:ext uri="{FF2B5EF4-FFF2-40B4-BE49-F238E27FC236}">
              <a16:creationId xmlns:a16="http://schemas.microsoft.com/office/drawing/2014/main" id="{FAB738E1-7369-42DD-B4BC-048852B01042}"/>
            </a:ext>
          </a:extLst>
        </xdr:cNvPr>
        <xdr:cNvSpPr txBox="1"/>
      </xdr:nvSpPr>
      <xdr:spPr>
        <a:xfrm>
          <a:off x="1219200"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101</xdr:row>
      <xdr:rowOff>0</xdr:rowOff>
    </xdr:from>
    <xdr:ext cx="184731" cy="264560"/>
    <xdr:sp macro="" textlink="">
      <xdr:nvSpPr>
        <xdr:cNvPr id="20" name="TextBox 19">
          <a:extLst>
            <a:ext uri="{FF2B5EF4-FFF2-40B4-BE49-F238E27FC236}">
              <a16:creationId xmlns:a16="http://schemas.microsoft.com/office/drawing/2014/main" id="{A7C890F0-2473-4F3B-8A44-2F46ED40665A}"/>
            </a:ext>
          </a:extLst>
        </xdr:cNvPr>
        <xdr:cNvSpPr txBox="1"/>
      </xdr:nvSpPr>
      <xdr:spPr>
        <a:xfrm>
          <a:off x="1219200" y="163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101</xdr:row>
      <xdr:rowOff>0</xdr:rowOff>
    </xdr:from>
    <xdr:ext cx="184731" cy="264560"/>
    <xdr:sp macro="" textlink="">
      <xdr:nvSpPr>
        <xdr:cNvPr id="21" name="TextBox 20">
          <a:extLst>
            <a:ext uri="{FF2B5EF4-FFF2-40B4-BE49-F238E27FC236}">
              <a16:creationId xmlns:a16="http://schemas.microsoft.com/office/drawing/2014/main" id="{7A9C13E7-B307-471A-9A1D-6BD8586CBB0B}"/>
            </a:ext>
          </a:extLst>
        </xdr:cNvPr>
        <xdr:cNvSpPr txBox="1"/>
      </xdr:nvSpPr>
      <xdr:spPr>
        <a:xfrm>
          <a:off x="1219200" y="163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102</xdr:row>
      <xdr:rowOff>0</xdr:rowOff>
    </xdr:from>
    <xdr:ext cx="184731" cy="264560"/>
    <xdr:sp macro="" textlink="">
      <xdr:nvSpPr>
        <xdr:cNvPr id="22" name="TextBox 21">
          <a:extLst>
            <a:ext uri="{FF2B5EF4-FFF2-40B4-BE49-F238E27FC236}">
              <a16:creationId xmlns:a16="http://schemas.microsoft.com/office/drawing/2014/main" id="{46564A1B-F7B7-41CD-A2D6-05ABD5F2D005}"/>
            </a:ext>
          </a:extLst>
        </xdr:cNvPr>
        <xdr:cNvSpPr txBox="1"/>
      </xdr:nvSpPr>
      <xdr:spPr>
        <a:xfrm>
          <a:off x="1219200"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102</xdr:row>
      <xdr:rowOff>0</xdr:rowOff>
    </xdr:from>
    <xdr:ext cx="184731" cy="264560"/>
    <xdr:sp macro="" textlink="">
      <xdr:nvSpPr>
        <xdr:cNvPr id="23" name="TextBox 22">
          <a:extLst>
            <a:ext uri="{FF2B5EF4-FFF2-40B4-BE49-F238E27FC236}">
              <a16:creationId xmlns:a16="http://schemas.microsoft.com/office/drawing/2014/main" id="{3114AFD1-12E8-406F-A29B-BE07857FDF26}"/>
            </a:ext>
          </a:extLst>
        </xdr:cNvPr>
        <xdr:cNvSpPr txBox="1"/>
      </xdr:nvSpPr>
      <xdr:spPr>
        <a:xfrm>
          <a:off x="1219200"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103</xdr:row>
      <xdr:rowOff>0</xdr:rowOff>
    </xdr:from>
    <xdr:ext cx="184731" cy="264560"/>
    <xdr:sp macro="" textlink="">
      <xdr:nvSpPr>
        <xdr:cNvPr id="24" name="TextBox 23">
          <a:extLst>
            <a:ext uri="{FF2B5EF4-FFF2-40B4-BE49-F238E27FC236}">
              <a16:creationId xmlns:a16="http://schemas.microsoft.com/office/drawing/2014/main" id="{E7524595-DA9F-4368-BD18-C2CD78A06B39}"/>
            </a:ext>
          </a:extLst>
        </xdr:cNvPr>
        <xdr:cNvSpPr txBox="1"/>
      </xdr:nvSpPr>
      <xdr:spPr>
        <a:xfrm>
          <a:off x="1219200" y="1667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103</xdr:row>
      <xdr:rowOff>0</xdr:rowOff>
    </xdr:from>
    <xdr:ext cx="184731" cy="264560"/>
    <xdr:sp macro="" textlink="">
      <xdr:nvSpPr>
        <xdr:cNvPr id="25" name="TextBox 24">
          <a:extLst>
            <a:ext uri="{FF2B5EF4-FFF2-40B4-BE49-F238E27FC236}">
              <a16:creationId xmlns:a16="http://schemas.microsoft.com/office/drawing/2014/main" id="{72319317-4356-48CE-8A45-2FE65698C12C}"/>
            </a:ext>
          </a:extLst>
        </xdr:cNvPr>
        <xdr:cNvSpPr txBox="1"/>
      </xdr:nvSpPr>
      <xdr:spPr>
        <a:xfrm>
          <a:off x="1219200" y="1667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104</xdr:row>
      <xdr:rowOff>0</xdr:rowOff>
    </xdr:from>
    <xdr:ext cx="184731" cy="264560"/>
    <xdr:sp macro="" textlink="">
      <xdr:nvSpPr>
        <xdr:cNvPr id="26" name="TextBox 25">
          <a:extLst>
            <a:ext uri="{FF2B5EF4-FFF2-40B4-BE49-F238E27FC236}">
              <a16:creationId xmlns:a16="http://schemas.microsoft.com/office/drawing/2014/main" id="{8EA29C45-464E-4EE3-8583-CDD7E434B80F}"/>
            </a:ext>
          </a:extLst>
        </xdr:cNvPr>
        <xdr:cNvSpPr txBox="1"/>
      </xdr:nvSpPr>
      <xdr:spPr>
        <a:xfrm>
          <a:off x="1219200" y="168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104</xdr:row>
      <xdr:rowOff>0</xdr:rowOff>
    </xdr:from>
    <xdr:ext cx="184731" cy="264560"/>
    <xdr:sp macro="" textlink="">
      <xdr:nvSpPr>
        <xdr:cNvPr id="27" name="TextBox 26">
          <a:extLst>
            <a:ext uri="{FF2B5EF4-FFF2-40B4-BE49-F238E27FC236}">
              <a16:creationId xmlns:a16="http://schemas.microsoft.com/office/drawing/2014/main" id="{77677CB5-DF4D-4304-AAAD-756C89EFC788}"/>
            </a:ext>
          </a:extLst>
        </xdr:cNvPr>
        <xdr:cNvSpPr txBox="1"/>
      </xdr:nvSpPr>
      <xdr:spPr>
        <a:xfrm>
          <a:off x="1219200" y="168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28" name="TextBox 27">
          <a:extLst>
            <a:ext uri="{FF2B5EF4-FFF2-40B4-BE49-F238E27FC236}">
              <a16:creationId xmlns:a16="http://schemas.microsoft.com/office/drawing/2014/main" id="{10C381A9-EB34-4C19-B103-BD9F7F1F0B53}"/>
            </a:ext>
          </a:extLst>
        </xdr:cNvPr>
        <xdr:cNvSpPr txBox="1"/>
      </xdr:nvSpPr>
      <xdr:spPr>
        <a:xfrm>
          <a:off x="182880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98</xdr:row>
      <xdr:rowOff>0</xdr:rowOff>
    </xdr:from>
    <xdr:ext cx="184731" cy="264560"/>
    <xdr:sp macro="" textlink="">
      <xdr:nvSpPr>
        <xdr:cNvPr id="29" name="TextBox 28">
          <a:extLst>
            <a:ext uri="{FF2B5EF4-FFF2-40B4-BE49-F238E27FC236}">
              <a16:creationId xmlns:a16="http://schemas.microsoft.com/office/drawing/2014/main" id="{7EE298CA-3698-461C-A959-CEC7213DC61F}"/>
            </a:ext>
          </a:extLst>
        </xdr:cNvPr>
        <xdr:cNvSpPr txBox="1"/>
      </xdr:nvSpPr>
      <xdr:spPr>
        <a:xfrm>
          <a:off x="1828800"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303466"/>
    <xdr:sp macro="" textlink="">
      <xdr:nvSpPr>
        <xdr:cNvPr id="30" name="TextBox 29">
          <a:extLst>
            <a:ext uri="{FF2B5EF4-FFF2-40B4-BE49-F238E27FC236}">
              <a16:creationId xmlns:a16="http://schemas.microsoft.com/office/drawing/2014/main" id="{9B9EE0C4-7C0C-42D2-91FD-F3C6FF555294}"/>
            </a:ext>
          </a:extLst>
        </xdr:cNvPr>
        <xdr:cNvSpPr txBox="1"/>
      </xdr:nvSpPr>
      <xdr:spPr>
        <a:xfrm>
          <a:off x="1828800" y="160305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100</xdr:row>
      <xdr:rowOff>0</xdr:rowOff>
    </xdr:from>
    <xdr:ext cx="184731" cy="264560"/>
    <xdr:sp macro="" textlink="">
      <xdr:nvSpPr>
        <xdr:cNvPr id="31" name="TextBox 30">
          <a:extLst>
            <a:ext uri="{FF2B5EF4-FFF2-40B4-BE49-F238E27FC236}">
              <a16:creationId xmlns:a16="http://schemas.microsoft.com/office/drawing/2014/main" id="{BBF79D9E-31BD-4F55-B017-DA6BFFC34FCF}"/>
            </a:ext>
          </a:extLst>
        </xdr:cNvPr>
        <xdr:cNvSpPr txBox="1"/>
      </xdr:nvSpPr>
      <xdr:spPr>
        <a:xfrm>
          <a:off x="1828800"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100</xdr:row>
      <xdr:rowOff>0</xdr:rowOff>
    </xdr:from>
    <xdr:ext cx="184731" cy="264560"/>
    <xdr:sp macro="" textlink="">
      <xdr:nvSpPr>
        <xdr:cNvPr id="32" name="TextBox 31">
          <a:extLst>
            <a:ext uri="{FF2B5EF4-FFF2-40B4-BE49-F238E27FC236}">
              <a16:creationId xmlns:a16="http://schemas.microsoft.com/office/drawing/2014/main" id="{61B3E058-9F33-48E2-AE2D-44993458C057}"/>
            </a:ext>
          </a:extLst>
        </xdr:cNvPr>
        <xdr:cNvSpPr txBox="1"/>
      </xdr:nvSpPr>
      <xdr:spPr>
        <a:xfrm>
          <a:off x="1828800"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33" name="TextBox 32">
          <a:extLst>
            <a:ext uri="{FF2B5EF4-FFF2-40B4-BE49-F238E27FC236}">
              <a16:creationId xmlns:a16="http://schemas.microsoft.com/office/drawing/2014/main" id="{85BC52BC-10EF-4D51-BCA3-2D738EFAAAE3}"/>
            </a:ext>
          </a:extLst>
        </xdr:cNvPr>
        <xdr:cNvSpPr txBox="1"/>
      </xdr:nvSpPr>
      <xdr:spPr>
        <a:xfrm>
          <a:off x="1828800" y="163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34" name="TextBox 33">
          <a:extLst>
            <a:ext uri="{FF2B5EF4-FFF2-40B4-BE49-F238E27FC236}">
              <a16:creationId xmlns:a16="http://schemas.microsoft.com/office/drawing/2014/main" id="{34539701-D6EE-4E35-9242-DA3C1A826623}"/>
            </a:ext>
          </a:extLst>
        </xdr:cNvPr>
        <xdr:cNvSpPr txBox="1"/>
      </xdr:nvSpPr>
      <xdr:spPr>
        <a:xfrm>
          <a:off x="1828800" y="163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35" name="TextBox 34">
          <a:extLst>
            <a:ext uri="{FF2B5EF4-FFF2-40B4-BE49-F238E27FC236}">
              <a16:creationId xmlns:a16="http://schemas.microsoft.com/office/drawing/2014/main" id="{CBFF872F-4767-4165-9C16-D0CE585B7078}"/>
            </a:ext>
          </a:extLst>
        </xdr:cNvPr>
        <xdr:cNvSpPr txBox="1"/>
      </xdr:nvSpPr>
      <xdr:spPr>
        <a:xfrm>
          <a:off x="1828800"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36" name="TextBox 35">
          <a:extLst>
            <a:ext uri="{FF2B5EF4-FFF2-40B4-BE49-F238E27FC236}">
              <a16:creationId xmlns:a16="http://schemas.microsoft.com/office/drawing/2014/main" id="{BCC52896-47A8-42C1-9540-A61849995C69}"/>
            </a:ext>
          </a:extLst>
        </xdr:cNvPr>
        <xdr:cNvSpPr txBox="1"/>
      </xdr:nvSpPr>
      <xdr:spPr>
        <a:xfrm>
          <a:off x="1828800"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37" name="TextBox 36">
          <a:extLst>
            <a:ext uri="{FF2B5EF4-FFF2-40B4-BE49-F238E27FC236}">
              <a16:creationId xmlns:a16="http://schemas.microsoft.com/office/drawing/2014/main" id="{35929F96-FE58-4B1B-B279-0DF1D077C45F}"/>
            </a:ext>
          </a:extLst>
        </xdr:cNvPr>
        <xdr:cNvSpPr txBox="1"/>
      </xdr:nvSpPr>
      <xdr:spPr>
        <a:xfrm>
          <a:off x="1828800" y="1667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38" name="TextBox 37">
          <a:extLst>
            <a:ext uri="{FF2B5EF4-FFF2-40B4-BE49-F238E27FC236}">
              <a16:creationId xmlns:a16="http://schemas.microsoft.com/office/drawing/2014/main" id="{B520BE27-820E-4783-A43E-2FC637A9F2EA}"/>
            </a:ext>
          </a:extLst>
        </xdr:cNvPr>
        <xdr:cNvSpPr txBox="1"/>
      </xdr:nvSpPr>
      <xdr:spPr>
        <a:xfrm>
          <a:off x="1828800" y="1667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104</xdr:row>
      <xdr:rowOff>0</xdr:rowOff>
    </xdr:from>
    <xdr:ext cx="184731" cy="264560"/>
    <xdr:sp macro="" textlink="">
      <xdr:nvSpPr>
        <xdr:cNvPr id="39" name="TextBox 38">
          <a:extLst>
            <a:ext uri="{FF2B5EF4-FFF2-40B4-BE49-F238E27FC236}">
              <a16:creationId xmlns:a16="http://schemas.microsoft.com/office/drawing/2014/main" id="{8D9A049D-BF75-4265-8FC7-09BA59D03739}"/>
            </a:ext>
          </a:extLst>
        </xdr:cNvPr>
        <xdr:cNvSpPr txBox="1"/>
      </xdr:nvSpPr>
      <xdr:spPr>
        <a:xfrm>
          <a:off x="1828800" y="168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104</xdr:row>
      <xdr:rowOff>0</xdr:rowOff>
    </xdr:from>
    <xdr:ext cx="184731" cy="264560"/>
    <xdr:sp macro="" textlink="">
      <xdr:nvSpPr>
        <xdr:cNvPr id="40" name="TextBox 39">
          <a:extLst>
            <a:ext uri="{FF2B5EF4-FFF2-40B4-BE49-F238E27FC236}">
              <a16:creationId xmlns:a16="http://schemas.microsoft.com/office/drawing/2014/main" id="{9C823A6E-A1BD-44DD-A551-13FF419CEAC9}"/>
            </a:ext>
          </a:extLst>
        </xdr:cNvPr>
        <xdr:cNvSpPr txBox="1"/>
      </xdr:nvSpPr>
      <xdr:spPr>
        <a:xfrm>
          <a:off x="1828800" y="168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41" name="TextBox 40">
          <a:extLst>
            <a:ext uri="{FF2B5EF4-FFF2-40B4-BE49-F238E27FC236}">
              <a16:creationId xmlns:a16="http://schemas.microsoft.com/office/drawing/2014/main" id="{6B113A70-1C01-430A-B605-A8D63CDE1E27}"/>
            </a:ext>
          </a:extLst>
        </xdr:cNvPr>
        <xdr:cNvSpPr txBox="1"/>
      </xdr:nvSpPr>
      <xdr:spPr>
        <a:xfrm>
          <a:off x="1215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97</xdr:row>
      <xdr:rowOff>0</xdr:rowOff>
    </xdr:from>
    <xdr:ext cx="192763" cy="264560"/>
    <xdr:sp macro="" textlink="">
      <xdr:nvSpPr>
        <xdr:cNvPr id="42" name="TextBox 41">
          <a:extLst>
            <a:ext uri="{FF2B5EF4-FFF2-40B4-BE49-F238E27FC236}">
              <a16:creationId xmlns:a16="http://schemas.microsoft.com/office/drawing/2014/main" id="{B2168152-C1CC-4E99-9662-2188F348A205}"/>
            </a:ext>
          </a:extLst>
        </xdr:cNvPr>
        <xdr:cNvSpPr txBox="1"/>
      </xdr:nvSpPr>
      <xdr:spPr>
        <a:xfrm>
          <a:off x="18249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97</xdr:row>
      <xdr:rowOff>0</xdr:rowOff>
    </xdr:from>
    <xdr:ext cx="192763" cy="264560"/>
    <xdr:sp macro="" textlink="">
      <xdr:nvSpPr>
        <xdr:cNvPr id="43" name="TextBox 42">
          <a:extLst>
            <a:ext uri="{FF2B5EF4-FFF2-40B4-BE49-F238E27FC236}">
              <a16:creationId xmlns:a16="http://schemas.microsoft.com/office/drawing/2014/main" id="{ABBFE631-A5C9-49CB-B4F5-0B973966F0C0}"/>
            </a:ext>
          </a:extLst>
        </xdr:cNvPr>
        <xdr:cNvSpPr txBox="1"/>
      </xdr:nvSpPr>
      <xdr:spPr>
        <a:xfrm>
          <a:off x="24345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3148965</xdr:colOff>
      <xdr:row>98</xdr:row>
      <xdr:rowOff>0</xdr:rowOff>
    </xdr:from>
    <xdr:ext cx="183125" cy="264560"/>
    <xdr:sp macro="" textlink="">
      <xdr:nvSpPr>
        <xdr:cNvPr id="44" name="TextBox 43">
          <a:extLst>
            <a:ext uri="{FF2B5EF4-FFF2-40B4-BE49-F238E27FC236}">
              <a16:creationId xmlns:a16="http://schemas.microsoft.com/office/drawing/2014/main" id="{E4D547EC-08B6-4664-8C9E-EA634775069E}"/>
            </a:ext>
          </a:extLst>
        </xdr:cNvPr>
        <xdr:cNvSpPr txBox="1"/>
      </xdr:nvSpPr>
      <xdr:spPr>
        <a:xfrm>
          <a:off x="605790" y="158686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98</xdr:row>
      <xdr:rowOff>0</xdr:rowOff>
    </xdr:from>
    <xdr:ext cx="184731" cy="271710"/>
    <xdr:sp macro="" textlink="">
      <xdr:nvSpPr>
        <xdr:cNvPr id="45" name="TextBox 44">
          <a:extLst>
            <a:ext uri="{FF2B5EF4-FFF2-40B4-BE49-F238E27FC236}">
              <a16:creationId xmlns:a16="http://schemas.microsoft.com/office/drawing/2014/main" id="{8296869E-FFB9-4DFC-B836-A9843B49993E}"/>
            </a:ext>
          </a:extLst>
        </xdr:cNvPr>
        <xdr:cNvSpPr txBox="1"/>
      </xdr:nvSpPr>
      <xdr:spPr>
        <a:xfrm>
          <a:off x="331470" y="158686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3139440</xdr:colOff>
      <xdr:row>62</xdr:row>
      <xdr:rowOff>0</xdr:rowOff>
    </xdr:from>
    <xdr:ext cx="192763" cy="264560"/>
    <xdr:sp macro="" textlink="">
      <xdr:nvSpPr>
        <xdr:cNvPr id="46" name="TextBox 45">
          <a:extLst>
            <a:ext uri="{FF2B5EF4-FFF2-40B4-BE49-F238E27FC236}">
              <a16:creationId xmlns:a16="http://schemas.microsoft.com/office/drawing/2014/main" id="{E13C00C1-2946-48A8-A2EB-E02EC6CD19BB}"/>
            </a:ext>
          </a:extLst>
        </xdr:cNvPr>
        <xdr:cNvSpPr txBox="1"/>
      </xdr:nvSpPr>
      <xdr:spPr>
        <a:xfrm>
          <a:off x="3139440"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264560"/>
    <xdr:sp macro="" textlink="">
      <xdr:nvSpPr>
        <xdr:cNvPr id="47" name="TextBox 46">
          <a:extLst>
            <a:ext uri="{FF2B5EF4-FFF2-40B4-BE49-F238E27FC236}">
              <a16:creationId xmlns:a16="http://schemas.microsoft.com/office/drawing/2014/main" id="{5A6D8046-0604-42EC-A2B9-F1C28277A271}"/>
            </a:ext>
          </a:extLst>
        </xdr:cNvPr>
        <xdr:cNvSpPr txBox="1"/>
      </xdr:nvSpPr>
      <xdr:spPr>
        <a:xfrm>
          <a:off x="3139440" y="16040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303466"/>
    <xdr:sp macro="" textlink="">
      <xdr:nvSpPr>
        <xdr:cNvPr id="48" name="TextBox 47">
          <a:extLst>
            <a:ext uri="{FF2B5EF4-FFF2-40B4-BE49-F238E27FC236}">
              <a16:creationId xmlns:a16="http://schemas.microsoft.com/office/drawing/2014/main" id="{71604D82-C57F-4DF7-ABD5-FD2F75DA7A97}"/>
            </a:ext>
          </a:extLst>
        </xdr:cNvPr>
        <xdr:cNvSpPr txBox="1"/>
      </xdr:nvSpPr>
      <xdr:spPr>
        <a:xfrm>
          <a:off x="3139440" y="162020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49" name="TextBox 48">
          <a:extLst>
            <a:ext uri="{FF2B5EF4-FFF2-40B4-BE49-F238E27FC236}">
              <a16:creationId xmlns:a16="http://schemas.microsoft.com/office/drawing/2014/main" id="{0EC17379-01A2-45BD-BB5C-88127549764C}"/>
            </a:ext>
          </a:extLst>
        </xdr:cNvPr>
        <xdr:cNvSpPr txBox="1"/>
      </xdr:nvSpPr>
      <xdr:spPr>
        <a:xfrm>
          <a:off x="3139440" y="16363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50" name="TextBox 49">
          <a:extLst>
            <a:ext uri="{FF2B5EF4-FFF2-40B4-BE49-F238E27FC236}">
              <a16:creationId xmlns:a16="http://schemas.microsoft.com/office/drawing/2014/main" id="{F358F8F5-CF03-4CF3-A536-5965999CA5B8}"/>
            </a:ext>
          </a:extLst>
        </xdr:cNvPr>
        <xdr:cNvSpPr txBox="1"/>
      </xdr:nvSpPr>
      <xdr:spPr>
        <a:xfrm>
          <a:off x="3139440" y="16363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1" name="TextBox 50">
          <a:extLst>
            <a:ext uri="{FF2B5EF4-FFF2-40B4-BE49-F238E27FC236}">
              <a16:creationId xmlns:a16="http://schemas.microsoft.com/office/drawing/2014/main" id="{94817648-A152-4BD8-8549-3E1C6E97231D}"/>
            </a:ext>
          </a:extLst>
        </xdr:cNvPr>
        <xdr:cNvSpPr txBox="1"/>
      </xdr:nvSpPr>
      <xdr:spPr>
        <a:xfrm>
          <a:off x="3139440" y="16525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2" name="TextBox 51">
          <a:extLst>
            <a:ext uri="{FF2B5EF4-FFF2-40B4-BE49-F238E27FC236}">
              <a16:creationId xmlns:a16="http://schemas.microsoft.com/office/drawing/2014/main" id="{E726ED7F-ACDF-4683-89AE-FD48F30FD484}"/>
            </a:ext>
          </a:extLst>
        </xdr:cNvPr>
        <xdr:cNvSpPr txBox="1"/>
      </xdr:nvSpPr>
      <xdr:spPr>
        <a:xfrm>
          <a:off x="3139440" y="16525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53" name="TextBox 52">
          <a:extLst>
            <a:ext uri="{FF2B5EF4-FFF2-40B4-BE49-F238E27FC236}">
              <a16:creationId xmlns:a16="http://schemas.microsoft.com/office/drawing/2014/main" id="{63863D42-12AA-44EB-9FDF-6AC500CFD41E}"/>
            </a:ext>
          </a:extLst>
        </xdr:cNvPr>
        <xdr:cNvSpPr txBox="1"/>
      </xdr:nvSpPr>
      <xdr:spPr>
        <a:xfrm>
          <a:off x="3139440" y="16687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54" name="TextBox 53">
          <a:extLst>
            <a:ext uri="{FF2B5EF4-FFF2-40B4-BE49-F238E27FC236}">
              <a16:creationId xmlns:a16="http://schemas.microsoft.com/office/drawing/2014/main" id="{0922BF25-637D-47D1-802D-6FFF62E51F28}"/>
            </a:ext>
          </a:extLst>
        </xdr:cNvPr>
        <xdr:cNvSpPr txBox="1"/>
      </xdr:nvSpPr>
      <xdr:spPr>
        <a:xfrm>
          <a:off x="3139440" y="16687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55" name="TextBox 54">
          <a:extLst>
            <a:ext uri="{FF2B5EF4-FFF2-40B4-BE49-F238E27FC236}">
              <a16:creationId xmlns:a16="http://schemas.microsoft.com/office/drawing/2014/main" id="{6A4B3AB5-AA82-4134-AFA9-49F0F9721491}"/>
            </a:ext>
          </a:extLst>
        </xdr:cNvPr>
        <xdr:cNvSpPr txBox="1"/>
      </xdr:nvSpPr>
      <xdr:spPr>
        <a:xfrm>
          <a:off x="3139440" y="16849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56" name="TextBox 55">
          <a:extLst>
            <a:ext uri="{FF2B5EF4-FFF2-40B4-BE49-F238E27FC236}">
              <a16:creationId xmlns:a16="http://schemas.microsoft.com/office/drawing/2014/main" id="{D64EC0BB-1FD5-46A5-9799-DE20DED5E798}"/>
            </a:ext>
          </a:extLst>
        </xdr:cNvPr>
        <xdr:cNvSpPr txBox="1"/>
      </xdr:nvSpPr>
      <xdr:spPr>
        <a:xfrm>
          <a:off x="3139440" y="16849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57" name="TextBox 56">
          <a:extLst>
            <a:ext uri="{FF2B5EF4-FFF2-40B4-BE49-F238E27FC236}">
              <a16:creationId xmlns:a16="http://schemas.microsoft.com/office/drawing/2014/main" id="{E9794146-35C1-4423-BBD7-5CDF08E66E4A}"/>
            </a:ext>
          </a:extLst>
        </xdr:cNvPr>
        <xdr:cNvSpPr txBox="1"/>
      </xdr:nvSpPr>
      <xdr:spPr>
        <a:xfrm>
          <a:off x="3139440" y="17011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58" name="TextBox 57">
          <a:extLst>
            <a:ext uri="{FF2B5EF4-FFF2-40B4-BE49-F238E27FC236}">
              <a16:creationId xmlns:a16="http://schemas.microsoft.com/office/drawing/2014/main" id="{CBFBDB37-380A-4BE9-A382-EB1E7D3ACE80}"/>
            </a:ext>
          </a:extLst>
        </xdr:cNvPr>
        <xdr:cNvSpPr txBox="1"/>
      </xdr:nvSpPr>
      <xdr:spPr>
        <a:xfrm>
          <a:off x="3139440" y="17011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59" name="TextBox 58">
          <a:extLst>
            <a:ext uri="{FF2B5EF4-FFF2-40B4-BE49-F238E27FC236}">
              <a16:creationId xmlns:a16="http://schemas.microsoft.com/office/drawing/2014/main" id="{F10C7EEF-0774-4DD2-BD6D-0C21FB68EBE4}"/>
            </a:ext>
          </a:extLst>
        </xdr:cNvPr>
        <xdr:cNvSpPr txBox="1"/>
      </xdr:nvSpPr>
      <xdr:spPr>
        <a:xfrm>
          <a:off x="6353175" y="1587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60" name="TextBox 59">
          <a:extLst>
            <a:ext uri="{FF2B5EF4-FFF2-40B4-BE49-F238E27FC236}">
              <a16:creationId xmlns:a16="http://schemas.microsoft.com/office/drawing/2014/main" id="{2C90C841-3B66-4B3B-A5C0-C04E99B315E2}"/>
            </a:ext>
          </a:extLst>
        </xdr:cNvPr>
        <xdr:cNvSpPr txBox="1"/>
      </xdr:nvSpPr>
      <xdr:spPr>
        <a:xfrm>
          <a:off x="6353175" y="160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303466"/>
    <xdr:sp macro="" textlink="">
      <xdr:nvSpPr>
        <xdr:cNvPr id="61" name="TextBox 60">
          <a:extLst>
            <a:ext uri="{FF2B5EF4-FFF2-40B4-BE49-F238E27FC236}">
              <a16:creationId xmlns:a16="http://schemas.microsoft.com/office/drawing/2014/main" id="{2BB66FD7-45D3-4682-A01B-4529180E371F}"/>
            </a:ext>
          </a:extLst>
        </xdr:cNvPr>
        <xdr:cNvSpPr txBox="1"/>
      </xdr:nvSpPr>
      <xdr:spPr>
        <a:xfrm>
          <a:off x="6353175" y="16202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264560"/>
    <xdr:sp macro="" textlink="">
      <xdr:nvSpPr>
        <xdr:cNvPr id="62" name="TextBox 61">
          <a:extLst>
            <a:ext uri="{FF2B5EF4-FFF2-40B4-BE49-F238E27FC236}">
              <a16:creationId xmlns:a16="http://schemas.microsoft.com/office/drawing/2014/main" id="{749A87EE-FF8D-4AA3-98F8-E11633A27553}"/>
            </a:ext>
          </a:extLst>
        </xdr:cNvPr>
        <xdr:cNvSpPr txBox="1"/>
      </xdr:nvSpPr>
      <xdr:spPr>
        <a:xfrm>
          <a:off x="635317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264560"/>
    <xdr:sp macro="" textlink="">
      <xdr:nvSpPr>
        <xdr:cNvPr id="63" name="TextBox 62">
          <a:extLst>
            <a:ext uri="{FF2B5EF4-FFF2-40B4-BE49-F238E27FC236}">
              <a16:creationId xmlns:a16="http://schemas.microsoft.com/office/drawing/2014/main" id="{CEA70EF3-06B4-4E18-82A6-A9D1B66A982E}"/>
            </a:ext>
          </a:extLst>
        </xdr:cNvPr>
        <xdr:cNvSpPr txBox="1"/>
      </xdr:nvSpPr>
      <xdr:spPr>
        <a:xfrm>
          <a:off x="635317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64" name="TextBox 63">
          <a:extLst>
            <a:ext uri="{FF2B5EF4-FFF2-40B4-BE49-F238E27FC236}">
              <a16:creationId xmlns:a16="http://schemas.microsoft.com/office/drawing/2014/main" id="{4318A07A-3A62-4506-AF3D-B3F04E89FA9E}"/>
            </a:ext>
          </a:extLst>
        </xdr:cNvPr>
        <xdr:cNvSpPr txBox="1"/>
      </xdr:nvSpPr>
      <xdr:spPr>
        <a:xfrm>
          <a:off x="635317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65" name="TextBox 64">
          <a:extLst>
            <a:ext uri="{FF2B5EF4-FFF2-40B4-BE49-F238E27FC236}">
              <a16:creationId xmlns:a16="http://schemas.microsoft.com/office/drawing/2014/main" id="{159EB7DD-62FD-43B3-A6CF-AC1363237B32}"/>
            </a:ext>
          </a:extLst>
        </xdr:cNvPr>
        <xdr:cNvSpPr txBox="1"/>
      </xdr:nvSpPr>
      <xdr:spPr>
        <a:xfrm>
          <a:off x="635317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66" name="TextBox 65">
          <a:extLst>
            <a:ext uri="{FF2B5EF4-FFF2-40B4-BE49-F238E27FC236}">
              <a16:creationId xmlns:a16="http://schemas.microsoft.com/office/drawing/2014/main" id="{6D94DB9B-F57D-4C67-A18A-E68E46A3975E}"/>
            </a:ext>
          </a:extLst>
        </xdr:cNvPr>
        <xdr:cNvSpPr txBox="1"/>
      </xdr:nvSpPr>
      <xdr:spPr>
        <a:xfrm>
          <a:off x="635317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67" name="TextBox 66">
          <a:extLst>
            <a:ext uri="{FF2B5EF4-FFF2-40B4-BE49-F238E27FC236}">
              <a16:creationId xmlns:a16="http://schemas.microsoft.com/office/drawing/2014/main" id="{E42C752C-16D1-48AF-93CC-7C945216AAA4}"/>
            </a:ext>
          </a:extLst>
        </xdr:cNvPr>
        <xdr:cNvSpPr txBox="1"/>
      </xdr:nvSpPr>
      <xdr:spPr>
        <a:xfrm>
          <a:off x="635317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68" name="TextBox 67">
          <a:extLst>
            <a:ext uri="{FF2B5EF4-FFF2-40B4-BE49-F238E27FC236}">
              <a16:creationId xmlns:a16="http://schemas.microsoft.com/office/drawing/2014/main" id="{59BAAEE7-3F40-49CC-A2FB-05AC78DBA725}"/>
            </a:ext>
          </a:extLst>
        </xdr:cNvPr>
        <xdr:cNvSpPr txBox="1"/>
      </xdr:nvSpPr>
      <xdr:spPr>
        <a:xfrm>
          <a:off x="635317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69" name="TextBox 68">
          <a:extLst>
            <a:ext uri="{FF2B5EF4-FFF2-40B4-BE49-F238E27FC236}">
              <a16:creationId xmlns:a16="http://schemas.microsoft.com/office/drawing/2014/main" id="{FCB118CF-E6A8-4F21-99DA-8AD5E4A9B709}"/>
            </a:ext>
          </a:extLst>
        </xdr:cNvPr>
        <xdr:cNvSpPr txBox="1"/>
      </xdr:nvSpPr>
      <xdr:spPr>
        <a:xfrm>
          <a:off x="635317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70" name="TextBox 69">
          <a:extLst>
            <a:ext uri="{FF2B5EF4-FFF2-40B4-BE49-F238E27FC236}">
              <a16:creationId xmlns:a16="http://schemas.microsoft.com/office/drawing/2014/main" id="{92FFA09C-BF92-4B2F-9353-D5BFF5FC1069}"/>
            </a:ext>
          </a:extLst>
        </xdr:cNvPr>
        <xdr:cNvSpPr txBox="1"/>
      </xdr:nvSpPr>
      <xdr:spPr>
        <a:xfrm>
          <a:off x="635317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71" name="TextBox 70">
          <a:extLst>
            <a:ext uri="{FF2B5EF4-FFF2-40B4-BE49-F238E27FC236}">
              <a16:creationId xmlns:a16="http://schemas.microsoft.com/office/drawing/2014/main" id="{9F132985-D4FB-4147-90C4-86884422F1DE}"/>
            </a:ext>
          </a:extLst>
        </xdr:cNvPr>
        <xdr:cNvSpPr txBox="1"/>
      </xdr:nvSpPr>
      <xdr:spPr>
        <a:xfrm>
          <a:off x="635317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72" name="TextBox 71">
          <a:extLst>
            <a:ext uri="{FF2B5EF4-FFF2-40B4-BE49-F238E27FC236}">
              <a16:creationId xmlns:a16="http://schemas.microsoft.com/office/drawing/2014/main" id="{4AE7C14E-EFD9-49EB-92C0-A74F243D4CBF}"/>
            </a:ext>
          </a:extLst>
        </xdr:cNvPr>
        <xdr:cNvSpPr txBox="1"/>
      </xdr:nvSpPr>
      <xdr:spPr>
        <a:xfrm>
          <a:off x="7820025" y="1587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73" name="TextBox 72">
          <a:extLst>
            <a:ext uri="{FF2B5EF4-FFF2-40B4-BE49-F238E27FC236}">
              <a16:creationId xmlns:a16="http://schemas.microsoft.com/office/drawing/2014/main" id="{B7E71A2D-4063-43FF-864F-B6DE272553CD}"/>
            </a:ext>
          </a:extLst>
        </xdr:cNvPr>
        <xdr:cNvSpPr txBox="1"/>
      </xdr:nvSpPr>
      <xdr:spPr>
        <a:xfrm>
          <a:off x="7820025" y="160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303466"/>
    <xdr:sp macro="" textlink="">
      <xdr:nvSpPr>
        <xdr:cNvPr id="74" name="TextBox 73">
          <a:extLst>
            <a:ext uri="{FF2B5EF4-FFF2-40B4-BE49-F238E27FC236}">
              <a16:creationId xmlns:a16="http://schemas.microsoft.com/office/drawing/2014/main" id="{7BF081AB-E27B-4F92-8979-2E42E0ACF6D8}"/>
            </a:ext>
          </a:extLst>
        </xdr:cNvPr>
        <xdr:cNvSpPr txBox="1"/>
      </xdr:nvSpPr>
      <xdr:spPr>
        <a:xfrm>
          <a:off x="7820025" y="16202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264560"/>
    <xdr:sp macro="" textlink="">
      <xdr:nvSpPr>
        <xdr:cNvPr id="75" name="TextBox 74">
          <a:extLst>
            <a:ext uri="{FF2B5EF4-FFF2-40B4-BE49-F238E27FC236}">
              <a16:creationId xmlns:a16="http://schemas.microsoft.com/office/drawing/2014/main" id="{2DE1E17E-9170-43E7-BB07-18D9086F1F61}"/>
            </a:ext>
          </a:extLst>
        </xdr:cNvPr>
        <xdr:cNvSpPr txBox="1"/>
      </xdr:nvSpPr>
      <xdr:spPr>
        <a:xfrm>
          <a:off x="782002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264560"/>
    <xdr:sp macro="" textlink="">
      <xdr:nvSpPr>
        <xdr:cNvPr id="76" name="TextBox 75">
          <a:extLst>
            <a:ext uri="{FF2B5EF4-FFF2-40B4-BE49-F238E27FC236}">
              <a16:creationId xmlns:a16="http://schemas.microsoft.com/office/drawing/2014/main" id="{90D5ED24-F315-4C17-BDC9-A0E18D477E8F}"/>
            </a:ext>
          </a:extLst>
        </xdr:cNvPr>
        <xdr:cNvSpPr txBox="1"/>
      </xdr:nvSpPr>
      <xdr:spPr>
        <a:xfrm>
          <a:off x="782002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77" name="TextBox 76">
          <a:extLst>
            <a:ext uri="{FF2B5EF4-FFF2-40B4-BE49-F238E27FC236}">
              <a16:creationId xmlns:a16="http://schemas.microsoft.com/office/drawing/2014/main" id="{C68E7E8A-3A2E-4B5F-96B2-515CFF0E827D}"/>
            </a:ext>
          </a:extLst>
        </xdr:cNvPr>
        <xdr:cNvSpPr txBox="1"/>
      </xdr:nvSpPr>
      <xdr:spPr>
        <a:xfrm>
          <a:off x="782002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78" name="TextBox 77">
          <a:extLst>
            <a:ext uri="{FF2B5EF4-FFF2-40B4-BE49-F238E27FC236}">
              <a16:creationId xmlns:a16="http://schemas.microsoft.com/office/drawing/2014/main" id="{A696377D-F0F5-4104-BB29-0C11E9FBA88E}"/>
            </a:ext>
          </a:extLst>
        </xdr:cNvPr>
        <xdr:cNvSpPr txBox="1"/>
      </xdr:nvSpPr>
      <xdr:spPr>
        <a:xfrm>
          <a:off x="782002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79" name="TextBox 78">
          <a:extLst>
            <a:ext uri="{FF2B5EF4-FFF2-40B4-BE49-F238E27FC236}">
              <a16:creationId xmlns:a16="http://schemas.microsoft.com/office/drawing/2014/main" id="{F5467DBA-A7A1-48D9-A916-F011553D8564}"/>
            </a:ext>
          </a:extLst>
        </xdr:cNvPr>
        <xdr:cNvSpPr txBox="1"/>
      </xdr:nvSpPr>
      <xdr:spPr>
        <a:xfrm>
          <a:off x="782002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80" name="TextBox 79">
          <a:extLst>
            <a:ext uri="{FF2B5EF4-FFF2-40B4-BE49-F238E27FC236}">
              <a16:creationId xmlns:a16="http://schemas.microsoft.com/office/drawing/2014/main" id="{5B6469B1-A285-4B82-8EFA-3A12C52085E0}"/>
            </a:ext>
          </a:extLst>
        </xdr:cNvPr>
        <xdr:cNvSpPr txBox="1"/>
      </xdr:nvSpPr>
      <xdr:spPr>
        <a:xfrm>
          <a:off x="782002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81" name="TextBox 80">
          <a:extLst>
            <a:ext uri="{FF2B5EF4-FFF2-40B4-BE49-F238E27FC236}">
              <a16:creationId xmlns:a16="http://schemas.microsoft.com/office/drawing/2014/main" id="{8BB7285D-1BDA-48BD-90CD-71546AD12FD7}"/>
            </a:ext>
          </a:extLst>
        </xdr:cNvPr>
        <xdr:cNvSpPr txBox="1"/>
      </xdr:nvSpPr>
      <xdr:spPr>
        <a:xfrm>
          <a:off x="782002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82" name="TextBox 81">
          <a:extLst>
            <a:ext uri="{FF2B5EF4-FFF2-40B4-BE49-F238E27FC236}">
              <a16:creationId xmlns:a16="http://schemas.microsoft.com/office/drawing/2014/main" id="{82FABE76-E5B2-4751-9DF5-B68BBB6CFC42}"/>
            </a:ext>
          </a:extLst>
        </xdr:cNvPr>
        <xdr:cNvSpPr txBox="1"/>
      </xdr:nvSpPr>
      <xdr:spPr>
        <a:xfrm>
          <a:off x="782002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83" name="TextBox 82">
          <a:extLst>
            <a:ext uri="{FF2B5EF4-FFF2-40B4-BE49-F238E27FC236}">
              <a16:creationId xmlns:a16="http://schemas.microsoft.com/office/drawing/2014/main" id="{E9F8C6F2-2BFA-4D2B-8F24-F97BF147728E}"/>
            </a:ext>
          </a:extLst>
        </xdr:cNvPr>
        <xdr:cNvSpPr txBox="1"/>
      </xdr:nvSpPr>
      <xdr:spPr>
        <a:xfrm>
          <a:off x="782002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84" name="TextBox 83">
          <a:extLst>
            <a:ext uri="{FF2B5EF4-FFF2-40B4-BE49-F238E27FC236}">
              <a16:creationId xmlns:a16="http://schemas.microsoft.com/office/drawing/2014/main" id="{6D6E502E-BBFA-4294-BA06-05217C068BF2}"/>
            </a:ext>
          </a:extLst>
        </xdr:cNvPr>
        <xdr:cNvSpPr txBox="1"/>
      </xdr:nvSpPr>
      <xdr:spPr>
        <a:xfrm>
          <a:off x="782002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62</xdr:row>
      <xdr:rowOff>0</xdr:rowOff>
    </xdr:from>
    <xdr:ext cx="192763" cy="264560"/>
    <xdr:sp macro="" textlink="">
      <xdr:nvSpPr>
        <xdr:cNvPr id="85" name="TextBox 84">
          <a:extLst>
            <a:ext uri="{FF2B5EF4-FFF2-40B4-BE49-F238E27FC236}">
              <a16:creationId xmlns:a16="http://schemas.microsoft.com/office/drawing/2014/main" id="{6F43EA14-076C-47FC-843A-CED71E1C74E5}"/>
            </a:ext>
          </a:extLst>
        </xdr:cNvPr>
        <xdr:cNvSpPr txBox="1"/>
      </xdr:nvSpPr>
      <xdr:spPr>
        <a:xfrm>
          <a:off x="634936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62</xdr:row>
      <xdr:rowOff>0</xdr:rowOff>
    </xdr:from>
    <xdr:ext cx="192763" cy="264560"/>
    <xdr:sp macro="" textlink="">
      <xdr:nvSpPr>
        <xdr:cNvPr id="86" name="TextBox 85">
          <a:extLst>
            <a:ext uri="{FF2B5EF4-FFF2-40B4-BE49-F238E27FC236}">
              <a16:creationId xmlns:a16="http://schemas.microsoft.com/office/drawing/2014/main" id="{B839E8B8-EA5E-4399-A1B2-4298084FB419}"/>
            </a:ext>
          </a:extLst>
        </xdr:cNvPr>
        <xdr:cNvSpPr txBox="1"/>
      </xdr:nvSpPr>
      <xdr:spPr>
        <a:xfrm>
          <a:off x="781621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62</xdr:row>
      <xdr:rowOff>0</xdr:rowOff>
    </xdr:from>
    <xdr:ext cx="192763" cy="264560"/>
    <xdr:sp macro="" textlink="">
      <xdr:nvSpPr>
        <xdr:cNvPr id="87" name="TextBox 86">
          <a:extLst>
            <a:ext uri="{FF2B5EF4-FFF2-40B4-BE49-F238E27FC236}">
              <a16:creationId xmlns:a16="http://schemas.microsoft.com/office/drawing/2014/main" id="{8EC8EB24-5A1B-4269-80D2-587397CBB288}"/>
            </a:ext>
          </a:extLst>
        </xdr:cNvPr>
        <xdr:cNvSpPr txBox="1"/>
      </xdr:nvSpPr>
      <xdr:spPr>
        <a:xfrm>
          <a:off x="928306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63</xdr:row>
      <xdr:rowOff>0</xdr:rowOff>
    </xdr:from>
    <xdr:ext cx="183125" cy="264560"/>
    <xdr:sp macro="" textlink="">
      <xdr:nvSpPr>
        <xdr:cNvPr id="88" name="TextBox 87">
          <a:extLst>
            <a:ext uri="{FF2B5EF4-FFF2-40B4-BE49-F238E27FC236}">
              <a16:creationId xmlns:a16="http://schemas.microsoft.com/office/drawing/2014/main" id="{DD6764B4-C790-4791-95B2-0DCB0C1DF718}"/>
            </a:ext>
          </a:extLst>
        </xdr:cNvPr>
        <xdr:cNvSpPr txBox="1"/>
      </xdr:nvSpPr>
      <xdr:spPr>
        <a:xfrm>
          <a:off x="3148965" y="160401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63</xdr:row>
      <xdr:rowOff>0</xdr:rowOff>
    </xdr:from>
    <xdr:ext cx="184731" cy="271710"/>
    <xdr:sp macro="" textlink="">
      <xdr:nvSpPr>
        <xdr:cNvPr id="89" name="TextBox 88">
          <a:extLst>
            <a:ext uri="{FF2B5EF4-FFF2-40B4-BE49-F238E27FC236}">
              <a16:creationId xmlns:a16="http://schemas.microsoft.com/office/drawing/2014/main" id="{109ECF5D-5312-487E-B6AA-A39D7BCDC447}"/>
            </a:ext>
          </a:extLst>
        </xdr:cNvPr>
        <xdr:cNvSpPr txBox="1"/>
      </xdr:nvSpPr>
      <xdr:spPr>
        <a:xfrm>
          <a:off x="331470" y="160401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3139440</xdr:colOff>
      <xdr:row>14</xdr:row>
      <xdr:rowOff>0</xdr:rowOff>
    </xdr:from>
    <xdr:ext cx="192763" cy="264560"/>
    <xdr:sp macro="" textlink="">
      <xdr:nvSpPr>
        <xdr:cNvPr id="2" name="TextBox 1">
          <a:extLst>
            <a:ext uri="{FF2B5EF4-FFF2-40B4-BE49-F238E27FC236}">
              <a16:creationId xmlns:a16="http://schemas.microsoft.com/office/drawing/2014/main" id="{F85284B9-98C9-4696-ACAD-DC4E28339D36}"/>
            </a:ext>
          </a:extLst>
        </xdr:cNvPr>
        <xdr:cNvSpPr txBox="1"/>
      </xdr:nvSpPr>
      <xdr:spPr>
        <a:xfrm>
          <a:off x="3139440"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15</xdr:row>
      <xdr:rowOff>0</xdr:rowOff>
    </xdr:from>
    <xdr:ext cx="192763" cy="264560"/>
    <xdr:sp macro="" textlink="">
      <xdr:nvSpPr>
        <xdr:cNvPr id="3" name="TextBox 2">
          <a:extLst>
            <a:ext uri="{FF2B5EF4-FFF2-40B4-BE49-F238E27FC236}">
              <a16:creationId xmlns:a16="http://schemas.microsoft.com/office/drawing/2014/main" id="{B7D46FBE-F752-497D-A2C2-11E82A4C4D3F}"/>
            </a:ext>
          </a:extLst>
        </xdr:cNvPr>
        <xdr:cNvSpPr txBox="1"/>
      </xdr:nvSpPr>
      <xdr:spPr>
        <a:xfrm>
          <a:off x="3139440" y="16040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16</xdr:row>
      <xdr:rowOff>0</xdr:rowOff>
    </xdr:from>
    <xdr:ext cx="192763" cy="303466"/>
    <xdr:sp macro="" textlink="">
      <xdr:nvSpPr>
        <xdr:cNvPr id="4" name="TextBox 3">
          <a:extLst>
            <a:ext uri="{FF2B5EF4-FFF2-40B4-BE49-F238E27FC236}">
              <a16:creationId xmlns:a16="http://schemas.microsoft.com/office/drawing/2014/main" id="{78F18A74-7B7B-4EC6-857C-E2B164E9FD53}"/>
            </a:ext>
          </a:extLst>
        </xdr:cNvPr>
        <xdr:cNvSpPr txBox="1"/>
      </xdr:nvSpPr>
      <xdr:spPr>
        <a:xfrm>
          <a:off x="3139440" y="162020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17</xdr:row>
      <xdr:rowOff>0</xdr:rowOff>
    </xdr:from>
    <xdr:ext cx="192763" cy="264560"/>
    <xdr:sp macro="" textlink="">
      <xdr:nvSpPr>
        <xdr:cNvPr id="5" name="TextBox 4">
          <a:extLst>
            <a:ext uri="{FF2B5EF4-FFF2-40B4-BE49-F238E27FC236}">
              <a16:creationId xmlns:a16="http://schemas.microsoft.com/office/drawing/2014/main" id="{467CEC6C-D48D-4733-B45D-1A338B0005EE}"/>
            </a:ext>
          </a:extLst>
        </xdr:cNvPr>
        <xdr:cNvSpPr txBox="1"/>
      </xdr:nvSpPr>
      <xdr:spPr>
        <a:xfrm>
          <a:off x="3139440" y="16363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17</xdr:row>
      <xdr:rowOff>0</xdr:rowOff>
    </xdr:from>
    <xdr:ext cx="192763" cy="264560"/>
    <xdr:sp macro="" textlink="">
      <xdr:nvSpPr>
        <xdr:cNvPr id="6" name="TextBox 5">
          <a:extLst>
            <a:ext uri="{FF2B5EF4-FFF2-40B4-BE49-F238E27FC236}">
              <a16:creationId xmlns:a16="http://schemas.microsoft.com/office/drawing/2014/main" id="{61AF0FC1-24A2-4AA1-AAFB-E6C659FAB4F7}"/>
            </a:ext>
          </a:extLst>
        </xdr:cNvPr>
        <xdr:cNvSpPr txBox="1"/>
      </xdr:nvSpPr>
      <xdr:spPr>
        <a:xfrm>
          <a:off x="3139440" y="16363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7" name="TextBox 6">
          <a:extLst>
            <a:ext uri="{FF2B5EF4-FFF2-40B4-BE49-F238E27FC236}">
              <a16:creationId xmlns:a16="http://schemas.microsoft.com/office/drawing/2014/main" id="{98A3CD8E-2735-4CE7-B69F-A10B2ECA5EEF}"/>
            </a:ext>
          </a:extLst>
        </xdr:cNvPr>
        <xdr:cNvSpPr txBox="1"/>
      </xdr:nvSpPr>
      <xdr:spPr>
        <a:xfrm>
          <a:off x="3139440" y="16525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8" name="TextBox 7">
          <a:extLst>
            <a:ext uri="{FF2B5EF4-FFF2-40B4-BE49-F238E27FC236}">
              <a16:creationId xmlns:a16="http://schemas.microsoft.com/office/drawing/2014/main" id="{464AB628-5006-4896-BFCA-7A6C3C8ABB55}"/>
            </a:ext>
          </a:extLst>
        </xdr:cNvPr>
        <xdr:cNvSpPr txBox="1"/>
      </xdr:nvSpPr>
      <xdr:spPr>
        <a:xfrm>
          <a:off x="3139440" y="16525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9" name="TextBox 8">
          <a:extLst>
            <a:ext uri="{FF2B5EF4-FFF2-40B4-BE49-F238E27FC236}">
              <a16:creationId xmlns:a16="http://schemas.microsoft.com/office/drawing/2014/main" id="{236EDCBC-97E9-43E7-8BE1-5693D579F129}"/>
            </a:ext>
          </a:extLst>
        </xdr:cNvPr>
        <xdr:cNvSpPr txBox="1"/>
      </xdr:nvSpPr>
      <xdr:spPr>
        <a:xfrm>
          <a:off x="3139440" y="16687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10" name="TextBox 9">
          <a:extLst>
            <a:ext uri="{FF2B5EF4-FFF2-40B4-BE49-F238E27FC236}">
              <a16:creationId xmlns:a16="http://schemas.microsoft.com/office/drawing/2014/main" id="{F9AEAA67-B872-419B-845C-B532C0BABE66}"/>
            </a:ext>
          </a:extLst>
        </xdr:cNvPr>
        <xdr:cNvSpPr txBox="1"/>
      </xdr:nvSpPr>
      <xdr:spPr>
        <a:xfrm>
          <a:off x="3139440" y="16687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11" name="TextBox 10">
          <a:extLst>
            <a:ext uri="{FF2B5EF4-FFF2-40B4-BE49-F238E27FC236}">
              <a16:creationId xmlns:a16="http://schemas.microsoft.com/office/drawing/2014/main" id="{426BAF79-0A38-4DE8-B972-0C7BBB86AD34}"/>
            </a:ext>
          </a:extLst>
        </xdr:cNvPr>
        <xdr:cNvSpPr txBox="1"/>
      </xdr:nvSpPr>
      <xdr:spPr>
        <a:xfrm>
          <a:off x="3139440" y="16849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12" name="TextBox 11">
          <a:extLst>
            <a:ext uri="{FF2B5EF4-FFF2-40B4-BE49-F238E27FC236}">
              <a16:creationId xmlns:a16="http://schemas.microsoft.com/office/drawing/2014/main" id="{BCC65793-34EB-48EC-8A2B-8FB8BEEF3844}"/>
            </a:ext>
          </a:extLst>
        </xdr:cNvPr>
        <xdr:cNvSpPr txBox="1"/>
      </xdr:nvSpPr>
      <xdr:spPr>
        <a:xfrm>
          <a:off x="3139440" y="16849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13" name="TextBox 12">
          <a:extLst>
            <a:ext uri="{FF2B5EF4-FFF2-40B4-BE49-F238E27FC236}">
              <a16:creationId xmlns:a16="http://schemas.microsoft.com/office/drawing/2014/main" id="{06CAE6B1-EB42-4E24-8C6B-8E5A217AB366}"/>
            </a:ext>
          </a:extLst>
        </xdr:cNvPr>
        <xdr:cNvSpPr txBox="1"/>
      </xdr:nvSpPr>
      <xdr:spPr>
        <a:xfrm>
          <a:off x="3139440" y="17011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14" name="TextBox 13">
          <a:extLst>
            <a:ext uri="{FF2B5EF4-FFF2-40B4-BE49-F238E27FC236}">
              <a16:creationId xmlns:a16="http://schemas.microsoft.com/office/drawing/2014/main" id="{3196146D-FE0D-4514-A8D2-4799DC58B692}"/>
            </a:ext>
          </a:extLst>
        </xdr:cNvPr>
        <xdr:cNvSpPr txBox="1"/>
      </xdr:nvSpPr>
      <xdr:spPr>
        <a:xfrm>
          <a:off x="3139440" y="17011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14</xdr:row>
      <xdr:rowOff>0</xdr:rowOff>
    </xdr:from>
    <xdr:ext cx="184731" cy="264560"/>
    <xdr:sp macro="" textlink="">
      <xdr:nvSpPr>
        <xdr:cNvPr id="15" name="TextBox 14">
          <a:extLst>
            <a:ext uri="{FF2B5EF4-FFF2-40B4-BE49-F238E27FC236}">
              <a16:creationId xmlns:a16="http://schemas.microsoft.com/office/drawing/2014/main" id="{AC97123A-3E24-455E-B618-60131E845369}"/>
            </a:ext>
          </a:extLst>
        </xdr:cNvPr>
        <xdr:cNvSpPr txBox="1"/>
      </xdr:nvSpPr>
      <xdr:spPr>
        <a:xfrm>
          <a:off x="6353175" y="1587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15</xdr:row>
      <xdr:rowOff>0</xdr:rowOff>
    </xdr:from>
    <xdr:ext cx="184731" cy="264560"/>
    <xdr:sp macro="" textlink="">
      <xdr:nvSpPr>
        <xdr:cNvPr id="16" name="TextBox 15">
          <a:extLst>
            <a:ext uri="{FF2B5EF4-FFF2-40B4-BE49-F238E27FC236}">
              <a16:creationId xmlns:a16="http://schemas.microsoft.com/office/drawing/2014/main" id="{48F5A357-4328-4B8C-AF13-3CFED2203E38}"/>
            </a:ext>
          </a:extLst>
        </xdr:cNvPr>
        <xdr:cNvSpPr txBox="1"/>
      </xdr:nvSpPr>
      <xdr:spPr>
        <a:xfrm>
          <a:off x="6353175" y="160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xdr:row>
      <xdr:rowOff>0</xdr:rowOff>
    </xdr:from>
    <xdr:ext cx="184731" cy="303466"/>
    <xdr:sp macro="" textlink="">
      <xdr:nvSpPr>
        <xdr:cNvPr id="17" name="TextBox 16">
          <a:extLst>
            <a:ext uri="{FF2B5EF4-FFF2-40B4-BE49-F238E27FC236}">
              <a16:creationId xmlns:a16="http://schemas.microsoft.com/office/drawing/2014/main" id="{F1B08F1C-B74E-4008-87BF-1AAD5A4F8813}"/>
            </a:ext>
          </a:extLst>
        </xdr:cNvPr>
        <xdr:cNvSpPr txBox="1"/>
      </xdr:nvSpPr>
      <xdr:spPr>
        <a:xfrm>
          <a:off x="6353175" y="16202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17</xdr:row>
      <xdr:rowOff>0</xdr:rowOff>
    </xdr:from>
    <xdr:ext cx="184731" cy="264560"/>
    <xdr:sp macro="" textlink="">
      <xdr:nvSpPr>
        <xdr:cNvPr id="18" name="TextBox 17">
          <a:extLst>
            <a:ext uri="{FF2B5EF4-FFF2-40B4-BE49-F238E27FC236}">
              <a16:creationId xmlns:a16="http://schemas.microsoft.com/office/drawing/2014/main" id="{5BA23CB0-8950-47E0-A7B6-F58C636C9014}"/>
            </a:ext>
          </a:extLst>
        </xdr:cNvPr>
        <xdr:cNvSpPr txBox="1"/>
      </xdr:nvSpPr>
      <xdr:spPr>
        <a:xfrm>
          <a:off x="635317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17</xdr:row>
      <xdr:rowOff>0</xdr:rowOff>
    </xdr:from>
    <xdr:ext cx="184731" cy="264560"/>
    <xdr:sp macro="" textlink="">
      <xdr:nvSpPr>
        <xdr:cNvPr id="19" name="TextBox 18">
          <a:extLst>
            <a:ext uri="{FF2B5EF4-FFF2-40B4-BE49-F238E27FC236}">
              <a16:creationId xmlns:a16="http://schemas.microsoft.com/office/drawing/2014/main" id="{2681CC64-1F11-4E83-A478-A5077E14FC07}"/>
            </a:ext>
          </a:extLst>
        </xdr:cNvPr>
        <xdr:cNvSpPr txBox="1"/>
      </xdr:nvSpPr>
      <xdr:spPr>
        <a:xfrm>
          <a:off x="635317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18</xdr:row>
      <xdr:rowOff>0</xdr:rowOff>
    </xdr:from>
    <xdr:ext cx="184731" cy="264560"/>
    <xdr:sp macro="" textlink="">
      <xdr:nvSpPr>
        <xdr:cNvPr id="20" name="TextBox 19">
          <a:extLst>
            <a:ext uri="{FF2B5EF4-FFF2-40B4-BE49-F238E27FC236}">
              <a16:creationId xmlns:a16="http://schemas.microsoft.com/office/drawing/2014/main" id="{BA88ADD8-5475-45FA-902F-6FE5214B6AE1}"/>
            </a:ext>
          </a:extLst>
        </xdr:cNvPr>
        <xdr:cNvSpPr txBox="1"/>
      </xdr:nvSpPr>
      <xdr:spPr>
        <a:xfrm>
          <a:off x="635317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18</xdr:row>
      <xdr:rowOff>0</xdr:rowOff>
    </xdr:from>
    <xdr:ext cx="184731" cy="264560"/>
    <xdr:sp macro="" textlink="">
      <xdr:nvSpPr>
        <xdr:cNvPr id="21" name="TextBox 20">
          <a:extLst>
            <a:ext uri="{FF2B5EF4-FFF2-40B4-BE49-F238E27FC236}">
              <a16:creationId xmlns:a16="http://schemas.microsoft.com/office/drawing/2014/main" id="{6AEE14FA-B796-4156-BA33-D6EE1B8EF191}"/>
            </a:ext>
          </a:extLst>
        </xdr:cNvPr>
        <xdr:cNvSpPr txBox="1"/>
      </xdr:nvSpPr>
      <xdr:spPr>
        <a:xfrm>
          <a:off x="635317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22" name="TextBox 21">
          <a:extLst>
            <a:ext uri="{FF2B5EF4-FFF2-40B4-BE49-F238E27FC236}">
              <a16:creationId xmlns:a16="http://schemas.microsoft.com/office/drawing/2014/main" id="{F227C109-F79F-471E-AC72-DA496B088DA0}"/>
            </a:ext>
          </a:extLst>
        </xdr:cNvPr>
        <xdr:cNvSpPr txBox="1"/>
      </xdr:nvSpPr>
      <xdr:spPr>
        <a:xfrm>
          <a:off x="635317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23" name="TextBox 22">
          <a:extLst>
            <a:ext uri="{FF2B5EF4-FFF2-40B4-BE49-F238E27FC236}">
              <a16:creationId xmlns:a16="http://schemas.microsoft.com/office/drawing/2014/main" id="{8DE465E0-8B00-409C-85F0-3FD27F1F5516}"/>
            </a:ext>
          </a:extLst>
        </xdr:cNvPr>
        <xdr:cNvSpPr txBox="1"/>
      </xdr:nvSpPr>
      <xdr:spPr>
        <a:xfrm>
          <a:off x="635317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24" name="TextBox 23">
          <a:extLst>
            <a:ext uri="{FF2B5EF4-FFF2-40B4-BE49-F238E27FC236}">
              <a16:creationId xmlns:a16="http://schemas.microsoft.com/office/drawing/2014/main" id="{8C452988-9FB2-4E54-8E8F-1EB97BC8406A}"/>
            </a:ext>
          </a:extLst>
        </xdr:cNvPr>
        <xdr:cNvSpPr txBox="1"/>
      </xdr:nvSpPr>
      <xdr:spPr>
        <a:xfrm>
          <a:off x="635317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25" name="TextBox 24">
          <a:extLst>
            <a:ext uri="{FF2B5EF4-FFF2-40B4-BE49-F238E27FC236}">
              <a16:creationId xmlns:a16="http://schemas.microsoft.com/office/drawing/2014/main" id="{255848CB-BD71-4F44-ADB8-1ED5F173F0B9}"/>
            </a:ext>
          </a:extLst>
        </xdr:cNvPr>
        <xdr:cNvSpPr txBox="1"/>
      </xdr:nvSpPr>
      <xdr:spPr>
        <a:xfrm>
          <a:off x="635317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26" name="TextBox 25">
          <a:extLst>
            <a:ext uri="{FF2B5EF4-FFF2-40B4-BE49-F238E27FC236}">
              <a16:creationId xmlns:a16="http://schemas.microsoft.com/office/drawing/2014/main" id="{6483CBBD-78C6-443E-B8CD-4D486CEE86EE}"/>
            </a:ext>
          </a:extLst>
        </xdr:cNvPr>
        <xdr:cNvSpPr txBox="1"/>
      </xdr:nvSpPr>
      <xdr:spPr>
        <a:xfrm>
          <a:off x="635317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27" name="TextBox 26">
          <a:extLst>
            <a:ext uri="{FF2B5EF4-FFF2-40B4-BE49-F238E27FC236}">
              <a16:creationId xmlns:a16="http://schemas.microsoft.com/office/drawing/2014/main" id="{6259C15A-0BB2-42C6-86D0-3E237756AF6B}"/>
            </a:ext>
          </a:extLst>
        </xdr:cNvPr>
        <xdr:cNvSpPr txBox="1"/>
      </xdr:nvSpPr>
      <xdr:spPr>
        <a:xfrm>
          <a:off x="635317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14</xdr:row>
      <xdr:rowOff>0</xdr:rowOff>
    </xdr:from>
    <xdr:ext cx="184731" cy="264560"/>
    <xdr:sp macro="" textlink="">
      <xdr:nvSpPr>
        <xdr:cNvPr id="28" name="TextBox 27">
          <a:extLst>
            <a:ext uri="{FF2B5EF4-FFF2-40B4-BE49-F238E27FC236}">
              <a16:creationId xmlns:a16="http://schemas.microsoft.com/office/drawing/2014/main" id="{C6CA612E-2C2E-49EC-84D2-4AE1E9C14BF0}"/>
            </a:ext>
          </a:extLst>
        </xdr:cNvPr>
        <xdr:cNvSpPr txBox="1"/>
      </xdr:nvSpPr>
      <xdr:spPr>
        <a:xfrm>
          <a:off x="7820025" y="1587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15</xdr:row>
      <xdr:rowOff>0</xdr:rowOff>
    </xdr:from>
    <xdr:ext cx="184731" cy="264560"/>
    <xdr:sp macro="" textlink="">
      <xdr:nvSpPr>
        <xdr:cNvPr id="29" name="TextBox 28">
          <a:extLst>
            <a:ext uri="{FF2B5EF4-FFF2-40B4-BE49-F238E27FC236}">
              <a16:creationId xmlns:a16="http://schemas.microsoft.com/office/drawing/2014/main" id="{9577DFF0-BEBC-4C7A-98F4-D39B4F789542}"/>
            </a:ext>
          </a:extLst>
        </xdr:cNvPr>
        <xdr:cNvSpPr txBox="1"/>
      </xdr:nvSpPr>
      <xdr:spPr>
        <a:xfrm>
          <a:off x="7820025" y="160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xdr:row>
      <xdr:rowOff>0</xdr:rowOff>
    </xdr:from>
    <xdr:ext cx="184731" cy="303466"/>
    <xdr:sp macro="" textlink="">
      <xdr:nvSpPr>
        <xdr:cNvPr id="30" name="TextBox 29">
          <a:extLst>
            <a:ext uri="{FF2B5EF4-FFF2-40B4-BE49-F238E27FC236}">
              <a16:creationId xmlns:a16="http://schemas.microsoft.com/office/drawing/2014/main" id="{9A7365F8-F093-49CC-8A13-D12CDD30B36A}"/>
            </a:ext>
          </a:extLst>
        </xdr:cNvPr>
        <xdr:cNvSpPr txBox="1"/>
      </xdr:nvSpPr>
      <xdr:spPr>
        <a:xfrm>
          <a:off x="7820025" y="16202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17</xdr:row>
      <xdr:rowOff>0</xdr:rowOff>
    </xdr:from>
    <xdr:ext cx="184731" cy="264560"/>
    <xdr:sp macro="" textlink="">
      <xdr:nvSpPr>
        <xdr:cNvPr id="31" name="TextBox 30">
          <a:extLst>
            <a:ext uri="{FF2B5EF4-FFF2-40B4-BE49-F238E27FC236}">
              <a16:creationId xmlns:a16="http://schemas.microsoft.com/office/drawing/2014/main" id="{B8F770D2-5BF2-4AB4-A583-5507F8DA737D}"/>
            </a:ext>
          </a:extLst>
        </xdr:cNvPr>
        <xdr:cNvSpPr txBox="1"/>
      </xdr:nvSpPr>
      <xdr:spPr>
        <a:xfrm>
          <a:off x="782002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17</xdr:row>
      <xdr:rowOff>0</xdr:rowOff>
    </xdr:from>
    <xdr:ext cx="184731" cy="264560"/>
    <xdr:sp macro="" textlink="">
      <xdr:nvSpPr>
        <xdr:cNvPr id="32" name="TextBox 31">
          <a:extLst>
            <a:ext uri="{FF2B5EF4-FFF2-40B4-BE49-F238E27FC236}">
              <a16:creationId xmlns:a16="http://schemas.microsoft.com/office/drawing/2014/main" id="{931E96E8-6B69-4121-9AAA-C8F6CE63FB0A}"/>
            </a:ext>
          </a:extLst>
        </xdr:cNvPr>
        <xdr:cNvSpPr txBox="1"/>
      </xdr:nvSpPr>
      <xdr:spPr>
        <a:xfrm>
          <a:off x="782002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18</xdr:row>
      <xdr:rowOff>0</xdr:rowOff>
    </xdr:from>
    <xdr:ext cx="184731" cy="264560"/>
    <xdr:sp macro="" textlink="">
      <xdr:nvSpPr>
        <xdr:cNvPr id="33" name="TextBox 32">
          <a:extLst>
            <a:ext uri="{FF2B5EF4-FFF2-40B4-BE49-F238E27FC236}">
              <a16:creationId xmlns:a16="http://schemas.microsoft.com/office/drawing/2014/main" id="{6E5F33B1-EC96-4640-999B-CE7DB71236CE}"/>
            </a:ext>
          </a:extLst>
        </xdr:cNvPr>
        <xdr:cNvSpPr txBox="1"/>
      </xdr:nvSpPr>
      <xdr:spPr>
        <a:xfrm>
          <a:off x="782002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18</xdr:row>
      <xdr:rowOff>0</xdr:rowOff>
    </xdr:from>
    <xdr:ext cx="184731" cy="264560"/>
    <xdr:sp macro="" textlink="">
      <xdr:nvSpPr>
        <xdr:cNvPr id="34" name="TextBox 33">
          <a:extLst>
            <a:ext uri="{FF2B5EF4-FFF2-40B4-BE49-F238E27FC236}">
              <a16:creationId xmlns:a16="http://schemas.microsoft.com/office/drawing/2014/main" id="{5EAF5794-3E8B-4AE6-B199-51692BD1E68E}"/>
            </a:ext>
          </a:extLst>
        </xdr:cNvPr>
        <xdr:cNvSpPr txBox="1"/>
      </xdr:nvSpPr>
      <xdr:spPr>
        <a:xfrm>
          <a:off x="782002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35" name="TextBox 34">
          <a:extLst>
            <a:ext uri="{FF2B5EF4-FFF2-40B4-BE49-F238E27FC236}">
              <a16:creationId xmlns:a16="http://schemas.microsoft.com/office/drawing/2014/main" id="{8318C85A-33B0-48E8-A2BE-BA6F02555058}"/>
            </a:ext>
          </a:extLst>
        </xdr:cNvPr>
        <xdr:cNvSpPr txBox="1"/>
      </xdr:nvSpPr>
      <xdr:spPr>
        <a:xfrm>
          <a:off x="782002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36" name="TextBox 35">
          <a:extLst>
            <a:ext uri="{FF2B5EF4-FFF2-40B4-BE49-F238E27FC236}">
              <a16:creationId xmlns:a16="http://schemas.microsoft.com/office/drawing/2014/main" id="{16F9CD1B-902E-48FF-B203-611DAF959138}"/>
            </a:ext>
          </a:extLst>
        </xdr:cNvPr>
        <xdr:cNvSpPr txBox="1"/>
      </xdr:nvSpPr>
      <xdr:spPr>
        <a:xfrm>
          <a:off x="782002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37" name="TextBox 36">
          <a:extLst>
            <a:ext uri="{FF2B5EF4-FFF2-40B4-BE49-F238E27FC236}">
              <a16:creationId xmlns:a16="http://schemas.microsoft.com/office/drawing/2014/main" id="{87816547-3FD7-458C-97F1-234C8DC2EEDE}"/>
            </a:ext>
          </a:extLst>
        </xdr:cNvPr>
        <xdr:cNvSpPr txBox="1"/>
      </xdr:nvSpPr>
      <xdr:spPr>
        <a:xfrm>
          <a:off x="782002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38" name="TextBox 37">
          <a:extLst>
            <a:ext uri="{FF2B5EF4-FFF2-40B4-BE49-F238E27FC236}">
              <a16:creationId xmlns:a16="http://schemas.microsoft.com/office/drawing/2014/main" id="{14CE4A58-B6B9-43C6-B96D-EC8EB9E2D2FC}"/>
            </a:ext>
          </a:extLst>
        </xdr:cNvPr>
        <xdr:cNvSpPr txBox="1"/>
      </xdr:nvSpPr>
      <xdr:spPr>
        <a:xfrm>
          <a:off x="782002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39" name="TextBox 38">
          <a:extLst>
            <a:ext uri="{FF2B5EF4-FFF2-40B4-BE49-F238E27FC236}">
              <a16:creationId xmlns:a16="http://schemas.microsoft.com/office/drawing/2014/main" id="{ACE89E74-F2E8-460C-A9D7-AA8164387422}"/>
            </a:ext>
          </a:extLst>
        </xdr:cNvPr>
        <xdr:cNvSpPr txBox="1"/>
      </xdr:nvSpPr>
      <xdr:spPr>
        <a:xfrm>
          <a:off x="782002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40" name="TextBox 39">
          <a:extLst>
            <a:ext uri="{FF2B5EF4-FFF2-40B4-BE49-F238E27FC236}">
              <a16:creationId xmlns:a16="http://schemas.microsoft.com/office/drawing/2014/main" id="{449AF358-8E11-45BE-9D0A-559E568DE478}"/>
            </a:ext>
          </a:extLst>
        </xdr:cNvPr>
        <xdr:cNvSpPr txBox="1"/>
      </xdr:nvSpPr>
      <xdr:spPr>
        <a:xfrm>
          <a:off x="782002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14</xdr:row>
      <xdr:rowOff>0</xdr:rowOff>
    </xdr:from>
    <xdr:ext cx="192763" cy="264560"/>
    <xdr:sp macro="" textlink="">
      <xdr:nvSpPr>
        <xdr:cNvPr id="41" name="TextBox 40">
          <a:extLst>
            <a:ext uri="{FF2B5EF4-FFF2-40B4-BE49-F238E27FC236}">
              <a16:creationId xmlns:a16="http://schemas.microsoft.com/office/drawing/2014/main" id="{D62D97F0-7188-460E-8E45-0A8DBE1E1104}"/>
            </a:ext>
          </a:extLst>
        </xdr:cNvPr>
        <xdr:cNvSpPr txBox="1"/>
      </xdr:nvSpPr>
      <xdr:spPr>
        <a:xfrm>
          <a:off x="634936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14</xdr:row>
      <xdr:rowOff>0</xdr:rowOff>
    </xdr:from>
    <xdr:ext cx="192763" cy="264560"/>
    <xdr:sp macro="" textlink="">
      <xdr:nvSpPr>
        <xdr:cNvPr id="42" name="TextBox 41">
          <a:extLst>
            <a:ext uri="{FF2B5EF4-FFF2-40B4-BE49-F238E27FC236}">
              <a16:creationId xmlns:a16="http://schemas.microsoft.com/office/drawing/2014/main" id="{89AA0774-C703-484A-852E-E464BC8D682B}"/>
            </a:ext>
          </a:extLst>
        </xdr:cNvPr>
        <xdr:cNvSpPr txBox="1"/>
      </xdr:nvSpPr>
      <xdr:spPr>
        <a:xfrm>
          <a:off x="781621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14</xdr:row>
      <xdr:rowOff>0</xdr:rowOff>
    </xdr:from>
    <xdr:ext cx="192763" cy="264560"/>
    <xdr:sp macro="" textlink="">
      <xdr:nvSpPr>
        <xdr:cNvPr id="43" name="TextBox 42">
          <a:extLst>
            <a:ext uri="{FF2B5EF4-FFF2-40B4-BE49-F238E27FC236}">
              <a16:creationId xmlns:a16="http://schemas.microsoft.com/office/drawing/2014/main" id="{30A54854-BE58-47E9-B5A5-C7920C15A491}"/>
            </a:ext>
          </a:extLst>
        </xdr:cNvPr>
        <xdr:cNvSpPr txBox="1"/>
      </xdr:nvSpPr>
      <xdr:spPr>
        <a:xfrm>
          <a:off x="928306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15</xdr:row>
      <xdr:rowOff>0</xdr:rowOff>
    </xdr:from>
    <xdr:ext cx="183125" cy="264560"/>
    <xdr:sp macro="" textlink="">
      <xdr:nvSpPr>
        <xdr:cNvPr id="44" name="TextBox 43">
          <a:extLst>
            <a:ext uri="{FF2B5EF4-FFF2-40B4-BE49-F238E27FC236}">
              <a16:creationId xmlns:a16="http://schemas.microsoft.com/office/drawing/2014/main" id="{A84D089C-479A-4298-B53A-1119DE58D6C6}"/>
            </a:ext>
          </a:extLst>
        </xdr:cNvPr>
        <xdr:cNvSpPr txBox="1"/>
      </xdr:nvSpPr>
      <xdr:spPr>
        <a:xfrm>
          <a:off x="3148965" y="160401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15</xdr:row>
      <xdr:rowOff>0</xdr:rowOff>
    </xdr:from>
    <xdr:ext cx="184731" cy="271710"/>
    <xdr:sp macro="" textlink="">
      <xdr:nvSpPr>
        <xdr:cNvPr id="45" name="TextBox 44">
          <a:extLst>
            <a:ext uri="{FF2B5EF4-FFF2-40B4-BE49-F238E27FC236}">
              <a16:creationId xmlns:a16="http://schemas.microsoft.com/office/drawing/2014/main" id="{83FAACC2-7C2A-473A-B305-D41BE13ED074}"/>
            </a:ext>
          </a:extLst>
        </xdr:cNvPr>
        <xdr:cNvSpPr txBox="1"/>
      </xdr:nvSpPr>
      <xdr:spPr>
        <a:xfrm>
          <a:off x="331470" y="160401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3139440</xdr:colOff>
      <xdr:row>19</xdr:row>
      <xdr:rowOff>0</xdr:rowOff>
    </xdr:from>
    <xdr:ext cx="192763" cy="264560"/>
    <xdr:sp macro="" textlink="">
      <xdr:nvSpPr>
        <xdr:cNvPr id="2" name="TextBox 1">
          <a:extLst>
            <a:ext uri="{FF2B5EF4-FFF2-40B4-BE49-F238E27FC236}">
              <a16:creationId xmlns:a16="http://schemas.microsoft.com/office/drawing/2014/main" id="{767D066F-D6F5-438C-97D5-50643F572D7B}"/>
            </a:ext>
          </a:extLst>
        </xdr:cNvPr>
        <xdr:cNvSpPr txBox="1"/>
      </xdr:nvSpPr>
      <xdr:spPr>
        <a:xfrm>
          <a:off x="335851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3" name="TextBox 2">
          <a:extLst>
            <a:ext uri="{FF2B5EF4-FFF2-40B4-BE49-F238E27FC236}">
              <a16:creationId xmlns:a16="http://schemas.microsoft.com/office/drawing/2014/main" id="{6101FFD9-BE7D-4A61-827C-8A8BFD8C0A21}"/>
            </a:ext>
          </a:extLst>
        </xdr:cNvPr>
        <xdr:cNvSpPr txBox="1"/>
      </xdr:nvSpPr>
      <xdr:spPr>
        <a:xfrm>
          <a:off x="3358515" y="2162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 name="TextBox 3">
          <a:extLst>
            <a:ext uri="{FF2B5EF4-FFF2-40B4-BE49-F238E27FC236}">
              <a16:creationId xmlns:a16="http://schemas.microsoft.com/office/drawing/2014/main" id="{3A6A6262-7D6A-46D2-A9D0-E65E982E57C3}"/>
            </a:ext>
          </a:extLst>
        </xdr:cNvPr>
        <xdr:cNvSpPr txBox="1"/>
      </xdr:nvSpPr>
      <xdr:spPr>
        <a:xfrm>
          <a:off x="3358515" y="23050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464CAD20-96FC-4933-BF0A-7A70B83D87D9}"/>
            </a:ext>
          </a:extLst>
        </xdr:cNvPr>
        <xdr:cNvSpPr txBox="1"/>
      </xdr:nvSpPr>
      <xdr:spPr>
        <a:xfrm>
          <a:off x="3358515" y="2447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6" name="TextBox 5">
          <a:extLst>
            <a:ext uri="{FF2B5EF4-FFF2-40B4-BE49-F238E27FC236}">
              <a16:creationId xmlns:a16="http://schemas.microsoft.com/office/drawing/2014/main" id="{0388AA1C-868D-4BAA-9DAE-99644CA15F93}"/>
            </a:ext>
          </a:extLst>
        </xdr:cNvPr>
        <xdr:cNvSpPr txBox="1"/>
      </xdr:nvSpPr>
      <xdr:spPr>
        <a:xfrm>
          <a:off x="3358515" y="2447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EF86D72C-901A-424E-A7ED-B6CA940C9F2C}"/>
            </a:ext>
          </a:extLst>
        </xdr:cNvPr>
        <xdr:cNvSpPr txBox="1"/>
      </xdr:nvSpPr>
      <xdr:spPr>
        <a:xfrm>
          <a:off x="3358515" y="259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FFE10830-66AA-4D53-B979-A36EA7D19989}"/>
            </a:ext>
          </a:extLst>
        </xdr:cNvPr>
        <xdr:cNvSpPr txBox="1"/>
      </xdr:nvSpPr>
      <xdr:spPr>
        <a:xfrm>
          <a:off x="3358515" y="259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3524283E-5184-4C33-B9CF-4BC97ABA2B5A}"/>
            </a:ext>
          </a:extLst>
        </xdr:cNvPr>
        <xdr:cNvSpPr txBox="1"/>
      </xdr:nvSpPr>
      <xdr:spPr>
        <a:xfrm>
          <a:off x="3358515" y="2733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829616B5-02D1-4B80-A9C9-093CE5D5617A}"/>
            </a:ext>
          </a:extLst>
        </xdr:cNvPr>
        <xdr:cNvSpPr txBox="1"/>
      </xdr:nvSpPr>
      <xdr:spPr>
        <a:xfrm>
          <a:off x="3358515" y="2733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56725696-7E7E-4BE6-8412-3024156B8E81}"/>
            </a:ext>
          </a:extLst>
        </xdr:cNvPr>
        <xdr:cNvSpPr txBox="1"/>
      </xdr:nvSpPr>
      <xdr:spPr>
        <a:xfrm>
          <a:off x="3358515" y="2876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17E1D632-3351-4850-9BA7-54BC3840B8D5}"/>
            </a:ext>
          </a:extLst>
        </xdr:cNvPr>
        <xdr:cNvSpPr txBox="1"/>
      </xdr:nvSpPr>
      <xdr:spPr>
        <a:xfrm>
          <a:off x="3358515" y="2876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5D3F92C9-A84F-484E-B81A-81BE7070D34E}"/>
            </a:ext>
          </a:extLst>
        </xdr:cNvPr>
        <xdr:cNvSpPr txBox="1"/>
      </xdr:nvSpPr>
      <xdr:spPr>
        <a:xfrm>
          <a:off x="3358515" y="3019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7F55F283-FF8F-4767-93C2-6E9FE550087A}"/>
            </a:ext>
          </a:extLst>
        </xdr:cNvPr>
        <xdr:cNvSpPr txBox="1"/>
      </xdr:nvSpPr>
      <xdr:spPr>
        <a:xfrm>
          <a:off x="3358515" y="3019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15" name="TextBox 14">
          <a:extLst>
            <a:ext uri="{FF2B5EF4-FFF2-40B4-BE49-F238E27FC236}">
              <a16:creationId xmlns:a16="http://schemas.microsoft.com/office/drawing/2014/main" id="{606C1D72-309C-4FCB-9A81-B6301798BC90}"/>
            </a:ext>
          </a:extLst>
        </xdr:cNvPr>
        <xdr:cNvSpPr txBox="1"/>
      </xdr:nvSpPr>
      <xdr:spPr>
        <a:xfrm>
          <a:off x="404812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6" name="TextBox 15">
          <a:extLst>
            <a:ext uri="{FF2B5EF4-FFF2-40B4-BE49-F238E27FC236}">
              <a16:creationId xmlns:a16="http://schemas.microsoft.com/office/drawing/2014/main" id="{B12B7C83-5FE9-4601-B083-900A748076BB}"/>
            </a:ext>
          </a:extLst>
        </xdr:cNvPr>
        <xdr:cNvSpPr txBox="1"/>
      </xdr:nvSpPr>
      <xdr:spPr>
        <a:xfrm>
          <a:off x="4048125" y="216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17" name="TextBox 16">
          <a:extLst>
            <a:ext uri="{FF2B5EF4-FFF2-40B4-BE49-F238E27FC236}">
              <a16:creationId xmlns:a16="http://schemas.microsoft.com/office/drawing/2014/main" id="{3727C948-DE45-4B4B-830D-A80F3E4F7218}"/>
            </a:ext>
          </a:extLst>
        </xdr:cNvPr>
        <xdr:cNvSpPr txBox="1"/>
      </xdr:nvSpPr>
      <xdr:spPr>
        <a:xfrm>
          <a:off x="4048125" y="2305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8" name="TextBox 17">
          <a:extLst>
            <a:ext uri="{FF2B5EF4-FFF2-40B4-BE49-F238E27FC236}">
              <a16:creationId xmlns:a16="http://schemas.microsoft.com/office/drawing/2014/main" id="{5C813494-CE75-4E95-9505-0C4E3F9B65A8}"/>
            </a:ext>
          </a:extLst>
        </xdr:cNvPr>
        <xdr:cNvSpPr txBox="1"/>
      </xdr:nvSpPr>
      <xdr:spPr>
        <a:xfrm>
          <a:off x="40481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9" name="TextBox 18">
          <a:extLst>
            <a:ext uri="{FF2B5EF4-FFF2-40B4-BE49-F238E27FC236}">
              <a16:creationId xmlns:a16="http://schemas.microsoft.com/office/drawing/2014/main" id="{A97DD971-DFBA-412D-8D60-BB74DC9D348D}"/>
            </a:ext>
          </a:extLst>
        </xdr:cNvPr>
        <xdr:cNvSpPr txBox="1"/>
      </xdr:nvSpPr>
      <xdr:spPr>
        <a:xfrm>
          <a:off x="40481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AB426736-EDE9-43BD-A0D8-6BA0E6024F28}"/>
            </a:ext>
          </a:extLst>
        </xdr:cNvPr>
        <xdr:cNvSpPr txBox="1"/>
      </xdr:nvSpPr>
      <xdr:spPr>
        <a:xfrm>
          <a:off x="404812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0BB59DF7-2FDF-4052-BED2-515DCBE199B9}"/>
            </a:ext>
          </a:extLst>
        </xdr:cNvPr>
        <xdr:cNvSpPr txBox="1"/>
      </xdr:nvSpPr>
      <xdr:spPr>
        <a:xfrm>
          <a:off x="404812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471FF738-1A83-4BA6-846D-F17D5578B5BD}"/>
            </a:ext>
          </a:extLst>
        </xdr:cNvPr>
        <xdr:cNvSpPr txBox="1"/>
      </xdr:nvSpPr>
      <xdr:spPr>
        <a:xfrm>
          <a:off x="40481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3B8680A6-62DC-46F1-9D05-6718100A1446}"/>
            </a:ext>
          </a:extLst>
        </xdr:cNvPr>
        <xdr:cNvSpPr txBox="1"/>
      </xdr:nvSpPr>
      <xdr:spPr>
        <a:xfrm>
          <a:off x="40481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74C37DCB-C983-4FEC-A757-18ED58586220}"/>
            </a:ext>
          </a:extLst>
        </xdr:cNvPr>
        <xdr:cNvSpPr txBox="1"/>
      </xdr:nvSpPr>
      <xdr:spPr>
        <a:xfrm>
          <a:off x="40481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B05861EE-CE1B-4D49-986E-B6D708BBBED1}"/>
            </a:ext>
          </a:extLst>
        </xdr:cNvPr>
        <xdr:cNvSpPr txBox="1"/>
      </xdr:nvSpPr>
      <xdr:spPr>
        <a:xfrm>
          <a:off x="40481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F00EA877-4749-4DD6-AF54-7C796557593F}"/>
            </a:ext>
          </a:extLst>
        </xdr:cNvPr>
        <xdr:cNvSpPr txBox="1"/>
      </xdr:nvSpPr>
      <xdr:spPr>
        <a:xfrm>
          <a:off x="404812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0AEDC1BF-1D78-4B59-A6ED-4A08BA7BAADA}"/>
            </a:ext>
          </a:extLst>
        </xdr:cNvPr>
        <xdr:cNvSpPr txBox="1"/>
      </xdr:nvSpPr>
      <xdr:spPr>
        <a:xfrm>
          <a:off x="404812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28" name="TextBox 27">
          <a:extLst>
            <a:ext uri="{FF2B5EF4-FFF2-40B4-BE49-F238E27FC236}">
              <a16:creationId xmlns:a16="http://schemas.microsoft.com/office/drawing/2014/main" id="{43FD71C4-13A4-4375-8EEE-D1DAA5B08912}"/>
            </a:ext>
          </a:extLst>
        </xdr:cNvPr>
        <xdr:cNvSpPr txBox="1"/>
      </xdr:nvSpPr>
      <xdr:spPr>
        <a:xfrm>
          <a:off x="543877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29" name="TextBox 28">
          <a:extLst>
            <a:ext uri="{FF2B5EF4-FFF2-40B4-BE49-F238E27FC236}">
              <a16:creationId xmlns:a16="http://schemas.microsoft.com/office/drawing/2014/main" id="{BB394ACC-402F-407A-89D7-A25D341DB37D}"/>
            </a:ext>
          </a:extLst>
        </xdr:cNvPr>
        <xdr:cNvSpPr txBox="1"/>
      </xdr:nvSpPr>
      <xdr:spPr>
        <a:xfrm>
          <a:off x="5438775" y="216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30" name="TextBox 29">
          <a:extLst>
            <a:ext uri="{FF2B5EF4-FFF2-40B4-BE49-F238E27FC236}">
              <a16:creationId xmlns:a16="http://schemas.microsoft.com/office/drawing/2014/main" id="{57556163-6ECD-46D7-90B3-8DD51CF5224B}"/>
            </a:ext>
          </a:extLst>
        </xdr:cNvPr>
        <xdr:cNvSpPr txBox="1"/>
      </xdr:nvSpPr>
      <xdr:spPr>
        <a:xfrm>
          <a:off x="5438775" y="2305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1" name="TextBox 30">
          <a:extLst>
            <a:ext uri="{FF2B5EF4-FFF2-40B4-BE49-F238E27FC236}">
              <a16:creationId xmlns:a16="http://schemas.microsoft.com/office/drawing/2014/main" id="{ABD246FD-2792-44A6-BB77-C2DA7BCF95E8}"/>
            </a:ext>
          </a:extLst>
        </xdr:cNvPr>
        <xdr:cNvSpPr txBox="1"/>
      </xdr:nvSpPr>
      <xdr:spPr>
        <a:xfrm>
          <a:off x="543877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2" name="TextBox 31">
          <a:extLst>
            <a:ext uri="{FF2B5EF4-FFF2-40B4-BE49-F238E27FC236}">
              <a16:creationId xmlns:a16="http://schemas.microsoft.com/office/drawing/2014/main" id="{D713D15A-7D62-41D5-90D2-EAEAAFECB34F}"/>
            </a:ext>
          </a:extLst>
        </xdr:cNvPr>
        <xdr:cNvSpPr txBox="1"/>
      </xdr:nvSpPr>
      <xdr:spPr>
        <a:xfrm>
          <a:off x="543877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3" name="TextBox 32">
          <a:extLst>
            <a:ext uri="{FF2B5EF4-FFF2-40B4-BE49-F238E27FC236}">
              <a16:creationId xmlns:a16="http://schemas.microsoft.com/office/drawing/2014/main" id="{AA65D9BB-0A64-4023-A35A-855612E4B61F}"/>
            </a:ext>
          </a:extLst>
        </xdr:cNvPr>
        <xdr:cNvSpPr txBox="1"/>
      </xdr:nvSpPr>
      <xdr:spPr>
        <a:xfrm>
          <a:off x="543877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4" name="TextBox 33">
          <a:extLst>
            <a:ext uri="{FF2B5EF4-FFF2-40B4-BE49-F238E27FC236}">
              <a16:creationId xmlns:a16="http://schemas.microsoft.com/office/drawing/2014/main" id="{677B3EEE-3B73-4603-9466-8C3192D44F82}"/>
            </a:ext>
          </a:extLst>
        </xdr:cNvPr>
        <xdr:cNvSpPr txBox="1"/>
      </xdr:nvSpPr>
      <xdr:spPr>
        <a:xfrm>
          <a:off x="543877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5" name="TextBox 34">
          <a:extLst>
            <a:ext uri="{FF2B5EF4-FFF2-40B4-BE49-F238E27FC236}">
              <a16:creationId xmlns:a16="http://schemas.microsoft.com/office/drawing/2014/main" id="{891C1B64-AC66-4429-BCD1-F5234E766B90}"/>
            </a:ext>
          </a:extLst>
        </xdr:cNvPr>
        <xdr:cNvSpPr txBox="1"/>
      </xdr:nvSpPr>
      <xdr:spPr>
        <a:xfrm>
          <a:off x="543877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6" name="TextBox 35">
          <a:extLst>
            <a:ext uri="{FF2B5EF4-FFF2-40B4-BE49-F238E27FC236}">
              <a16:creationId xmlns:a16="http://schemas.microsoft.com/office/drawing/2014/main" id="{802CC166-DF3D-486F-8F58-E3E8835C4D40}"/>
            </a:ext>
          </a:extLst>
        </xdr:cNvPr>
        <xdr:cNvSpPr txBox="1"/>
      </xdr:nvSpPr>
      <xdr:spPr>
        <a:xfrm>
          <a:off x="543877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7" name="TextBox 36">
          <a:extLst>
            <a:ext uri="{FF2B5EF4-FFF2-40B4-BE49-F238E27FC236}">
              <a16:creationId xmlns:a16="http://schemas.microsoft.com/office/drawing/2014/main" id="{97019E73-FC54-438B-8E25-95A893FC53E7}"/>
            </a:ext>
          </a:extLst>
        </xdr:cNvPr>
        <xdr:cNvSpPr txBox="1"/>
      </xdr:nvSpPr>
      <xdr:spPr>
        <a:xfrm>
          <a:off x="543877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8" name="TextBox 37">
          <a:extLst>
            <a:ext uri="{FF2B5EF4-FFF2-40B4-BE49-F238E27FC236}">
              <a16:creationId xmlns:a16="http://schemas.microsoft.com/office/drawing/2014/main" id="{F0ECD1D1-0ADD-4999-9452-D02532A523B2}"/>
            </a:ext>
          </a:extLst>
        </xdr:cNvPr>
        <xdr:cNvSpPr txBox="1"/>
      </xdr:nvSpPr>
      <xdr:spPr>
        <a:xfrm>
          <a:off x="543877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9" name="TextBox 38">
          <a:extLst>
            <a:ext uri="{FF2B5EF4-FFF2-40B4-BE49-F238E27FC236}">
              <a16:creationId xmlns:a16="http://schemas.microsoft.com/office/drawing/2014/main" id="{C7935C35-60CA-44A7-A998-9581ECA9BAB2}"/>
            </a:ext>
          </a:extLst>
        </xdr:cNvPr>
        <xdr:cNvSpPr txBox="1"/>
      </xdr:nvSpPr>
      <xdr:spPr>
        <a:xfrm>
          <a:off x="54387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40" name="TextBox 39">
          <a:extLst>
            <a:ext uri="{FF2B5EF4-FFF2-40B4-BE49-F238E27FC236}">
              <a16:creationId xmlns:a16="http://schemas.microsoft.com/office/drawing/2014/main" id="{C1B90E80-DD6C-444E-9ED4-42988BC6D4C5}"/>
            </a:ext>
          </a:extLst>
        </xdr:cNvPr>
        <xdr:cNvSpPr txBox="1"/>
      </xdr:nvSpPr>
      <xdr:spPr>
        <a:xfrm>
          <a:off x="54387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41" name="TextBox 40">
          <a:extLst>
            <a:ext uri="{FF2B5EF4-FFF2-40B4-BE49-F238E27FC236}">
              <a16:creationId xmlns:a16="http://schemas.microsoft.com/office/drawing/2014/main" id="{0C897D18-4843-4E24-9DCD-70598306600E}"/>
            </a:ext>
          </a:extLst>
        </xdr:cNvPr>
        <xdr:cNvSpPr txBox="1"/>
      </xdr:nvSpPr>
      <xdr:spPr>
        <a:xfrm>
          <a:off x="404431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42" name="TextBox 41">
          <a:extLst>
            <a:ext uri="{FF2B5EF4-FFF2-40B4-BE49-F238E27FC236}">
              <a16:creationId xmlns:a16="http://schemas.microsoft.com/office/drawing/2014/main" id="{261BB0AF-A574-4C1E-8898-03124C764C79}"/>
            </a:ext>
          </a:extLst>
        </xdr:cNvPr>
        <xdr:cNvSpPr txBox="1"/>
      </xdr:nvSpPr>
      <xdr:spPr>
        <a:xfrm>
          <a:off x="543496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19</xdr:row>
      <xdr:rowOff>0</xdr:rowOff>
    </xdr:from>
    <xdr:ext cx="192763" cy="264560"/>
    <xdr:sp macro="" textlink="">
      <xdr:nvSpPr>
        <xdr:cNvPr id="43" name="TextBox 42">
          <a:extLst>
            <a:ext uri="{FF2B5EF4-FFF2-40B4-BE49-F238E27FC236}">
              <a16:creationId xmlns:a16="http://schemas.microsoft.com/office/drawing/2014/main" id="{45195B63-B26A-4000-B6B8-630BBA4F8B89}"/>
            </a:ext>
          </a:extLst>
        </xdr:cNvPr>
        <xdr:cNvSpPr txBox="1"/>
      </xdr:nvSpPr>
      <xdr:spPr>
        <a:xfrm>
          <a:off x="669226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44" name="TextBox 43">
          <a:extLst>
            <a:ext uri="{FF2B5EF4-FFF2-40B4-BE49-F238E27FC236}">
              <a16:creationId xmlns:a16="http://schemas.microsoft.com/office/drawing/2014/main" id="{8F00141B-C9CD-41D3-937E-B13121B058DF}"/>
            </a:ext>
          </a:extLst>
        </xdr:cNvPr>
        <xdr:cNvSpPr txBox="1"/>
      </xdr:nvSpPr>
      <xdr:spPr>
        <a:xfrm>
          <a:off x="3368040" y="2162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45" name="TextBox 44">
          <a:extLst>
            <a:ext uri="{FF2B5EF4-FFF2-40B4-BE49-F238E27FC236}">
              <a16:creationId xmlns:a16="http://schemas.microsoft.com/office/drawing/2014/main" id="{6040C1A0-B00B-4E81-B5FC-A2DD83DAB520}"/>
            </a:ext>
          </a:extLst>
        </xdr:cNvPr>
        <xdr:cNvSpPr txBox="1"/>
      </xdr:nvSpPr>
      <xdr:spPr>
        <a:xfrm>
          <a:off x="550545" y="2162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3139440</xdr:colOff>
      <xdr:row>19</xdr:row>
      <xdr:rowOff>0</xdr:rowOff>
    </xdr:from>
    <xdr:ext cx="192763" cy="264560"/>
    <xdr:sp macro="" textlink="">
      <xdr:nvSpPr>
        <xdr:cNvPr id="2" name="TextBox 1">
          <a:extLst>
            <a:ext uri="{FF2B5EF4-FFF2-40B4-BE49-F238E27FC236}">
              <a16:creationId xmlns:a16="http://schemas.microsoft.com/office/drawing/2014/main" id="{7963824A-C29A-42CB-8816-3864DC48AC47}"/>
            </a:ext>
          </a:extLst>
        </xdr:cNvPr>
        <xdr:cNvSpPr txBox="1"/>
      </xdr:nvSpPr>
      <xdr:spPr>
        <a:xfrm>
          <a:off x="1920240" y="300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3" name="TextBox 2">
          <a:extLst>
            <a:ext uri="{FF2B5EF4-FFF2-40B4-BE49-F238E27FC236}">
              <a16:creationId xmlns:a16="http://schemas.microsoft.com/office/drawing/2014/main" id="{96410446-DE53-4954-8C98-F4C152CD284A}"/>
            </a:ext>
          </a:extLst>
        </xdr:cNvPr>
        <xdr:cNvSpPr txBox="1"/>
      </xdr:nvSpPr>
      <xdr:spPr>
        <a:xfrm>
          <a:off x="1920240" y="314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 name="TextBox 3">
          <a:extLst>
            <a:ext uri="{FF2B5EF4-FFF2-40B4-BE49-F238E27FC236}">
              <a16:creationId xmlns:a16="http://schemas.microsoft.com/office/drawing/2014/main" id="{908040E6-E6EA-4043-B03E-72E161E9BA5F}"/>
            </a:ext>
          </a:extLst>
        </xdr:cNvPr>
        <xdr:cNvSpPr txBox="1"/>
      </xdr:nvSpPr>
      <xdr:spPr>
        <a:xfrm>
          <a:off x="1920240" y="3286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63A103FE-266D-4D72-B322-3AB689EFEEB9}"/>
            </a:ext>
          </a:extLst>
        </xdr:cNvPr>
        <xdr:cNvSpPr txBox="1"/>
      </xdr:nvSpPr>
      <xdr:spPr>
        <a:xfrm>
          <a:off x="1920240" y="3429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6" name="TextBox 5">
          <a:extLst>
            <a:ext uri="{FF2B5EF4-FFF2-40B4-BE49-F238E27FC236}">
              <a16:creationId xmlns:a16="http://schemas.microsoft.com/office/drawing/2014/main" id="{26A2F5B7-C477-4BBF-988D-0F331094BD5A}"/>
            </a:ext>
          </a:extLst>
        </xdr:cNvPr>
        <xdr:cNvSpPr txBox="1"/>
      </xdr:nvSpPr>
      <xdr:spPr>
        <a:xfrm>
          <a:off x="1920240" y="3429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8D8E93BD-C62C-4885-BB0D-6EB15DB06CE0}"/>
            </a:ext>
          </a:extLst>
        </xdr:cNvPr>
        <xdr:cNvSpPr txBox="1"/>
      </xdr:nvSpPr>
      <xdr:spPr>
        <a:xfrm>
          <a:off x="1920240" y="357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F36D271E-C3D5-4D55-B1A9-36DA06149E1B}"/>
            </a:ext>
          </a:extLst>
        </xdr:cNvPr>
        <xdr:cNvSpPr txBox="1"/>
      </xdr:nvSpPr>
      <xdr:spPr>
        <a:xfrm>
          <a:off x="1920240" y="357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848A78F9-C702-4BBC-A292-80D896376EA0}"/>
            </a:ext>
          </a:extLst>
        </xdr:cNvPr>
        <xdr:cNvSpPr txBox="1"/>
      </xdr:nvSpPr>
      <xdr:spPr>
        <a:xfrm>
          <a:off x="1920240" y="3714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AA754DF9-7541-40D7-AAFC-5EEBC8B83C89}"/>
            </a:ext>
          </a:extLst>
        </xdr:cNvPr>
        <xdr:cNvSpPr txBox="1"/>
      </xdr:nvSpPr>
      <xdr:spPr>
        <a:xfrm>
          <a:off x="1920240" y="3714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99CB517F-E056-4125-BE9E-1DB8C99953E4}"/>
            </a:ext>
          </a:extLst>
        </xdr:cNvPr>
        <xdr:cNvSpPr txBox="1"/>
      </xdr:nvSpPr>
      <xdr:spPr>
        <a:xfrm>
          <a:off x="1920240" y="3857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4A1C5C2E-2FE7-44BA-85C5-D37C339BD1C1}"/>
            </a:ext>
          </a:extLst>
        </xdr:cNvPr>
        <xdr:cNvSpPr txBox="1"/>
      </xdr:nvSpPr>
      <xdr:spPr>
        <a:xfrm>
          <a:off x="1920240" y="3857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B5507A5F-83ED-4831-BB28-22DC7D8C7C84}"/>
            </a:ext>
          </a:extLst>
        </xdr:cNvPr>
        <xdr:cNvSpPr txBox="1"/>
      </xdr:nvSpPr>
      <xdr:spPr>
        <a:xfrm>
          <a:off x="1920240" y="4000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F21A2004-F4E7-4815-89A1-5AF687E6B8B0}"/>
            </a:ext>
          </a:extLst>
        </xdr:cNvPr>
        <xdr:cNvSpPr txBox="1"/>
      </xdr:nvSpPr>
      <xdr:spPr>
        <a:xfrm>
          <a:off x="1920240" y="4000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15" name="TextBox 14">
          <a:extLst>
            <a:ext uri="{FF2B5EF4-FFF2-40B4-BE49-F238E27FC236}">
              <a16:creationId xmlns:a16="http://schemas.microsoft.com/office/drawing/2014/main" id="{BBF82F39-4BC1-43A0-85E4-7D244F370AA0}"/>
            </a:ext>
          </a:extLst>
        </xdr:cNvPr>
        <xdr:cNvSpPr txBox="1"/>
      </xdr:nvSpPr>
      <xdr:spPr>
        <a:xfrm>
          <a:off x="2371725" y="300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6" name="TextBox 15">
          <a:extLst>
            <a:ext uri="{FF2B5EF4-FFF2-40B4-BE49-F238E27FC236}">
              <a16:creationId xmlns:a16="http://schemas.microsoft.com/office/drawing/2014/main" id="{CD1AFC4D-5CBF-4DAE-90DF-FE5BDC10591D}"/>
            </a:ext>
          </a:extLst>
        </xdr:cNvPr>
        <xdr:cNvSpPr txBox="1"/>
      </xdr:nvSpPr>
      <xdr:spPr>
        <a:xfrm>
          <a:off x="2371725"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17" name="TextBox 16">
          <a:extLst>
            <a:ext uri="{FF2B5EF4-FFF2-40B4-BE49-F238E27FC236}">
              <a16:creationId xmlns:a16="http://schemas.microsoft.com/office/drawing/2014/main" id="{C77458CF-F507-40C1-B001-454C7C18FAA5}"/>
            </a:ext>
          </a:extLst>
        </xdr:cNvPr>
        <xdr:cNvSpPr txBox="1"/>
      </xdr:nvSpPr>
      <xdr:spPr>
        <a:xfrm>
          <a:off x="2371725" y="3286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8" name="TextBox 17">
          <a:extLst>
            <a:ext uri="{FF2B5EF4-FFF2-40B4-BE49-F238E27FC236}">
              <a16:creationId xmlns:a16="http://schemas.microsoft.com/office/drawing/2014/main" id="{46A3F056-BC53-4215-94BC-67F45991D6BB}"/>
            </a:ext>
          </a:extLst>
        </xdr:cNvPr>
        <xdr:cNvSpPr txBox="1"/>
      </xdr:nvSpPr>
      <xdr:spPr>
        <a:xfrm>
          <a:off x="2371725"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9" name="TextBox 18">
          <a:extLst>
            <a:ext uri="{FF2B5EF4-FFF2-40B4-BE49-F238E27FC236}">
              <a16:creationId xmlns:a16="http://schemas.microsoft.com/office/drawing/2014/main" id="{01B2D8E3-9904-4A46-80B3-C2236D09ED72}"/>
            </a:ext>
          </a:extLst>
        </xdr:cNvPr>
        <xdr:cNvSpPr txBox="1"/>
      </xdr:nvSpPr>
      <xdr:spPr>
        <a:xfrm>
          <a:off x="2371725"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BD871CA5-0BE7-41A3-90DB-A34FC05155F1}"/>
            </a:ext>
          </a:extLst>
        </xdr:cNvPr>
        <xdr:cNvSpPr txBox="1"/>
      </xdr:nvSpPr>
      <xdr:spPr>
        <a:xfrm>
          <a:off x="2371725" y="357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1C3CA02C-0B47-48A3-8EC0-9B86F65A6AA1}"/>
            </a:ext>
          </a:extLst>
        </xdr:cNvPr>
        <xdr:cNvSpPr txBox="1"/>
      </xdr:nvSpPr>
      <xdr:spPr>
        <a:xfrm>
          <a:off x="2371725" y="357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735DAB9D-5FFF-4E99-B11A-A2C6087F8BAC}"/>
            </a:ext>
          </a:extLst>
        </xdr:cNvPr>
        <xdr:cNvSpPr txBox="1"/>
      </xdr:nvSpPr>
      <xdr:spPr>
        <a:xfrm>
          <a:off x="237172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70A34A37-8280-4E86-B8C2-062A656FB0BA}"/>
            </a:ext>
          </a:extLst>
        </xdr:cNvPr>
        <xdr:cNvSpPr txBox="1"/>
      </xdr:nvSpPr>
      <xdr:spPr>
        <a:xfrm>
          <a:off x="237172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A6434C7A-C49D-4A76-BCF9-6D097D5803CE}"/>
            </a:ext>
          </a:extLst>
        </xdr:cNvPr>
        <xdr:cNvSpPr txBox="1"/>
      </xdr:nvSpPr>
      <xdr:spPr>
        <a:xfrm>
          <a:off x="237172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BE4F8316-B2A8-4DEC-B876-739595EE37CC}"/>
            </a:ext>
          </a:extLst>
        </xdr:cNvPr>
        <xdr:cNvSpPr txBox="1"/>
      </xdr:nvSpPr>
      <xdr:spPr>
        <a:xfrm>
          <a:off x="237172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BA3288F0-D255-48B4-BB6D-F8DB876BFE5F}"/>
            </a:ext>
          </a:extLst>
        </xdr:cNvPr>
        <xdr:cNvSpPr txBox="1"/>
      </xdr:nvSpPr>
      <xdr:spPr>
        <a:xfrm>
          <a:off x="2371725" y="40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892D1B14-F8BB-4546-8BD2-1C382B760861}"/>
            </a:ext>
          </a:extLst>
        </xdr:cNvPr>
        <xdr:cNvSpPr txBox="1"/>
      </xdr:nvSpPr>
      <xdr:spPr>
        <a:xfrm>
          <a:off x="2371725" y="40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28" name="TextBox 27">
          <a:extLst>
            <a:ext uri="{FF2B5EF4-FFF2-40B4-BE49-F238E27FC236}">
              <a16:creationId xmlns:a16="http://schemas.microsoft.com/office/drawing/2014/main" id="{747348E1-DAC0-45FA-B070-7B87C1DD1D5C}"/>
            </a:ext>
          </a:extLst>
        </xdr:cNvPr>
        <xdr:cNvSpPr txBox="1"/>
      </xdr:nvSpPr>
      <xdr:spPr>
        <a:xfrm>
          <a:off x="3686175" y="300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29" name="TextBox 28">
          <a:extLst>
            <a:ext uri="{FF2B5EF4-FFF2-40B4-BE49-F238E27FC236}">
              <a16:creationId xmlns:a16="http://schemas.microsoft.com/office/drawing/2014/main" id="{9FB06E01-0F1D-4143-A23E-7A76A0CC1139}"/>
            </a:ext>
          </a:extLst>
        </xdr:cNvPr>
        <xdr:cNvSpPr txBox="1"/>
      </xdr:nvSpPr>
      <xdr:spPr>
        <a:xfrm>
          <a:off x="3686175"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30" name="TextBox 29">
          <a:extLst>
            <a:ext uri="{FF2B5EF4-FFF2-40B4-BE49-F238E27FC236}">
              <a16:creationId xmlns:a16="http://schemas.microsoft.com/office/drawing/2014/main" id="{C7AC9857-C07E-49E3-A6B1-D9FB70E2FB73}"/>
            </a:ext>
          </a:extLst>
        </xdr:cNvPr>
        <xdr:cNvSpPr txBox="1"/>
      </xdr:nvSpPr>
      <xdr:spPr>
        <a:xfrm>
          <a:off x="3686175" y="3286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1" name="TextBox 30">
          <a:extLst>
            <a:ext uri="{FF2B5EF4-FFF2-40B4-BE49-F238E27FC236}">
              <a16:creationId xmlns:a16="http://schemas.microsoft.com/office/drawing/2014/main" id="{B6659D48-5EB2-431C-9CE1-C2A311E32244}"/>
            </a:ext>
          </a:extLst>
        </xdr:cNvPr>
        <xdr:cNvSpPr txBox="1"/>
      </xdr:nvSpPr>
      <xdr:spPr>
        <a:xfrm>
          <a:off x="3686175"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2" name="TextBox 31">
          <a:extLst>
            <a:ext uri="{FF2B5EF4-FFF2-40B4-BE49-F238E27FC236}">
              <a16:creationId xmlns:a16="http://schemas.microsoft.com/office/drawing/2014/main" id="{E5EF09B0-FC00-4FBF-8CCB-EA256E8DBC9E}"/>
            </a:ext>
          </a:extLst>
        </xdr:cNvPr>
        <xdr:cNvSpPr txBox="1"/>
      </xdr:nvSpPr>
      <xdr:spPr>
        <a:xfrm>
          <a:off x="3686175"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3" name="TextBox 32">
          <a:extLst>
            <a:ext uri="{FF2B5EF4-FFF2-40B4-BE49-F238E27FC236}">
              <a16:creationId xmlns:a16="http://schemas.microsoft.com/office/drawing/2014/main" id="{2996B305-F1AB-4C00-B6A8-99E470937209}"/>
            </a:ext>
          </a:extLst>
        </xdr:cNvPr>
        <xdr:cNvSpPr txBox="1"/>
      </xdr:nvSpPr>
      <xdr:spPr>
        <a:xfrm>
          <a:off x="3686175" y="357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4" name="TextBox 33">
          <a:extLst>
            <a:ext uri="{FF2B5EF4-FFF2-40B4-BE49-F238E27FC236}">
              <a16:creationId xmlns:a16="http://schemas.microsoft.com/office/drawing/2014/main" id="{9AFFEED4-7533-428B-AA55-578FD82B7241}"/>
            </a:ext>
          </a:extLst>
        </xdr:cNvPr>
        <xdr:cNvSpPr txBox="1"/>
      </xdr:nvSpPr>
      <xdr:spPr>
        <a:xfrm>
          <a:off x="3686175" y="357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5" name="TextBox 34">
          <a:extLst>
            <a:ext uri="{FF2B5EF4-FFF2-40B4-BE49-F238E27FC236}">
              <a16:creationId xmlns:a16="http://schemas.microsoft.com/office/drawing/2014/main" id="{D3CC4B85-3279-48CE-91ED-72B589F88F47}"/>
            </a:ext>
          </a:extLst>
        </xdr:cNvPr>
        <xdr:cNvSpPr txBox="1"/>
      </xdr:nvSpPr>
      <xdr:spPr>
        <a:xfrm>
          <a:off x="368617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6" name="TextBox 35">
          <a:extLst>
            <a:ext uri="{FF2B5EF4-FFF2-40B4-BE49-F238E27FC236}">
              <a16:creationId xmlns:a16="http://schemas.microsoft.com/office/drawing/2014/main" id="{EC7AFF7A-6D50-4A76-BBAD-73461612D14B}"/>
            </a:ext>
          </a:extLst>
        </xdr:cNvPr>
        <xdr:cNvSpPr txBox="1"/>
      </xdr:nvSpPr>
      <xdr:spPr>
        <a:xfrm>
          <a:off x="368617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7" name="TextBox 36">
          <a:extLst>
            <a:ext uri="{FF2B5EF4-FFF2-40B4-BE49-F238E27FC236}">
              <a16:creationId xmlns:a16="http://schemas.microsoft.com/office/drawing/2014/main" id="{99A04535-602A-4BB9-8E1E-ADA34EBA7F74}"/>
            </a:ext>
          </a:extLst>
        </xdr:cNvPr>
        <xdr:cNvSpPr txBox="1"/>
      </xdr:nvSpPr>
      <xdr:spPr>
        <a:xfrm>
          <a:off x="368617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8" name="TextBox 37">
          <a:extLst>
            <a:ext uri="{FF2B5EF4-FFF2-40B4-BE49-F238E27FC236}">
              <a16:creationId xmlns:a16="http://schemas.microsoft.com/office/drawing/2014/main" id="{92C7950F-D51F-4A5E-A123-3DDFC25242DD}"/>
            </a:ext>
          </a:extLst>
        </xdr:cNvPr>
        <xdr:cNvSpPr txBox="1"/>
      </xdr:nvSpPr>
      <xdr:spPr>
        <a:xfrm>
          <a:off x="368617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9" name="TextBox 38">
          <a:extLst>
            <a:ext uri="{FF2B5EF4-FFF2-40B4-BE49-F238E27FC236}">
              <a16:creationId xmlns:a16="http://schemas.microsoft.com/office/drawing/2014/main" id="{D4C9B6C2-576C-40EB-96D2-39D1369C5F21}"/>
            </a:ext>
          </a:extLst>
        </xdr:cNvPr>
        <xdr:cNvSpPr txBox="1"/>
      </xdr:nvSpPr>
      <xdr:spPr>
        <a:xfrm>
          <a:off x="3686175" y="40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40" name="TextBox 39">
          <a:extLst>
            <a:ext uri="{FF2B5EF4-FFF2-40B4-BE49-F238E27FC236}">
              <a16:creationId xmlns:a16="http://schemas.microsoft.com/office/drawing/2014/main" id="{E8191703-2520-4A95-8582-054C06EBD7E7}"/>
            </a:ext>
          </a:extLst>
        </xdr:cNvPr>
        <xdr:cNvSpPr txBox="1"/>
      </xdr:nvSpPr>
      <xdr:spPr>
        <a:xfrm>
          <a:off x="3686175" y="40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41" name="TextBox 40">
          <a:extLst>
            <a:ext uri="{FF2B5EF4-FFF2-40B4-BE49-F238E27FC236}">
              <a16:creationId xmlns:a16="http://schemas.microsoft.com/office/drawing/2014/main" id="{74EE214F-9DFE-4D00-B28B-C5CEAF756C0F}"/>
            </a:ext>
          </a:extLst>
        </xdr:cNvPr>
        <xdr:cNvSpPr txBox="1"/>
      </xdr:nvSpPr>
      <xdr:spPr>
        <a:xfrm>
          <a:off x="2367915" y="300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42" name="TextBox 41">
          <a:extLst>
            <a:ext uri="{FF2B5EF4-FFF2-40B4-BE49-F238E27FC236}">
              <a16:creationId xmlns:a16="http://schemas.microsoft.com/office/drawing/2014/main" id="{1BC1FB05-E8EE-499B-B34D-95268EF1EF0B}"/>
            </a:ext>
          </a:extLst>
        </xdr:cNvPr>
        <xdr:cNvSpPr txBox="1"/>
      </xdr:nvSpPr>
      <xdr:spPr>
        <a:xfrm>
          <a:off x="3682365" y="300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19</xdr:row>
      <xdr:rowOff>0</xdr:rowOff>
    </xdr:from>
    <xdr:ext cx="192763" cy="264560"/>
    <xdr:sp macro="" textlink="">
      <xdr:nvSpPr>
        <xdr:cNvPr id="43" name="TextBox 42">
          <a:extLst>
            <a:ext uri="{FF2B5EF4-FFF2-40B4-BE49-F238E27FC236}">
              <a16:creationId xmlns:a16="http://schemas.microsoft.com/office/drawing/2014/main" id="{5312A5E0-F5E1-4452-AA9C-4DE2478E4D7F}"/>
            </a:ext>
          </a:extLst>
        </xdr:cNvPr>
        <xdr:cNvSpPr txBox="1"/>
      </xdr:nvSpPr>
      <xdr:spPr>
        <a:xfrm>
          <a:off x="4996815" y="300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44" name="TextBox 43">
          <a:extLst>
            <a:ext uri="{FF2B5EF4-FFF2-40B4-BE49-F238E27FC236}">
              <a16:creationId xmlns:a16="http://schemas.microsoft.com/office/drawing/2014/main" id="{E656020C-A0F8-4E2F-A4EC-607BB1AC9F89}"/>
            </a:ext>
          </a:extLst>
        </xdr:cNvPr>
        <xdr:cNvSpPr txBox="1"/>
      </xdr:nvSpPr>
      <xdr:spPr>
        <a:xfrm>
          <a:off x="1920240" y="31432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45" name="TextBox 44">
          <a:extLst>
            <a:ext uri="{FF2B5EF4-FFF2-40B4-BE49-F238E27FC236}">
              <a16:creationId xmlns:a16="http://schemas.microsoft.com/office/drawing/2014/main" id="{E3F49103-6C17-48CB-87E6-00FF9C665B81}"/>
            </a:ext>
          </a:extLst>
        </xdr:cNvPr>
        <xdr:cNvSpPr txBox="1"/>
      </xdr:nvSpPr>
      <xdr:spPr>
        <a:xfrm>
          <a:off x="626745" y="31432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1</xdr:col>
      <xdr:colOff>3139440</xdr:colOff>
      <xdr:row>19</xdr:row>
      <xdr:rowOff>0</xdr:rowOff>
    </xdr:from>
    <xdr:ext cx="192763" cy="264560"/>
    <xdr:sp macro="" textlink="">
      <xdr:nvSpPr>
        <xdr:cNvPr id="2" name="TextBox 1">
          <a:extLst>
            <a:ext uri="{FF2B5EF4-FFF2-40B4-BE49-F238E27FC236}">
              <a16:creationId xmlns:a16="http://schemas.microsoft.com/office/drawing/2014/main" id="{B61E79D8-CFCF-4C8E-A356-E19949B0B1DC}"/>
            </a:ext>
          </a:extLst>
        </xdr:cNvPr>
        <xdr:cNvSpPr txBox="1"/>
      </xdr:nvSpPr>
      <xdr:spPr>
        <a:xfrm>
          <a:off x="1920240" y="330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3" name="TextBox 2">
          <a:extLst>
            <a:ext uri="{FF2B5EF4-FFF2-40B4-BE49-F238E27FC236}">
              <a16:creationId xmlns:a16="http://schemas.microsoft.com/office/drawing/2014/main" id="{EB358DE5-D24E-48E0-813B-02D6F72197A7}"/>
            </a:ext>
          </a:extLst>
        </xdr:cNvPr>
        <xdr:cNvSpPr txBox="1"/>
      </xdr:nvSpPr>
      <xdr:spPr>
        <a:xfrm>
          <a:off x="1920240" y="346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 name="TextBox 3">
          <a:extLst>
            <a:ext uri="{FF2B5EF4-FFF2-40B4-BE49-F238E27FC236}">
              <a16:creationId xmlns:a16="http://schemas.microsoft.com/office/drawing/2014/main" id="{313C0104-FFCD-4BF1-858F-4EC64FB70E55}"/>
            </a:ext>
          </a:extLst>
        </xdr:cNvPr>
        <xdr:cNvSpPr txBox="1"/>
      </xdr:nvSpPr>
      <xdr:spPr>
        <a:xfrm>
          <a:off x="1920240" y="36290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F4728DFE-9624-495A-9F09-33019B604935}"/>
            </a:ext>
          </a:extLst>
        </xdr:cNvPr>
        <xdr:cNvSpPr txBox="1"/>
      </xdr:nvSpPr>
      <xdr:spPr>
        <a:xfrm>
          <a:off x="1920240" y="379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6" name="TextBox 5">
          <a:extLst>
            <a:ext uri="{FF2B5EF4-FFF2-40B4-BE49-F238E27FC236}">
              <a16:creationId xmlns:a16="http://schemas.microsoft.com/office/drawing/2014/main" id="{7426A53D-119A-4580-B805-13F760739AF5}"/>
            </a:ext>
          </a:extLst>
        </xdr:cNvPr>
        <xdr:cNvSpPr txBox="1"/>
      </xdr:nvSpPr>
      <xdr:spPr>
        <a:xfrm>
          <a:off x="1920240" y="379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4C4D5CCA-3F0C-477B-BA46-0D1DAA378739}"/>
            </a:ext>
          </a:extLst>
        </xdr:cNvPr>
        <xdr:cNvSpPr txBox="1"/>
      </xdr:nvSpPr>
      <xdr:spPr>
        <a:xfrm>
          <a:off x="1920240" y="395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ABC0FE62-F544-47DC-8142-DCD536F3239B}"/>
            </a:ext>
          </a:extLst>
        </xdr:cNvPr>
        <xdr:cNvSpPr txBox="1"/>
      </xdr:nvSpPr>
      <xdr:spPr>
        <a:xfrm>
          <a:off x="1920240" y="395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2CC3F49E-C4C0-4F5F-9C45-C1FAD8FF01E7}"/>
            </a:ext>
          </a:extLst>
        </xdr:cNvPr>
        <xdr:cNvSpPr txBox="1"/>
      </xdr:nvSpPr>
      <xdr:spPr>
        <a:xfrm>
          <a:off x="1920240" y="411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8954DBF3-BE80-41D8-A505-F2261BD15252}"/>
            </a:ext>
          </a:extLst>
        </xdr:cNvPr>
        <xdr:cNvSpPr txBox="1"/>
      </xdr:nvSpPr>
      <xdr:spPr>
        <a:xfrm>
          <a:off x="1920240" y="411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966225A1-7306-405E-9A56-FF4C904CD270}"/>
            </a:ext>
          </a:extLst>
        </xdr:cNvPr>
        <xdr:cNvSpPr txBox="1"/>
      </xdr:nvSpPr>
      <xdr:spPr>
        <a:xfrm>
          <a:off x="1920240" y="427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2B2D1080-1436-4AF5-9BA4-8096B8450EE4}"/>
            </a:ext>
          </a:extLst>
        </xdr:cNvPr>
        <xdr:cNvSpPr txBox="1"/>
      </xdr:nvSpPr>
      <xdr:spPr>
        <a:xfrm>
          <a:off x="1920240" y="427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A3E46AEF-2BC3-4FE8-902B-22CF01A4D7CD}"/>
            </a:ext>
          </a:extLst>
        </xdr:cNvPr>
        <xdr:cNvSpPr txBox="1"/>
      </xdr:nvSpPr>
      <xdr:spPr>
        <a:xfrm>
          <a:off x="19202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114AA272-468F-4787-88CD-0587CF951BF2}"/>
            </a:ext>
          </a:extLst>
        </xdr:cNvPr>
        <xdr:cNvSpPr txBox="1"/>
      </xdr:nvSpPr>
      <xdr:spPr>
        <a:xfrm>
          <a:off x="19202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15" name="TextBox 14">
          <a:extLst>
            <a:ext uri="{FF2B5EF4-FFF2-40B4-BE49-F238E27FC236}">
              <a16:creationId xmlns:a16="http://schemas.microsoft.com/office/drawing/2014/main" id="{5EE1DD68-B575-4106-97E9-9B3517000676}"/>
            </a:ext>
          </a:extLst>
        </xdr:cNvPr>
        <xdr:cNvSpPr txBox="1"/>
      </xdr:nvSpPr>
      <xdr:spPr>
        <a:xfrm>
          <a:off x="23717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6" name="TextBox 15">
          <a:extLst>
            <a:ext uri="{FF2B5EF4-FFF2-40B4-BE49-F238E27FC236}">
              <a16:creationId xmlns:a16="http://schemas.microsoft.com/office/drawing/2014/main" id="{9B2C35AD-D7E4-4531-85D2-DA788A806A01}"/>
            </a:ext>
          </a:extLst>
        </xdr:cNvPr>
        <xdr:cNvSpPr txBox="1"/>
      </xdr:nvSpPr>
      <xdr:spPr>
        <a:xfrm>
          <a:off x="2371725" y="346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17" name="TextBox 16">
          <a:extLst>
            <a:ext uri="{FF2B5EF4-FFF2-40B4-BE49-F238E27FC236}">
              <a16:creationId xmlns:a16="http://schemas.microsoft.com/office/drawing/2014/main" id="{46F0C2E0-4296-443E-B47C-6476874083D9}"/>
            </a:ext>
          </a:extLst>
        </xdr:cNvPr>
        <xdr:cNvSpPr txBox="1"/>
      </xdr:nvSpPr>
      <xdr:spPr>
        <a:xfrm>
          <a:off x="2371725" y="3629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8" name="TextBox 17">
          <a:extLst>
            <a:ext uri="{FF2B5EF4-FFF2-40B4-BE49-F238E27FC236}">
              <a16:creationId xmlns:a16="http://schemas.microsoft.com/office/drawing/2014/main" id="{F9CC4228-40B2-4CF5-BACA-7D869DE1124A}"/>
            </a:ext>
          </a:extLst>
        </xdr:cNvPr>
        <xdr:cNvSpPr txBox="1"/>
      </xdr:nvSpPr>
      <xdr:spPr>
        <a:xfrm>
          <a:off x="2371725"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9" name="TextBox 18">
          <a:extLst>
            <a:ext uri="{FF2B5EF4-FFF2-40B4-BE49-F238E27FC236}">
              <a16:creationId xmlns:a16="http://schemas.microsoft.com/office/drawing/2014/main" id="{5E67AD6C-9237-440E-85B9-010F05577E5D}"/>
            </a:ext>
          </a:extLst>
        </xdr:cNvPr>
        <xdr:cNvSpPr txBox="1"/>
      </xdr:nvSpPr>
      <xdr:spPr>
        <a:xfrm>
          <a:off x="2371725"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50F30D94-87D1-4E54-BAD0-C2F3DEAD484A}"/>
            </a:ext>
          </a:extLst>
        </xdr:cNvPr>
        <xdr:cNvSpPr txBox="1"/>
      </xdr:nvSpPr>
      <xdr:spPr>
        <a:xfrm>
          <a:off x="237172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16B40433-6137-4397-846B-69C582324AD8}"/>
            </a:ext>
          </a:extLst>
        </xdr:cNvPr>
        <xdr:cNvSpPr txBox="1"/>
      </xdr:nvSpPr>
      <xdr:spPr>
        <a:xfrm>
          <a:off x="237172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1B28EE27-A9F0-49A1-8543-A82143D4BC52}"/>
            </a:ext>
          </a:extLst>
        </xdr:cNvPr>
        <xdr:cNvSpPr txBox="1"/>
      </xdr:nvSpPr>
      <xdr:spPr>
        <a:xfrm>
          <a:off x="237172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8A6938AC-E562-4A5A-BB53-9729AF4C9122}"/>
            </a:ext>
          </a:extLst>
        </xdr:cNvPr>
        <xdr:cNvSpPr txBox="1"/>
      </xdr:nvSpPr>
      <xdr:spPr>
        <a:xfrm>
          <a:off x="237172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B6579648-3E97-4282-B978-0B822174E5B9}"/>
            </a:ext>
          </a:extLst>
        </xdr:cNvPr>
        <xdr:cNvSpPr txBox="1"/>
      </xdr:nvSpPr>
      <xdr:spPr>
        <a:xfrm>
          <a:off x="237172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E0FCC181-548F-4B2F-BB81-7A1CC5506713}"/>
            </a:ext>
          </a:extLst>
        </xdr:cNvPr>
        <xdr:cNvSpPr txBox="1"/>
      </xdr:nvSpPr>
      <xdr:spPr>
        <a:xfrm>
          <a:off x="237172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868F3545-B7EC-45A6-89A9-2696445110F9}"/>
            </a:ext>
          </a:extLst>
        </xdr:cNvPr>
        <xdr:cNvSpPr txBox="1"/>
      </xdr:nvSpPr>
      <xdr:spPr>
        <a:xfrm>
          <a:off x="237172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62817BF1-369D-40F9-BC08-484B1C8D73DE}"/>
            </a:ext>
          </a:extLst>
        </xdr:cNvPr>
        <xdr:cNvSpPr txBox="1"/>
      </xdr:nvSpPr>
      <xdr:spPr>
        <a:xfrm>
          <a:off x="237172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28" name="TextBox 27">
          <a:extLst>
            <a:ext uri="{FF2B5EF4-FFF2-40B4-BE49-F238E27FC236}">
              <a16:creationId xmlns:a16="http://schemas.microsoft.com/office/drawing/2014/main" id="{7697EA3C-4FCB-474F-B72E-3E8A1948731D}"/>
            </a:ext>
          </a:extLst>
        </xdr:cNvPr>
        <xdr:cNvSpPr txBox="1"/>
      </xdr:nvSpPr>
      <xdr:spPr>
        <a:xfrm>
          <a:off x="368617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29" name="TextBox 28">
          <a:extLst>
            <a:ext uri="{FF2B5EF4-FFF2-40B4-BE49-F238E27FC236}">
              <a16:creationId xmlns:a16="http://schemas.microsoft.com/office/drawing/2014/main" id="{9902D540-12A9-4838-A37A-AFDF3348A0DB}"/>
            </a:ext>
          </a:extLst>
        </xdr:cNvPr>
        <xdr:cNvSpPr txBox="1"/>
      </xdr:nvSpPr>
      <xdr:spPr>
        <a:xfrm>
          <a:off x="3686175" y="346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30" name="TextBox 29">
          <a:extLst>
            <a:ext uri="{FF2B5EF4-FFF2-40B4-BE49-F238E27FC236}">
              <a16:creationId xmlns:a16="http://schemas.microsoft.com/office/drawing/2014/main" id="{A8EFEF72-DFF2-4953-8964-BA74DC3504D7}"/>
            </a:ext>
          </a:extLst>
        </xdr:cNvPr>
        <xdr:cNvSpPr txBox="1"/>
      </xdr:nvSpPr>
      <xdr:spPr>
        <a:xfrm>
          <a:off x="3686175" y="3629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1" name="TextBox 30">
          <a:extLst>
            <a:ext uri="{FF2B5EF4-FFF2-40B4-BE49-F238E27FC236}">
              <a16:creationId xmlns:a16="http://schemas.microsoft.com/office/drawing/2014/main" id="{0BAFAEF5-23E9-480D-B981-3492DED38AAA}"/>
            </a:ext>
          </a:extLst>
        </xdr:cNvPr>
        <xdr:cNvSpPr txBox="1"/>
      </xdr:nvSpPr>
      <xdr:spPr>
        <a:xfrm>
          <a:off x="3686175"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2" name="TextBox 31">
          <a:extLst>
            <a:ext uri="{FF2B5EF4-FFF2-40B4-BE49-F238E27FC236}">
              <a16:creationId xmlns:a16="http://schemas.microsoft.com/office/drawing/2014/main" id="{27B24F60-17A6-4983-9C67-C57D8F5B79BE}"/>
            </a:ext>
          </a:extLst>
        </xdr:cNvPr>
        <xdr:cNvSpPr txBox="1"/>
      </xdr:nvSpPr>
      <xdr:spPr>
        <a:xfrm>
          <a:off x="3686175"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3" name="TextBox 32">
          <a:extLst>
            <a:ext uri="{FF2B5EF4-FFF2-40B4-BE49-F238E27FC236}">
              <a16:creationId xmlns:a16="http://schemas.microsoft.com/office/drawing/2014/main" id="{088FDEA7-2B6F-4166-B7B4-338D37D75664}"/>
            </a:ext>
          </a:extLst>
        </xdr:cNvPr>
        <xdr:cNvSpPr txBox="1"/>
      </xdr:nvSpPr>
      <xdr:spPr>
        <a:xfrm>
          <a:off x="368617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4" name="TextBox 33">
          <a:extLst>
            <a:ext uri="{FF2B5EF4-FFF2-40B4-BE49-F238E27FC236}">
              <a16:creationId xmlns:a16="http://schemas.microsoft.com/office/drawing/2014/main" id="{A1570DCB-12EC-4065-BE4F-1ED9F546ABFB}"/>
            </a:ext>
          </a:extLst>
        </xdr:cNvPr>
        <xdr:cNvSpPr txBox="1"/>
      </xdr:nvSpPr>
      <xdr:spPr>
        <a:xfrm>
          <a:off x="368617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5" name="TextBox 34">
          <a:extLst>
            <a:ext uri="{FF2B5EF4-FFF2-40B4-BE49-F238E27FC236}">
              <a16:creationId xmlns:a16="http://schemas.microsoft.com/office/drawing/2014/main" id="{E9CC3F39-D578-41BD-B8A5-14DB62503B32}"/>
            </a:ext>
          </a:extLst>
        </xdr:cNvPr>
        <xdr:cNvSpPr txBox="1"/>
      </xdr:nvSpPr>
      <xdr:spPr>
        <a:xfrm>
          <a:off x="368617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6" name="TextBox 35">
          <a:extLst>
            <a:ext uri="{FF2B5EF4-FFF2-40B4-BE49-F238E27FC236}">
              <a16:creationId xmlns:a16="http://schemas.microsoft.com/office/drawing/2014/main" id="{EFD3CD8B-8DE4-418B-9451-2954CF440B00}"/>
            </a:ext>
          </a:extLst>
        </xdr:cNvPr>
        <xdr:cNvSpPr txBox="1"/>
      </xdr:nvSpPr>
      <xdr:spPr>
        <a:xfrm>
          <a:off x="368617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7" name="TextBox 36">
          <a:extLst>
            <a:ext uri="{FF2B5EF4-FFF2-40B4-BE49-F238E27FC236}">
              <a16:creationId xmlns:a16="http://schemas.microsoft.com/office/drawing/2014/main" id="{33573AD4-317F-44CC-91EA-E3A1534321A5}"/>
            </a:ext>
          </a:extLst>
        </xdr:cNvPr>
        <xdr:cNvSpPr txBox="1"/>
      </xdr:nvSpPr>
      <xdr:spPr>
        <a:xfrm>
          <a:off x="3686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8" name="TextBox 37">
          <a:extLst>
            <a:ext uri="{FF2B5EF4-FFF2-40B4-BE49-F238E27FC236}">
              <a16:creationId xmlns:a16="http://schemas.microsoft.com/office/drawing/2014/main" id="{74D3A4B6-CAE3-4CB9-8E43-D92831819FDB}"/>
            </a:ext>
          </a:extLst>
        </xdr:cNvPr>
        <xdr:cNvSpPr txBox="1"/>
      </xdr:nvSpPr>
      <xdr:spPr>
        <a:xfrm>
          <a:off x="3686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9" name="TextBox 38">
          <a:extLst>
            <a:ext uri="{FF2B5EF4-FFF2-40B4-BE49-F238E27FC236}">
              <a16:creationId xmlns:a16="http://schemas.microsoft.com/office/drawing/2014/main" id="{5ACC0948-E9AD-4B68-A282-24A607D3E65C}"/>
            </a:ext>
          </a:extLst>
        </xdr:cNvPr>
        <xdr:cNvSpPr txBox="1"/>
      </xdr:nvSpPr>
      <xdr:spPr>
        <a:xfrm>
          <a:off x="36861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40" name="TextBox 39">
          <a:extLst>
            <a:ext uri="{FF2B5EF4-FFF2-40B4-BE49-F238E27FC236}">
              <a16:creationId xmlns:a16="http://schemas.microsoft.com/office/drawing/2014/main" id="{23876D8B-6D2A-4350-9766-CF4985B6D242}"/>
            </a:ext>
          </a:extLst>
        </xdr:cNvPr>
        <xdr:cNvSpPr txBox="1"/>
      </xdr:nvSpPr>
      <xdr:spPr>
        <a:xfrm>
          <a:off x="36861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41" name="TextBox 40">
          <a:extLst>
            <a:ext uri="{FF2B5EF4-FFF2-40B4-BE49-F238E27FC236}">
              <a16:creationId xmlns:a16="http://schemas.microsoft.com/office/drawing/2014/main" id="{35EF7388-E087-4748-8DFA-974100A135DB}"/>
            </a:ext>
          </a:extLst>
        </xdr:cNvPr>
        <xdr:cNvSpPr txBox="1"/>
      </xdr:nvSpPr>
      <xdr:spPr>
        <a:xfrm>
          <a:off x="2367915" y="330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42" name="TextBox 41">
          <a:extLst>
            <a:ext uri="{FF2B5EF4-FFF2-40B4-BE49-F238E27FC236}">
              <a16:creationId xmlns:a16="http://schemas.microsoft.com/office/drawing/2014/main" id="{E9E36E63-6223-4E7F-9F5C-E5EA09D252BD}"/>
            </a:ext>
          </a:extLst>
        </xdr:cNvPr>
        <xdr:cNvSpPr txBox="1"/>
      </xdr:nvSpPr>
      <xdr:spPr>
        <a:xfrm>
          <a:off x="3682365" y="330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19</xdr:row>
      <xdr:rowOff>0</xdr:rowOff>
    </xdr:from>
    <xdr:ext cx="192763" cy="264560"/>
    <xdr:sp macro="" textlink="">
      <xdr:nvSpPr>
        <xdr:cNvPr id="43" name="TextBox 42">
          <a:extLst>
            <a:ext uri="{FF2B5EF4-FFF2-40B4-BE49-F238E27FC236}">
              <a16:creationId xmlns:a16="http://schemas.microsoft.com/office/drawing/2014/main" id="{F64D0570-120D-495D-A4D4-C55594EB37C2}"/>
            </a:ext>
          </a:extLst>
        </xdr:cNvPr>
        <xdr:cNvSpPr txBox="1"/>
      </xdr:nvSpPr>
      <xdr:spPr>
        <a:xfrm>
          <a:off x="4996815" y="330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44" name="TextBox 43">
          <a:extLst>
            <a:ext uri="{FF2B5EF4-FFF2-40B4-BE49-F238E27FC236}">
              <a16:creationId xmlns:a16="http://schemas.microsoft.com/office/drawing/2014/main" id="{D63A4FA8-B2AC-48AE-B077-8520A2B70F31}"/>
            </a:ext>
          </a:extLst>
        </xdr:cNvPr>
        <xdr:cNvSpPr txBox="1"/>
      </xdr:nvSpPr>
      <xdr:spPr>
        <a:xfrm>
          <a:off x="1920240" y="34671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45" name="TextBox 44">
          <a:extLst>
            <a:ext uri="{FF2B5EF4-FFF2-40B4-BE49-F238E27FC236}">
              <a16:creationId xmlns:a16="http://schemas.microsoft.com/office/drawing/2014/main" id="{2D73BA06-A346-441E-9471-80E045E5AC99}"/>
            </a:ext>
          </a:extLst>
        </xdr:cNvPr>
        <xdr:cNvSpPr txBox="1"/>
      </xdr:nvSpPr>
      <xdr:spPr>
        <a:xfrm>
          <a:off x="626745" y="34671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1</xdr:col>
      <xdr:colOff>3139440</xdr:colOff>
      <xdr:row>20</xdr:row>
      <xdr:rowOff>0</xdr:rowOff>
    </xdr:from>
    <xdr:ext cx="192763" cy="264560"/>
    <xdr:sp macro="" textlink="">
      <xdr:nvSpPr>
        <xdr:cNvPr id="2" name="TextBox 1">
          <a:extLst>
            <a:ext uri="{FF2B5EF4-FFF2-40B4-BE49-F238E27FC236}">
              <a16:creationId xmlns:a16="http://schemas.microsoft.com/office/drawing/2014/main" id="{4E5437E9-5FBD-4232-B078-7B86D211E89E}"/>
            </a:ext>
          </a:extLst>
        </xdr:cNvPr>
        <xdr:cNvSpPr txBox="1"/>
      </xdr:nvSpPr>
      <xdr:spPr>
        <a:xfrm>
          <a:off x="1920240"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3" name="TextBox 2">
          <a:extLst>
            <a:ext uri="{FF2B5EF4-FFF2-40B4-BE49-F238E27FC236}">
              <a16:creationId xmlns:a16="http://schemas.microsoft.com/office/drawing/2014/main" id="{07009146-B171-455E-AEFD-5ECD2C4CE0BF}"/>
            </a:ext>
          </a:extLst>
        </xdr:cNvPr>
        <xdr:cNvSpPr txBox="1"/>
      </xdr:nvSpPr>
      <xdr:spPr>
        <a:xfrm>
          <a:off x="1920240" y="3609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303466"/>
    <xdr:sp macro="" textlink="">
      <xdr:nvSpPr>
        <xdr:cNvPr id="4" name="TextBox 3">
          <a:extLst>
            <a:ext uri="{FF2B5EF4-FFF2-40B4-BE49-F238E27FC236}">
              <a16:creationId xmlns:a16="http://schemas.microsoft.com/office/drawing/2014/main" id="{248F8DC6-0810-4972-8723-5B684D55220A}"/>
            </a:ext>
          </a:extLst>
        </xdr:cNvPr>
        <xdr:cNvSpPr txBox="1"/>
      </xdr:nvSpPr>
      <xdr:spPr>
        <a:xfrm>
          <a:off x="1920240" y="37719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5" name="TextBox 4">
          <a:extLst>
            <a:ext uri="{FF2B5EF4-FFF2-40B4-BE49-F238E27FC236}">
              <a16:creationId xmlns:a16="http://schemas.microsoft.com/office/drawing/2014/main" id="{BE81E9C1-72A3-4B5A-A8B4-C4F05503D6AC}"/>
            </a:ext>
          </a:extLst>
        </xdr:cNvPr>
        <xdr:cNvSpPr txBox="1"/>
      </xdr:nvSpPr>
      <xdr:spPr>
        <a:xfrm>
          <a:off x="1920240" y="3933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6" name="TextBox 5">
          <a:extLst>
            <a:ext uri="{FF2B5EF4-FFF2-40B4-BE49-F238E27FC236}">
              <a16:creationId xmlns:a16="http://schemas.microsoft.com/office/drawing/2014/main" id="{B866394E-B4C0-4D0D-94C2-1D7A81798A10}"/>
            </a:ext>
          </a:extLst>
        </xdr:cNvPr>
        <xdr:cNvSpPr txBox="1"/>
      </xdr:nvSpPr>
      <xdr:spPr>
        <a:xfrm>
          <a:off x="1920240" y="3933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7" name="TextBox 6">
          <a:extLst>
            <a:ext uri="{FF2B5EF4-FFF2-40B4-BE49-F238E27FC236}">
              <a16:creationId xmlns:a16="http://schemas.microsoft.com/office/drawing/2014/main" id="{C34EC762-0108-46F5-9CB9-16DCCDB9C83E}"/>
            </a:ext>
          </a:extLst>
        </xdr:cNvPr>
        <xdr:cNvSpPr txBox="1"/>
      </xdr:nvSpPr>
      <xdr:spPr>
        <a:xfrm>
          <a:off x="1920240" y="409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8" name="TextBox 7">
          <a:extLst>
            <a:ext uri="{FF2B5EF4-FFF2-40B4-BE49-F238E27FC236}">
              <a16:creationId xmlns:a16="http://schemas.microsoft.com/office/drawing/2014/main" id="{6558FB8B-0DD2-438A-9616-16CDD861735C}"/>
            </a:ext>
          </a:extLst>
        </xdr:cNvPr>
        <xdr:cNvSpPr txBox="1"/>
      </xdr:nvSpPr>
      <xdr:spPr>
        <a:xfrm>
          <a:off x="1920240" y="409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9" name="TextBox 8">
          <a:extLst>
            <a:ext uri="{FF2B5EF4-FFF2-40B4-BE49-F238E27FC236}">
              <a16:creationId xmlns:a16="http://schemas.microsoft.com/office/drawing/2014/main" id="{361B140F-5A33-40F4-A027-54263CA89E61}"/>
            </a:ext>
          </a:extLst>
        </xdr:cNvPr>
        <xdr:cNvSpPr txBox="1"/>
      </xdr:nvSpPr>
      <xdr:spPr>
        <a:xfrm>
          <a:off x="1920240" y="4257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0" name="TextBox 9">
          <a:extLst>
            <a:ext uri="{FF2B5EF4-FFF2-40B4-BE49-F238E27FC236}">
              <a16:creationId xmlns:a16="http://schemas.microsoft.com/office/drawing/2014/main" id="{4FD41DF1-DE2D-4EFE-8A7A-3473226282D7}"/>
            </a:ext>
          </a:extLst>
        </xdr:cNvPr>
        <xdr:cNvSpPr txBox="1"/>
      </xdr:nvSpPr>
      <xdr:spPr>
        <a:xfrm>
          <a:off x="1920240" y="4257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1" name="TextBox 10">
          <a:extLst>
            <a:ext uri="{FF2B5EF4-FFF2-40B4-BE49-F238E27FC236}">
              <a16:creationId xmlns:a16="http://schemas.microsoft.com/office/drawing/2014/main" id="{5CA3B6D1-7701-4187-B12C-BFFB85E3A101}"/>
            </a:ext>
          </a:extLst>
        </xdr:cNvPr>
        <xdr:cNvSpPr txBox="1"/>
      </xdr:nvSpPr>
      <xdr:spPr>
        <a:xfrm>
          <a:off x="1920240" y="4419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2" name="TextBox 11">
          <a:extLst>
            <a:ext uri="{FF2B5EF4-FFF2-40B4-BE49-F238E27FC236}">
              <a16:creationId xmlns:a16="http://schemas.microsoft.com/office/drawing/2014/main" id="{823ADC2D-3EB8-40F6-8E1F-8BBA2DB9953D}"/>
            </a:ext>
          </a:extLst>
        </xdr:cNvPr>
        <xdr:cNvSpPr txBox="1"/>
      </xdr:nvSpPr>
      <xdr:spPr>
        <a:xfrm>
          <a:off x="1920240" y="4419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13" name="TextBox 12">
          <a:extLst>
            <a:ext uri="{FF2B5EF4-FFF2-40B4-BE49-F238E27FC236}">
              <a16:creationId xmlns:a16="http://schemas.microsoft.com/office/drawing/2014/main" id="{CDA49FBE-6568-434A-9456-BAA421D49A7D}"/>
            </a:ext>
          </a:extLst>
        </xdr:cNvPr>
        <xdr:cNvSpPr txBox="1"/>
      </xdr:nvSpPr>
      <xdr:spPr>
        <a:xfrm>
          <a:off x="1920240" y="4581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14" name="TextBox 13">
          <a:extLst>
            <a:ext uri="{FF2B5EF4-FFF2-40B4-BE49-F238E27FC236}">
              <a16:creationId xmlns:a16="http://schemas.microsoft.com/office/drawing/2014/main" id="{3211A4A8-56EF-4A7A-9EA2-ECC884D5311C}"/>
            </a:ext>
          </a:extLst>
        </xdr:cNvPr>
        <xdr:cNvSpPr txBox="1"/>
      </xdr:nvSpPr>
      <xdr:spPr>
        <a:xfrm>
          <a:off x="1920240" y="4581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5" name="TextBox 14">
          <a:extLst>
            <a:ext uri="{FF2B5EF4-FFF2-40B4-BE49-F238E27FC236}">
              <a16:creationId xmlns:a16="http://schemas.microsoft.com/office/drawing/2014/main" id="{909B5D67-C46F-4DB3-A457-6B48FC4B28C6}"/>
            </a:ext>
          </a:extLst>
        </xdr:cNvPr>
        <xdr:cNvSpPr txBox="1"/>
      </xdr:nvSpPr>
      <xdr:spPr>
        <a:xfrm>
          <a:off x="237172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16" name="TextBox 15">
          <a:extLst>
            <a:ext uri="{FF2B5EF4-FFF2-40B4-BE49-F238E27FC236}">
              <a16:creationId xmlns:a16="http://schemas.microsoft.com/office/drawing/2014/main" id="{60821A0C-A85C-4C1D-A98B-387F47176142}"/>
            </a:ext>
          </a:extLst>
        </xdr:cNvPr>
        <xdr:cNvSpPr txBox="1"/>
      </xdr:nvSpPr>
      <xdr:spPr>
        <a:xfrm>
          <a:off x="2371725"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303466"/>
    <xdr:sp macro="" textlink="">
      <xdr:nvSpPr>
        <xdr:cNvPr id="17" name="TextBox 16">
          <a:extLst>
            <a:ext uri="{FF2B5EF4-FFF2-40B4-BE49-F238E27FC236}">
              <a16:creationId xmlns:a16="http://schemas.microsoft.com/office/drawing/2014/main" id="{E6BDB4DD-545F-4AB7-8C77-1A4518114717}"/>
            </a:ext>
          </a:extLst>
        </xdr:cNvPr>
        <xdr:cNvSpPr txBox="1"/>
      </xdr:nvSpPr>
      <xdr:spPr>
        <a:xfrm>
          <a:off x="2371725" y="37719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18" name="TextBox 17">
          <a:extLst>
            <a:ext uri="{FF2B5EF4-FFF2-40B4-BE49-F238E27FC236}">
              <a16:creationId xmlns:a16="http://schemas.microsoft.com/office/drawing/2014/main" id="{FAAC6AEC-7680-45A2-A02B-79CD7684C01E}"/>
            </a:ext>
          </a:extLst>
        </xdr:cNvPr>
        <xdr:cNvSpPr txBox="1"/>
      </xdr:nvSpPr>
      <xdr:spPr>
        <a:xfrm>
          <a:off x="237172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19" name="TextBox 18">
          <a:extLst>
            <a:ext uri="{FF2B5EF4-FFF2-40B4-BE49-F238E27FC236}">
              <a16:creationId xmlns:a16="http://schemas.microsoft.com/office/drawing/2014/main" id="{BAC9F73F-AECE-4088-8288-50FD6DA6BBD5}"/>
            </a:ext>
          </a:extLst>
        </xdr:cNvPr>
        <xdr:cNvSpPr txBox="1"/>
      </xdr:nvSpPr>
      <xdr:spPr>
        <a:xfrm>
          <a:off x="237172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0" name="TextBox 19">
          <a:extLst>
            <a:ext uri="{FF2B5EF4-FFF2-40B4-BE49-F238E27FC236}">
              <a16:creationId xmlns:a16="http://schemas.microsoft.com/office/drawing/2014/main" id="{F3839822-FC4A-4607-BD09-1007A43B186D}"/>
            </a:ext>
          </a:extLst>
        </xdr:cNvPr>
        <xdr:cNvSpPr txBox="1"/>
      </xdr:nvSpPr>
      <xdr:spPr>
        <a:xfrm>
          <a:off x="237172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1" name="TextBox 20">
          <a:extLst>
            <a:ext uri="{FF2B5EF4-FFF2-40B4-BE49-F238E27FC236}">
              <a16:creationId xmlns:a16="http://schemas.microsoft.com/office/drawing/2014/main" id="{247057F7-1B47-493B-B7D4-FED2C64D88BC}"/>
            </a:ext>
          </a:extLst>
        </xdr:cNvPr>
        <xdr:cNvSpPr txBox="1"/>
      </xdr:nvSpPr>
      <xdr:spPr>
        <a:xfrm>
          <a:off x="237172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2" name="TextBox 21">
          <a:extLst>
            <a:ext uri="{FF2B5EF4-FFF2-40B4-BE49-F238E27FC236}">
              <a16:creationId xmlns:a16="http://schemas.microsoft.com/office/drawing/2014/main" id="{628CEB87-E2C5-4FF3-A0DD-DCDE807BCD21}"/>
            </a:ext>
          </a:extLst>
        </xdr:cNvPr>
        <xdr:cNvSpPr txBox="1"/>
      </xdr:nvSpPr>
      <xdr:spPr>
        <a:xfrm>
          <a:off x="237172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3" name="TextBox 22">
          <a:extLst>
            <a:ext uri="{FF2B5EF4-FFF2-40B4-BE49-F238E27FC236}">
              <a16:creationId xmlns:a16="http://schemas.microsoft.com/office/drawing/2014/main" id="{918DCC17-81C7-415F-AFF5-7081D3BDF948}"/>
            </a:ext>
          </a:extLst>
        </xdr:cNvPr>
        <xdr:cNvSpPr txBox="1"/>
      </xdr:nvSpPr>
      <xdr:spPr>
        <a:xfrm>
          <a:off x="237172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4" name="TextBox 23">
          <a:extLst>
            <a:ext uri="{FF2B5EF4-FFF2-40B4-BE49-F238E27FC236}">
              <a16:creationId xmlns:a16="http://schemas.microsoft.com/office/drawing/2014/main" id="{E5294C5E-DA84-4DCB-A276-93E2200C7DC2}"/>
            </a:ext>
          </a:extLst>
        </xdr:cNvPr>
        <xdr:cNvSpPr txBox="1"/>
      </xdr:nvSpPr>
      <xdr:spPr>
        <a:xfrm>
          <a:off x="23717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5" name="TextBox 24">
          <a:extLst>
            <a:ext uri="{FF2B5EF4-FFF2-40B4-BE49-F238E27FC236}">
              <a16:creationId xmlns:a16="http://schemas.microsoft.com/office/drawing/2014/main" id="{31083273-ED99-484D-85DD-7CDC97ED50B3}"/>
            </a:ext>
          </a:extLst>
        </xdr:cNvPr>
        <xdr:cNvSpPr txBox="1"/>
      </xdr:nvSpPr>
      <xdr:spPr>
        <a:xfrm>
          <a:off x="23717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26" name="TextBox 25">
          <a:extLst>
            <a:ext uri="{FF2B5EF4-FFF2-40B4-BE49-F238E27FC236}">
              <a16:creationId xmlns:a16="http://schemas.microsoft.com/office/drawing/2014/main" id="{A0D51DE7-C1D2-498F-829D-48AB1C750197}"/>
            </a:ext>
          </a:extLst>
        </xdr:cNvPr>
        <xdr:cNvSpPr txBox="1"/>
      </xdr:nvSpPr>
      <xdr:spPr>
        <a:xfrm>
          <a:off x="237172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27" name="TextBox 26">
          <a:extLst>
            <a:ext uri="{FF2B5EF4-FFF2-40B4-BE49-F238E27FC236}">
              <a16:creationId xmlns:a16="http://schemas.microsoft.com/office/drawing/2014/main" id="{E70C0EAA-1EAB-4193-B562-3364EEDEC6F7}"/>
            </a:ext>
          </a:extLst>
        </xdr:cNvPr>
        <xdr:cNvSpPr txBox="1"/>
      </xdr:nvSpPr>
      <xdr:spPr>
        <a:xfrm>
          <a:off x="237172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28" name="TextBox 27">
          <a:extLst>
            <a:ext uri="{FF2B5EF4-FFF2-40B4-BE49-F238E27FC236}">
              <a16:creationId xmlns:a16="http://schemas.microsoft.com/office/drawing/2014/main" id="{E94D021F-7BA5-4E7A-847A-C9EF7424BB8A}"/>
            </a:ext>
          </a:extLst>
        </xdr:cNvPr>
        <xdr:cNvSpPr txBox="1"/>
      </xdr:nvSpPr>
      <xdr:spPr>
        <a:xfrm>
          <a:off x="368617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29" name="TextBox 28">
          <a:extLst>
            <a:ext uri="{FF2B5EF4-FFF2-40B4-BE49-F238E27FC236}">
              <a16:creationId xmlns:a16="http://schemas.microsoft.com/office/drawing/2014/main" id="{035C675C-B5C3-4478-B71E-DAA44329F046}"/>
            </a:ext>
          </a:extLst>
        </xdr:cNvPr>
        <xdr:cNvSpPr txBox="1"/>
      </xdr:nvSpPr>
      <xdr:spPr>
        <a:xfrm>
          <a:off x="3686175"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303466"/>
    <xdr:sp macro="" textlink="">
      <xdr:nvSpPr>
        <xdr:cNvPr id="30" name="TextBox 29">
          <a:extLst>
            <a:ext uri="{FF2B5EF4-FFF2-40B4-BE49-F238E27FC236}">
              <a16:creationId xmlns:a16="http://schemas.microsoft.com/office/drawing/2014/main" id="{B450376A-E5C9-4A96-884A-ED6772E4D022}"/>
            </a:ext>
          </a:extLst>
        </xdr:cNvPr>
        <xdr:cNvSpPr txBox="1"/>
      </xdr:nvSpPr>
      <xdr:spPr>
        <a:xfrm>
          <a:off x="3686175" y="37719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1" name="TextBox 30">
          <a:extLst>
            <a:ext uri="{FF2B5EF4-FFF2-40B4-BE49-F238E27FC236}">
              <a16:creationId xmlns:a16="http://schemas.microsoft.com/office/drawing/2014/main" id="{F58B4B5A-83AE-41D7-B150-56C97904C13C}"/>
            </a:ext>
          </a:extLst>
        </xdr:cNvPr>
        <xdr:cNvSpPr txBox="1"/>
      </xdr:nvSpPr>
      <xdr:spPr>
        <a:xfrm>
          <a:off x="368617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2" name="TextBox 31">
          <a:extLst>
            <a:ext uri="{FF2B5EF4-FFF2-40B4-BE49-F238E27FC236}">
              <a16:creationId xmlns:a16="http://schemas.microsoft.com/office/drawing/2014/main" id="{9B7D3ADB-034C-43E6-A9B5-0CF6DE39FFBC}"/>
            </a:ext>
          </a:extLst>
        </xdr:cNvPr>
        <xdr:cNvSpPr txBox="1"/>
      </xdr:nvSpPr>
      <xdr:spPr>
        <a:xfrm>
          <a:off x="368617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3" name="TextBox 32">
          <a:extLst>
            <a:ext uri="{FF2B5EF4-FFF2-40B4-BE49-F238E27FC236}">
              <a16:creationId xmlns:a16="http://schemas.microsoft.com/office/drawing/2014/main" id="{62D58251-3D20-48B8-AAEA-28073C6D874D}"/>
            </a:ext>
          </a:extLst>
        </xdr:cNvPr>
        <xdr:cNvSpPr txBox="1"/>
      </xdr:nvSpPr>
      <xdr:spPr>
        <a:xfrm>
          <a:off x="368617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4" name="TextBox 33">
          <a:extLst>
            <a:ext uri="{FF2B5EF4-FFF2-40B4-BE49-F238E27FC236}">
              <a16:creationId xmlns:a16="http://schemas.microsoft.com/office/drawing/2014/main" id="{E639B6E0-96AD-4796-8C25-C900AF133151}"/>
            </a:ext>
          </a:extLst>
        </xdr:cNvPr>
        <xdr:cNvSpPr txBox="1"/>
      </xdr:nvSpPr>
      <xdr:spPr>
        <a:xfrm>
          <a:off x="368617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5" name="TextBox 34">
          <a:extLst>
            <a:ext uri="{FF2B5EF4-FFF2-40B4-BE49-F238E27FC236}">
              <a16:creationId xmlns:a16="http://schemas.microsoft.com/office/drawing/2014/main" id="{92F2C113-45E9-4121-ADEF-BD5C8E1F2685}"/>
            </a:ext>
          </a:extLst>
        </xdr:cNvPr>
        <xdr:cNvSpPr txBox="1"/>
      </xdr:nvSpPr>
      <xdr:spPr>
        <a:xfrm>
          <a:off x="36861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6" name="TextBox 35">
          <a:extLst>
            <a:ext uri="{FF2B5EF4-FFF2-40B4-BE49-F238E27FC236}">
              <a16:creationId xmlns:a16="http://schemas.microsoft.com/office/drawing/2014/main" id="{7E814E7C-8AE7-4BC6-9C93-E15D15095F16}"/>
            </a:ext>
          </a:extLst>
        </xdr:cNvPr>
        <xdr:cNvSpPr txBox="1"/>
      </xdr:nvSpPr>
      <xdr:spPr>
        <a:xfrm>
          <a:off x="36861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7" name="TextBox 36">
          <a:extLst>
            <a:ext uri="{FF2B5EF4-FFF2-40B4-BE49-F238E27FC236}">
              <a16:creationId xmlns:a16="http://schemas.microsoft.com/office/drawing/2014/main" id="{10045989-318B-44F7-97CA-BD4DF1EDAA68}"/>
            </a:ext>
          </a:extLst>
        </xdr:cNvPr>
        <xdr:cNvSpPr txBox="1"/>
      </xdr:nvSpPr>
      <xdr:spPr>
        <a:xfrm>
          <a:off x="368617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8" name="TextBox 37">
          <a:extLst>
            <a:ext uri="{FF2B5EF4-FFF2-40B4-BE49-F238E27FC236}">
              <a16:creationId xmlns:a16="http://schemas.microsoft.com/office/drawing/2014/main" id="{6B3167E5-7C02-4CBB-8117-FF4CB12552B3}"/>
            </a:ext>
          </a:extLst>
        </xdr:cNvPr>
        <xdr:cNvSpPr txBox="1"/>
      </xdr:nvSpPr>
      <xdr:spPr>
        <a:xfrm>
          <a:off x="368617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39" name="TextBox 38">
          <a:extLst>
            <a:ext uri="{FF2B5EF4-FFF2-40B4-BE49-F238E27FC236}">
              <a16:creationId xmlns:a16="http://schemas.microsoft.com/office/drawing/2014/main" id="{137B8B47-E4DE-4F55-93D6-BE687B15D9B3}"/>
            </a:ext>
          </a:extLst>
        </xdr:cNvPr>
        <xdr:cNvSpPr txBox="1"/>
      </xdr:nvSpPr>
      <xdr:spPr>
        <a:xfrm>
          <a:off x="36861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40" name="TextBox 39">
          <a:extLst>
            <a:ext uri="{FF2B5EF4-FFF2-40B4-BE49-F238E27FC236}">
              <a16:creationId xmlns:a16="http://schemas.microsoft.com/office/drawing/2014/main" id="{AEF550F4-386A-43C0-9EDB-ED7C9DF0CEC3}"/>
            </a:ext>
          </a:extLst>
        </xdr:cNvPr>
        <xdr:cNvSpPr txBox="1"/>
      </xdr:nvSpPr>
      <xdr:spPr>
        <a:xfrm>
          <a:off x="36861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20</xdr:row>
      <xdr:rowOff>0</xdr:rowOff>
    </xdr:from>
    <xdr:ext cx="192763" cy="264560"/>
    <xdr:sp macro="" textlink="">
      <xdr:nvSpPr>
        <xdr:cNvPr id="41" name="TextBox 40">
          <a:extLst>
            <a:ext uri="{FF2B5EF4-FFF2-40B4-BE49-F238E27FC236}">
              <a16:creationId xmlns:a16="http://schemas.microsoft.com/office/drawing/2014/main" id="{4CA378C8-A156-4425-9ED3-2D83D4D5321C}"/>
            </a:ext>
          </a:extLst>
        </xdr:cNvPr>
        <xdr:cNvSpPr txBox="1"/>
      </xdr:nvSpPr>
      <xdr:spPr>
        <a:xfrm>
          <a:off x="236791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20</xdr:row>
      <xdr:rowOff>0</xdr:rowOff>
    </xdr:from>
    <xdr:ext cx="192763" cy="264560"/>
    <xdr:sp macro="" textlink="">
      <xdr:nvSpPr>
        <xdr:cNvPr id="42" name="TextBox 41">
          <a:extLst>
            <a:ext uri="{FF2B5EF4-FFF2-40B4-BE49-F238E27FC236}">
              <a16:creationId xmlns:a16="http://schemas.microsoft.com/office/drawing/2014/main" id="{BB4BA4E2-2DC7-44E8-AE6D-4DE48AD8DC9A}"/>
            </a:ext>
          </a:extLst>
        </xdr:cNvPr>
        <xdr:cNvSpPr txBox="1"/>
      </xdr:nvSpPr>
      <xdr:spPr>
        <a:xfrm>
          <a:off x="368236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20</xdr:row>
      <xdr:rowOff>0</xdr:rowOff>
    </xdr:from>
    <xdr:ext cx="192763" cy="264560"/>
    <xdr:sp macro="" textlink="">
      <xdr:nvSpPr>
        <xdr:cNvPr id="43" name="TextBox 42">
          <a:extLst>
            <a:ext uri="{FF2B5EF4-FFF2-40B4-BE49-F238E27FC236}">
              <a16:creationId xmlns:a16="http://schemas.microsoft.com/office/drawing/2014/main" id="{0DD6B230-CFEF-4D85-837C-4181A3AE264B}"/>
            </a:ext>
          </a:extLst>
        </xdr:cNvPr>
        <xdr:cNvSpPr txBox="1"/>
      </xdr:nvSpPr>
      <xdr:spPr>
        <a:xfrm>
          <a:off x="499681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21</xdr:row>
      <xdr:rowOff>0</xdr:rowOff>
    </xdr:from>
    <xdr:ext cx="183125" cy="264560"/>
    <xdr:sp macro="" textlink="">
      <xdr:nvSpPr>
        <xdr:cNvPr id="44" name="TextBox 43">
          <a:extLst>
            <a:ext uri="{FF2B5EF4-FFF2-40B4-BE49-F238E27FC236}">
              <a16:creationId xmlns:a16="http://schemas.microsoft.com/office/drawing/2014/main" id="{5128F7B5-29CB-4D1F-84AC-AB68F2C8B046}"/>
            </a:ext>
          </a:extLst>
        </xdr:cNvPr>
        <xdr:cNvSpPr txBox="1"/>
      </xdr:nvSpPr>
      <xdr:spPr>
        <a:xfrm>
          <a:off x="1920240" y="36099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21</xdr:row>
      <xdr:rowOff>0</xdr:rowOff>
    </xdr:from>
    <xdr:ext cx="184731" cy="271710"/>
    <xdr:sp macro="" textlink="">
      <xdr:nvSpPr>
        <xdr:cNvPr id="45" name="TextBox 44">
          <a:extLst>
            <a:ext uri="{FF2B5EF4-FFF2-40B4-BE49-F238E27FC236}">
              <a16:creationId xmlns:a16="http://schemas.microsoft.com/office/drawing/2014/main" id="{A10074D9-7BA1-46F1-B06C-BAACFE245329}"/>
            </a:ext>
          </a:extLst>
        </xdr:cNvPr>
        <xdr:cNvSpPr txBox="1"/>
      </xdr:nvSpPr>
      <xdr:spPr>
        <a:xfrm>
          <a:off x="626745" y="36099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1</xdr:col>
      <xdr:colOff>3139440</xdr:colOff>
      <xdr:row>19</xdr:row>
      <xdr:rowOff>0</xdr:rowOff>
    </xdr:from>
    <xdr:ext cx="192763" cy="264560"/>
    <xdr:sp macro="" textlink="">
      <xdr:nvSpPr>
        <xdr:cNvPr id="2" name="TextBox 1">
          <a:extLst>
            <a:ext uri="{FF2B5EF4-FFF2-40B4-BE49-F238E27FC236}">
              <a16:creationId xmlns:a16="http://schemas.microsoft.com/office/drawing/2014/main" id="{48F70E38-242D-4A36-AE95-E444D8014F2E}"/>
            </a:ext>
          </a:extLst>
        </xdr:cNvPr>
        <xdr:cNvSpPr txBox="1"/>
      </xdr:nvSpPr>
      <xdr:spPr>
        <a:xfrm>
          <a:off x="1920240"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3" name="TextBox 2">
          <a:extLst>
            <a:ext uri="{FF2B5EF4-FFF2-40B4-BE49-F238E27FC236}">
              <a16:creationId xmlns:a16="http://schemas.microsoft.com/office/drawing/2014/main" id="{E893C648-02EB-4ECC-AC48-68A2A65BC324}"/>
            </a:ext>
          </a:extLst>
        </xdr:cNvPr>
        <xdr:cNvSpPr txBox="1"/>
      </xdr:nvSpPr>
      <xdr:spPr>
        <a:xfrm>
          <a:off x="1920240" y="3609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 name="TextBox 3">
          <a:extLst>
            <a:ext uri="{FF2B5EF4-FFF2-40B4-BE49-F238E27FC236}">
              <a16:creationId xmlns:a16="http://schemas.microsoft.com/office/drawing/2014/main" id="{DB08ACE8-71D4-40FF-9261-60E1E5292AF7}"/>
            </a:ext>
          </a:extLst>
        </xdr:cNvPr>
        <xdr:cNvSpPr txBox="1"/>
      </xdr:nvSpPr>
      <xdr:spPr>
        <a:xfrm>
          <a:off x="1920240" y="37719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1C69E69E-FF13-4079-A492-DD550E7A2A30}"/>
            </a:ext>
          </a:extLst>
        </xdr:cNvPr>
        <xdr:cNvSpPr txBox="1"/>
      </xdr:nvSpPr>
      <xdr:spPr>
        <a:xfrm>
          <a:off x="1920240" y="3933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6" name="TextBox 5">
          <a:extLst>
            <a:ext uri="{FF2B5EF4-FFF2-40B4-BE49-F238E27FC236}">
              <a16:creationId xmlns:a16="http://schemas.microsoft.com/office/drawing/2014/main" id="{CDD4C24B-8682-4A00-B636-2F940952DB75}"/>
            </a:ext>
          </a:extLst>
        </xdr:cNvPr>
        <xdr:cNvSpPr txBox="1"/>
      </xdr:nvSpPr>
      <xdr:spPr>
        <a:xfrm>
          <a:off x="1920240" y="3933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0E2645BA-C6B3-40D0-B50D-6B8D3294103D}"/>
            </a:ext>
          </a:extLst>
        </xdr:cNvPr>
        <xdr:cNvSpPr txBox="1"/>
      </xdr:nvSpPr>
      <xdr:spPr>
        <a:xfrm>
          <a:off x="1920240" y="409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290FD3A3-D270-4CB3-BBCC-13CDAC42D70E}"/>
            </a:ext>
          </a:extLst>
        </xdr:cNvPr>
        <xdr:cNvSpPr txBox="1"/>
      </xdr:nvSpPr>
      <xdr:spPr>
        <a:xfrm>
          <a:off x="1920240" y="409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54404E18-C6CD-4D1F-B328-75F4815E7AD0}"/>
            </a:ext>
          </a:extLst>
        </xdr:cNvPr>
        <xdr:cNvSpPr txBox="1"/>
      </xdr:nvSpPr>
      <xdr:spPr>
        <a:xfrm>
          <a:off x="1920240" y="4257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B5F53F45-F1C3-4F41-8BA1-AA4A41F2BB2F}"/>
            </a:ext>
          </a:extLst>
        </xdr:cNvPr>
        <xdr:cNvSpPr txBox="1"/>
      </xdr:nvSpPr>
      <xdr:spPr>
        <a:xfrm>
          <a:off x="1920240" y="4257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B845CC1A-2940-4FD9-AD4D-A0C5917E8AEF}"/>
            </a:ext>
          </a:extLst>
        </xdr:cNvPr>
        <xdr:cNvSpPr txBox="1"/>
      </xdr:nvSpPr>
      <xdr:spPr>
        <a:xfrm>
          <a:off x="1920240" y="4419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A205DB03-65CA-4C18-83FF-AEB8EEB22976}"/>
            </a:ext>
          </a:extLst>
        </xdr:cNvPr>
        <xdr:cNvSpPr txBox="1"/>
      </xdr:nvSpPr>
      <xdr:spPr>
        <a:xfrm>
          <a:off x="1920240" y="4419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BE91F671-E097-4B95-92E3-2835454F68A5}"/>
            </a:ext>
          </a:extLst>
        </xdr:cNvPr>
        <xdr:cNvSpPr txBox="1"/>
      </xdr:nvSpPr>
      <xdr:spPr>
        <a:xfrm>
          <a:off x="1920240" y="4581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F074AE72-3DBC-4F2C-AA7F-8E762AD5217B}"/>
            </a:ext>
          </a:extLst>
        </xdr:cNvPr>
        <xdr:cNvSpPr txBox="1"/>
      </xdr:nvSpPr>
      <xdr:spPr>
        <a:xfrm>
          <a:off x="1920240" y="4581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15" name="TextBox 14">
          <a:extLst>
            <a:ext uri="{FF2B5EF4-FFF2-40B4-BE49-F238E27FC236}">
              <a16:creationId xmlns:a16="http://schemas.microsoft.com/office/drawing/2014/main" id="{4EF83E31-FA25-400B-A116-6BDA0AB0E6C5}"/>
            </a:ext>
          </a:extLst>
        </xdr:cNvPr>
        <xdr:cNvSpPr txBox="1"/>
      </xdr:nvSpPr>
      <xdr:spPr>
        <a:xfrm>
          <a:off x="237172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6" name="TextBox 15">
          <a:extLst>
            <a:ext uri="{FF2B5EF4-FFF2-40B4-BE49-F238E27FC236}">
              <a16:creationId xmlns:a16="http://schemas.microsoft.com/office/drawing/2014/main" id="{DA1853A7-3ACD-42D7-BA86-EC66AC8FD8FB}"/>
            </a:ext>
          </a:extLst>
        </xdr:cNvPr>
        <xdr:cNvSpPr txBox="1"/>
      </xdr:nvSpPr>
      <xdr:spPr>
        <a:xfrm>
          <a:off x="2371725"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17" name="TextBox 16">
          <a:extLst>
            <a:ext uri="{FF2B5EF4-FFF2-40B4-BE49-F238E27FC236}">
              <a16:creationId xmlns:a16="http://schemas.microsoft.com/office/drawing/2014/main" id="{5A8DF0AA-C579-4D1C-BC54-7D0DE80AD8F4}"/>
            </a:ext>
          </a:extLst>
        </xdr:cNvPr>
        <xdr:cNvSpPr txBox="1"/>
      </xdr:nvSpPr>
      <xdr:spPr>
        <a:xfrm>
          <a:off x="2371725" y="37719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8" name="TextBox 17">
          <a:extLst>
            <a:ext uri="{FF2B5EF4-FFF2-40B4-BE49-F238E27FC236}">
              <a16:creationId xmlns:a16="http://schemas.microsoft.com/office/drawing/2014/main" id="{600D6788-1457-4981-9A7A-A1003DC6699B}"/>
            </a:ext>
          </a:extLst>
        </xdr:cNvPr>
        <xdr:cNvSpPr txBox="1"/>
      </xdr:nvSpPr>
      <xdr:spPr>
        <a:xfrm>
          <a:off x="237172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9" name="TextBox 18">
          <a:extLst>
            <a:ext uri="{FF2B5EF4-FFF2-40B4-BE49-F238E27FC236}">
              <a16:creationId xmlns:a16="http://schemas.microsoft.com/office/drawing/2014/main" id="{74CFFA35-D11D-43B6-8E70-B4428C05E66E}"/>
            </a:ext>
          </a:extLst>
        </xdr:cNvPr>
        <xdr:cNvSpPr txBox="1"/>
      </xdr:nvSpPr>
      <xdr:spPr>
        <a:xfrm>
          <a:off x="237172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FEB25646-151F-407D-8240-DC4292BAFD83}"/>
            </a:ext>
          </a:extLst>
        </xdr:cNvPr>
        <xdr:cNvSpPr txBox="1"/>
      </xdr:nvSpPr>
      <xdr:spPr>
        <a:xfrm>
          <a:off x="237172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C3AA0CD2-764A-446A-B965-1EAC9B4EF594}"/>
            </a:ext>
          </a:extLst>
        </xdr:cNvPr>
        <xdr:cNvSpPr txBox="1"/>
      </xdr:nvSpPr>
      <xdr:spPr>
        <a:xfrm>
          <a:off x="237172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027C7513-359D-42A7-9AEA-7CDD14FAE034}"/>
            </a:ext>
          </a:extLst>
        </xdr:cNvPr>
        <xdr:cNvSpPr txBox="1"/>
      </xdr:nvSpPr>
      <xdr:spPr>
        <a:xfrm>
          <a:off x="237172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5EE6B6F4-70B0-4C19-9521-F0BD42C3C305}"/>
            </a:ext>
          </a:extLst>
        </xdr:cNvPr>
        <xdr:cNvSpPr txBox="1"/>
      </xdr:nvSpPr>
      <xdr:spPr>
        <a:xfrm>
          <a:off x="237172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A43D2C09-010C-45A3-9CDB-BB264E67D572}"/>
            </a:ext>
          </a:extLst>
        </xdr:cNvPr>
        <xdr:cNvSpPr txBox="1"/>
      </xdr:nvSpPr>
      <xdr:spPr>
        <a:xfrm>
          <a:off x="23717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8B99A281-FE6A-40AC-B09E-F0CAD0B00633}"/>
            </a:ext>
          </a:extLst>
        </xdr:cNvPr>
        <xdr:cNvSpPr txBox="1"/>
      </xdr:nvSpPr>
      <xdr:spPr>
        <a:xfrm>
          <a:off x="23717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0FBCA905-B48E-49EC-A809-30FBBC847994}"/>
            </a:ext>
          </a:extLst>
        </xdr:cNvPr>
        <xdr:cNvSpPr txBox="1"/>
      </xdr:nvSpPr>
      <xdr:spPr>
        <a:xfrm>
          <a:off x="237172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24FDC9BE-590C-4870-BBB7-FFA987F61116}"/>
            </a:ext>
          </a:extLst>
        </xdr:cNvPr>
        <xdr:cNvSpPr txBox="1"/>
      </xdr:nvSpPr>
      <xdr:spPr>
        <a:xfrm>
          <a:off x="237172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19</xdr:row>
      <xdr:rowOff>0</xdr:rowOff>
    </xdr:from>
    <xdr:ext cx="184731" cy="264560"/>
    <xdr:sp macro="" textlink="">
      <xdr:nvSpPr>
        <xdr:cNvPr id="28" name="TextBox 27">
          <a:extLst>
            <a:ext uri="{FF2B5EF4-FFF2-40B4-BE49-F238E27FC236}">
              <a16:creationId xmlns:a16="http://schemas.microsoft.com/office/drawing/2014/main" id="{7D0364FF-2129-4752-B238-EDF06049C267}"/>
            </a:ext>
          </a:extLst>
        </xdr:cNvPr>
        <xdr:cNvSpPr txBox="1"/>
      </xdr:nvSpPr>
      <xdr:spPr>
        <a:xfrm>
          <a:off x="368617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20</xdr:row>
      <xdr:rowOff>0</xdr:rowOff>
    </xdr:from>
    <xdr:ext cx="184731" cy="264560"/>
    <xdr:sp macro="" textlink="">
      <xdr:nvSpPr>
        <xdr:cNvPr id="29" name="TextBox 28">
          <a:extLst>
            <a:ext uri="{FF2B5EF4-FFF2-40B4-BE49-F238E27FC236}">
              <a16:creationId xmlns:a16="http://schemas.microsoft.com/office/drawing/2014/main" id="{FE5F0BF2-C8D9-4B7D-ABD9-300F2732DA2B}"/>
            </a:ext>
          </a:extLst>
        </xdr:cNvPr>
        <xdr:cNvSpPr txBox="1"/>
      </xdr:nvSpPr>
      <xdr:spPr>
        <a:xfrm>
          <a:off x="3686175"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12</xdr:row>
      <xdr:rowOff>0</xdr:rowOff>
    </xdr:from>
    <xdr:ext cx="184731" cy="303466"/>
    <xdr:sp macro="" textlink="">
      <xdr:nvSpPr>
        <xdr:cNvPr id="30" name="TextBox 29">
          <a:extLst>
            <a:ext uri="{FF2B5EF4-FFF2-40B4-BE49-F238E27FC236}">
              <a16:creationId xmlns:a16="http://schemas.microsoft.com/office/drawing/2014/main" id="{AFFB8EC2-BECF-47CA-BA1E-0CD14BC41F1C}"/>
            </a:ext>
          </a:extLst>
        </xdr:cNvPr>
        <xdr:cNvSpPr txBox="1"/>
      </xdr:nvSpPr>
      <xdr:spPr>
        <a:xfrm>
          <a:off x="3686175" y="37719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13</xdr:row>
      <xdr:rowOff>0</xdr:rowOff>
    </xdr:from>
    <xdr:ext cx="184731" cy="264560"/>
    <xdr:sp macro="" textlink="">
      <xdr:nvSpPr>
        <xdr:cNvPr id="31" name="TextBox 30">
          <a:extLst>
            <a:ext uri="{FF2B5EF4-FFF2-40B4-BE49-F238E27FC236}">
              <a16:creationId xmlns:a16="http://schemas.microsoft.com/office/drawing/2014/main" id="{07CDEE74-A45D-46A6-9F65-BAC6A80D5EFA}"/>
            </a:ext>
          </a:extLst>
        </xdr:cNvPr>
        <xdr:cNvSpPr txBox="1"/>
      </xdr:nvSpPr>
      <xdr:spPr>
        <a:xfrm>
          <a:off x="368617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13</xdr:row>
      <xdr:rowOff>0</xdr:rowOff>
    </xdr:from>
    <xdr:ext cx="184731" cy="264560"/>
    <xdr:sp macro="" textlink="">
      <xdr:nvSpPr>
        <xdr:cNvPr id="32" name="TextBox 31">
          <a:extLst>
            <a:ext uri="{FF2B5EF4-FFF2-40B4-BE49-F238E27FC236}">
              <a16:creationId xmlns:a16="http://schemas.microsoft.com/office/drawing/2014/main" id="{433ECD32-84A3-4C41-B75F-E9D0898E77F3}"/>
            </a:ext>
          </a:extLst>
        </xdr:cNvPr>
        <xdr:cNvSpPr txBox="1"/>
      </xdr:nvSpPr>
      <xdr:spPr>
        <a:xfrm>
          <a:off x="368617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33" name="TextBox 32">
          <a:extLst>
            <a:ext uri="{FF2B5EF4-FFF2-40B4-BE49-F238E27FC236}">
              <a16:creationId xmlns:a16="http://schemas.microsoft.com/office/drawing/2014/main" id="{7B2EB28B-96B1-4EEF-8D1E-6F89FE42D416}"/>
            </a:ext>
          </a:extLst>
        </xdr:cNvPr>
        <xdr:cNvSpPr txBox="1"/>
      </xdr:nvSpPr>
      <xdr:spPr>
        <a:xfrm>
          <a:off x="368617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34" name="TextBox 33">
          <a:extLst>
            <a:ext uri="{FF2B5EF4-FFF2-40B4-BE49-F238E27FC236}">
              <a16:creationId xmlns:a16="http://schemas.microsoft.com/office/drawing/2014/main" id="{5B52D727-2055-462F-8123-2AD94F0A2FB3}"/>
            </a:ext>
          </a:extLst>
        </xdr:cNvPr>
        <xdr:cNvSpPr txBox="1"/>
      </xdr:nvSpPr>
      <xdr:spPr>
        <a:xfrm>
          <a:off x="368617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24</xdr:row>
      <xdr:rowOff>0</xdr:rowOff>
    </xdr:from>
    <xdr:ext cx="184731" cy="264560"/>
    <xdr:sp macro="" textlink="">
      <xdr:nvSpPr>
        <xdr:cNvPr id="35" name="TextBox 34">
          <a:extLst>
            <a:ext uri="{FF2B5EF4-FFF2-40B4-BE49-F238E27FC236}">
              <a16:creationId xmlns:a16="http://schemas.microsoft.com/office/drawing/2014/main" id="{9B8A49DE-8D82-428E-8B30-635448CCAE79}"/>
            </a:ext>
          </a:extLst>
        </xdr:cNvPr>
        <xdr:cNvSpPr txBox="1"/>
      </xdr:nvSpPr>
      <xdr:spPr>
        <a:xfrm>
          <a:off x="36861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24</xdr:row>
      <xdr:rowOff>0</xdr:rowOff>
    </xdr:from>
    <xdr:ext cx="184731" cy="264560"/>
    <xdr:sp macro="" textlink="">
      <xdr:nvSpPr>
        <xdr:cNvPr id="36" name="TextBox 35">
          <a:extLst>
            <a:ext uri="{FF2B5EF4-FFF2-40B4-BE49-F238E27FC236}">
              <a16:creationId xmlns:a16="http://schemas.microsoft.com/office/drawing/2014/main" id="{E7EFEA11-0773-4267-94F1-25CDB28CB7AE}"/>
            </a:ext>
          </a:extLst>
        </xdr:cNvPr>
        <xdr:cNvSpPr txBox="1"/>
      </xdr:nvSpPr>
      <xdr:spPr>
        <a:xfrm>
          <a:off x="36861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37" name="TextBox 36">
          <a:extLst>
            <a:ext uri="{FF2B5EF4-FFF2-40B4-BE49-F238E27FC236}">
              <a16:creationId xmlns:a16="http://schemas.microsoft.com/office/drawing/2014/main" id="{D7F0686D-9748-483A-BA9E-67DE4B753B9D}"/>
            </a:ext>
          </a:extLst>
        </xdr:cNvPr>
        <xdr:cNvSpPr txBox="1"/>
      </xdr:nvSpPr>
      <xdr:spPr>
        <a:xfrm>
          <a:off x="368617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38" name="TextBox 37">
          <a:extLst>
            <a:ext uri="{FF2B5EF4-FFF2-40B4-BE49-F238E27FC236}">
              <a16:creationId xmlns:a16="http://schemas.microsoft.com/office/drawing/2014/main" id="{92F4E5EB-6EBC-44DA-BB14-FDEC03BCB695}"/>
            </a:ext>
          </a:extLst>
        </xdr:cNvPr>
        <xdr:cNvSpPr txBox="1"/>
      </xdr:nvSpPr>
      <xdr:spPr>
        <a:xfrm>
          <a:off x="368617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264560"/>
    <xdr:sp macro="" textlink="">
      <xdr:nvSpPr>
        <xdr:cNvPr id="39" name="TextBox 38">
          <a:extLst>
            <a:ext uri="{FF2B5EF4-FFF2-40B4-BE49-F238E27FC236}">
              <a16:creationId xmlns:a16="http://schemas.microsoft.com/office/drawing/2014/main" id="{40B51A8E-1F11-42B0-BEC3-52081C599E3F}"/>
            </a:ext>
          </a:extLst>
        </xdr:cNvPr>
        <xdr:cNvSpPr txBox="1"/>
      </xdr:nvSpPr>
      <xdr:spPr>
        <a:xfrm>
          <a:off x="36861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264560"/>
    <xdr:sp macro="" textlink="">
      <xdr:nvSpPr>
        <xdr:cNvPr id="40" name="TextBox 39">
          <a:extLst>
            <a:ext uri="{FF2B5EF4-FFF2-40B4-BE49-F238E27FC236}">
              <a16:creationId xmlns:a16="http://schemas.microsoft.com/office/drawing/2014/main" id="{CFD7DAED-7CDB-4679-9CC5-83F9C50A5B2A}"/>
            </a:ext>
          </a:extLst>
        </xdr:cNvPr>
        <xdr:cNvSpPr txBox="1"/>
      </xdr:nvSpPr>
      <xdr:spPr>
        <a:xfrm>
          <a:off x="36861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41" name="TextBox 40">
          <a:extLst>
            <a:ext uri="{FF2B5EF4-FFF2-40B4-BE49-F238E27FC236}">
              <a16:creationId xmlns:a16="http://schemas.microsoft.com/office/drawing/2014/main" id="{B107F6E8-7FB6-4463-9A73-2BD20A055513}"/>
            </a:ext>
          </a:extLst>
        </xdr:cNvPr>
        <xdr:cNvSpPr txBox="1"/>
      </xdr:nvSpPr>
      <xdr:spPr>
        <a:xfrm>
          <a:off x="236791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19</xdr:row>
      <xdr:rowOff>0</xdr:rowOff>
    </xdr:from>
    <xdr:ext cx="192763" cy="264560"/>
    <xdr:sp macro="" textlink="">
      <xdr:nvSpPr>
        <xdr:cNvPr id="42" name="TextBox 41">
          <a:extLst>
            <a:ext uri="{FF2B5EF4-FFF2-40B4-BE49-F238E27FC236}">
              <a16:creationId xmlns:a16="http://schemas.microsoft.com/office/drawing/2014/main" id="{6650A939-4470-4E16-A2DF-EA11B86389A4}"/>
            </a:ext>
          </a:extLst>
        </xdr:cNvPr>
        <xdr:cNvSpPr txBox="1"/>
      </xdr:nvSpPr>
      <xdr:spPr>
        <a:xfrm>
          <a:off x="368236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10</xdr:row>
      <xdr:rowOff>0</xdr:rowOff>
    </xdr:from>
    <xdr:ext cx="192763" cy="264560"/>
    <xdr:sp macro="" textlink="">
      <xdr:nvSpPr>
        <xdr:cNvPr id="43" name="TextBox 42">
          <a:extLst>
            <a:ext uri="{FF2B5EF4-FFF2-40B4-BE49-F238E27FC236}">
              <a16:creationId xmlns:a16="http://schemas.microsoft.com/office/drawing/2014/main" id="{F1CBD33D-E90B-482C-A899-13AA60C176AC}"/>
            </a:ext>
          </a:extLst>
        </xdr:cNvPr>
        <xdr:cNvSpPr txBox="1"/>
      </xdr:nvSpPr>
      <xdr:spPr>
        <a:xfrm>
          <a:off x="499681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44" name="TextBox 43">
          <a:extLst>
            <a:ext uri="{FF2B5EF4-FFF2-40B4-BE49-F238E27FC236}">
              <a16:creationId xmlns:a16="http://schemas.microsoft.com/office/drawing/2014/main" id="{7CE6A9E7-D71B-4362-A786-D8FB11C56EF7}"/>
            </a:ext>
          </a:extLst>
        </xdr:cNvPr>
        <xdr:cNvSpPr txBox="1"/>
      </xdr:nvSpPr>
      <xdr:spPr>
        <a:xfrm>
          <a:off x="1920240" y="36099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45" name="TextBox 44">
          <a:extLst>
            <a:ext uri="{FF2B5EF4-FFF2-40B4-BE49-F238E27FC236}">
              <a16:creationId xmlns:a16="http://schemas.microsoft.com/office/drawing/2014/main" id="{754510B8-8CC8-4198-9D3E-081834A13EA9}"/>
            </a:ext>
          </a:extLst>
        </xdr:cNvPr>
        <xdr:cNvSpPr txBox="1"/>
      </xdr:nvSpPr>
      <xdr:spPr>
        <a:xfrm>
          <a:off x="626745" y="36099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19</xdr:row>
      <xdr:rowOff>0</xdr:rowOff>
    </xdr:from>
    <xdr:ext cx="192763" cy="264560"/>
    <xdr:sp macro="" textlink="">
      <xdr:nvSpPr>
        <xdr:cNvPr id="46" name="TextBox 45">
          <a:extLst>
            <a:ext uri="{FF2B5EF4-FFF2-40B4-BE49-F238E27FC236}">
              <a16:creationId xmlns:a16="http://schemas.microsoft.com/office/drawing/2014/main" id="{414EAB85-6E81-4F5F-88F8-97C24144936A}"/>
            </a:ext>
          </a:extLst>
        </xdr:cNvPr>
        <xdr:cNvSpPr txBox="1"/>
      </xdr:nvSpPr>
      <xdr:spPr>
        <a:xfrm>
          <a:off x="2739390"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20</xdr:row>
      <xdr:rowOff>0</xdr:rowOff>
    </xdr:from>
    <xdr:ext cx="192763" cy="264560"/>
    <xdr:sp macro="" textlink="">
      <xdr:nvSpPr>
        <xdr:cNvPr id="47" name="TextBox 46">
          <a:extLst>
            <a:ext uri="{FF2B5EF4-FFF2-40B4-BE49-F238E27FC236}">
              <a16:creationId xmlns:a16="http://schemas.microsoft.com/office/drawing/2014/main" id="{C9D1DE6D-90F5-4091-9A6E-507983DB5562}"/>
            </a:ext>
          </a:extLst>
        </xdr:cNvPr>
        <xdr:cNvSpPr txBox="1"/>
      </xdr:nvSpPr>
      <xdr:spPr>
        <a:xfrm>
          <a:off x="2739390" y="3743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21</xdr:row>
      <xdr:rowOff>0</xdr:rowOff>
    </xdr:from>
    <xdr:ext cx="192763" cy="303466"/>
    <xdr:sp macro="" textlink="">
      <xdr:nvSpPr>
        <xdr:cNvPr id="48" name="TextBox 47">
          <a:extLst>
            <a:ext uri="{FF2B5EF4-FFF2-40B4-BE49-F238E27FC236}">
              <a16:creationId xmlns:a16="http://schemas.microsoft.com/office/drawing/2014/main" id="{8F15C4E1-37CA-492A-A1A2-6CEB62A540F0}"/>
            </a:ext>
          </a:extLst>
        </xdr:cNvPr>
        <xdr:cNvSpPr txBox="1"/>
      </xdr:nvSpPr>
      <xdr:spPr>
        <a:xfrm>
          <a:off x="2739390" y="38862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22</xdr:row>
      <xdr:rowOff>0</xdr:rowOff>
    </xdr:from>
    <xdr:ext cx="192763" cy="264560"/>
    <xdr:sp macro="" textlink="">
      <xdr:nvSpPr>
        <xdr:cNvPr id="49" name="TextBox 48">
          <a:extLst>
            <a:ext uri="{FF2B5EF4-FFF2-40B4-BE49-F238E27FC236}">
              <a16:creationId xmlns:a16="http://schemas.microsoft.com/office/drawing/2014/main" id="{9860FD3A-BF71-42B4-97A6-A0DA04CB42D4}"/>
            </a:ext>
          </a:extLst>
        </xdr:cNvPr>
        <xdr:cNvSpPr txBox="1"/>
      </xdr:nvSpPr>
      <xdr:spPr>
        <a:xfrm>
          <a:off x="2739390" y="402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22</xdr:row>
      <xdr:rowOff>0</xdr:rowOff>
    </xdr:from>
    <xdr:ext cx="192763" cy="264560"/>
    <xdr:sp macro="" textlink="">
      <xdr:nvSpPr>
        <xdr:cNvPr id="50" name="TextBox 49">
          <a:extLst>
            <a:ext uri="{FF2B5EF4-FFF2-40B4-BE49-F238E27FC236}">
              <a16:creationId xmlns:a16="http://schemas.microsoft.com/office/drawing/2014/main" id="{F20C220E-C084-48F1-A374-9FEFDAAAD8F7}"/>
            </a:ext>
          </a:extLst>
        </xdr:cNvPr>
        <xdr:cNvSpPr txBox="1"/>
      </xdr:nvSpPr>
      <xdr:spPr>
        <a:xfrm>
          <a:off x="2739390" y="402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23</xdr:row>
      <xdr:rowOff>0</xdr:rowOff>
    </xdr:from>
    <xdr:ext cx="192763" cy="264560"/>
    <xdr:sp macro="" textlink="">
      <xdr:nvSpPr>
        <xdr:cNvPr id="51" name="TextBox 50">
          <a:extLst>
            <a:ext uri="{FF2B5EF4-FFF2-40B4-BE49-F238E27FC236}">
              <a16:creationId xmlns:a16="http://schemas.microsoft.com/office/drawing/2014/main" id="{B67FC153-F9EC-49B2-887C-A13B2F40F61E}"/>
            </a:ext>
          </a:extLst>
        </xdr:cNvPr>
        <xdr:cNvSpPr txBox="1"/>
      </xdr:nvSpPr>
      <xdr:spPr>
        <a:xfrm>
          <a:off x="2739390" y="4171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23</xdr:row>
      <xdr:rowOff>0</xdr:rowOff>
    </xdr:from>
    <xdr:ext cx="192763" cy="264560"/>
    <xdr:sp macro="" textlink="">
      <xdr:nvSpPr>
        <xdr:cNvPr id="52" name="TextBox 51">
          <a:extLst>
            <a:ext uri="{FF2B5EF4-FFF2-40B4-BE49-F238E27FC236}">
              <a16:creationId xmlns:a16="http://schemas.microsoft.com/office/drawing/2014/main" id="{FF874502-F2E2-4FD7-8979-701647FDE2FC}"/>
            </a:ext>
          </a:extLst>
        </xdr:cNvPr>
        <xdr:cNvSpPr txBox="1"/>
      </xdr:nvSpPr>
      <xdr:spPr>
        <a:xfrm>
          <a:off x="2739390" y="4171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24</xdr:row>
      <xdr:rowOff>0</xdr:rowOff>
    </xdr:from>
    <xdr:ext cx="192763" cy="264560"/>
    <xdr:sp macro="" textlink="">
      <xdr:nvSpPr>
        <xdr:cNvPr id="53" name="TextBox 52">
          <a:extLst>
            <a:ext uri="{FF2B5EF4-FFF2-40B4-BE49-F238E27FC236}">
              <a16:creationId xmlns:a16="http://schemas.microsoft.com/office/drawing/2014/main" id="{46AA71A7-88BD-4644-AD95-BB349E585199}"/>
            </a:ext>
          </a:extLst>
        </xdr:cNvPr>
        <xdr:cNvSpPr txBox="1"/>
      </xdr:nvSpPr>
      <xdr:spPr>
        <a:xfrm>
          <a:off x="273939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24</xdr:row>
      <xdr:rowOff>0</xdr:rowOff>
    </xdr:from>
    <xdr:ext cx="192763" cy="264560"/>
    <xdr:sp macro="" textlink="">
      <xdr:nvSpPr>
        <xdr:cNvPr id="54" name="TextBox 53">
          <a:extLst>
            <a:ext uri="{FF2B5EF4-FFF2-40B4-BE49-F238E27FC236}">
              <a16:creationId xmlns:a16="http://schemas.microsoft.com/office/drawing/2014/main" id="{F9A589F9-5A45-41CC-9F62-5B360DE8D70C}"/>
            </a:ext>
          </a:extLst>
        </xdr:cNvPr>
        <xdr:cNvSpPr txBox="1"/>
      </xdr:nvSpPr>
      <xdr:spPr>
        <a:xfrm>
          <a:off x="273939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25</xdr:row>
      <xdr:rowOff>0</xdr:rowOff>
    </xdr:from>
    <xdr:ext cx="192763" cy="264560"/>
    <xdr:sp macro="" textlink="">
      <xdr:nvSpPr>
        <xdr:cNvPr id="55" name="TextBox 54">
          <a:extLst>
            <a:ext uri="{FF2B5EF4-FFF2-40B4-BE49-F238E27FC236}">
              <a16:creationId xmlns:a16="http://schemas.microsoft.com/office/drawing/2014/main" id="{5A55066A-E38D-4DF6-9A17-3D99A81520FF}"/>
            </a:ext>
          </a:extLst>
        </xdr:cNvPr>
        <xdr:cNvSpPr txBox="1"/>
      </xdr:nvSpPr>
      <xdr:spPr>
        <a:xfrm>
          <a:off x="2739390"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25</xdr:row>
      <xdr:rowOff>0</xdr:rowOff>
    </xdr:from>
    <xdr:ext cx="192763" cy="264560"/>
    <xdr:sp macro="" textlink="">
      <xdr:nvSpPr>
        <xdr:cNvPr id="56" name="TextBox 55">
          <a:extLst>
            <a:ext uri="{FF2B5EF4-FFF2-40B4-BE49-F238E27FC236}">
              <a16:creationId xmlns:a16="http://schemas.microsoft.com/office/drawing/2014/main" id="{0F44AD19-6225-40EF-A33B-32E4D8E70A58}"/>
            </a:ext>
          </a:extLst>
        </xdr:cNvPr>
        <xdr:cNvSpPr txBox="1"/>
      </xdr:nvSpPr>
      <xdr:spPr>
        <a:xfrm>
          <a:off x="2739390"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26</xdr:row>
      <xdr:rowOff>0</xdr:rowOff>
    </xdr:from>
    <xdr:ext cx="192763" cy="264560"/>
    <xdr:sp macro="" textlink="">
      <xdr:nvSpPr>
        <xdr:cNvPr id="57" name="TextBox 56">
          <a:extLst>
            <a:ext uri="{FF2B5EF4-FFF2-40B4-BE49-F238E27FC236}">
              <a16:creationId xmlns:a16="http://schemas.microsoft.com/office/drawing/2014/main" id="{81F55511-3243-442B-BC3E-E76865583FB2}"/>
            </a:ext>
          </a:extLst>
        </xdr:cNvPr>
        <xdr:cNvSpPr txBox="1"/>
      </xdr:nvSpPr>
      <xdr:spPr>
        <a:xfrm>
          <a:off x="2739390" y="4600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26</xdr:row>
      <xdr:rowOff>0</xdr:rowOff>
    </xdr:from>
    <xdr:ext cx="192763" cy="264560"/>
    <xdr:sp macro="" textlink="">
      <xdr:nvSpPr>
        <xdr:cNvPr id="58" name="TextBox 57">
          <a:extLst>
            <a:ext uri="{FF2B5EF4-FFF2-40B4-BE49-F238E27FC236}">
              <a16:creationId xmlns:a16="http://schemas.microsoft.com/office/drawing/2014/main" id="{49E9FAB8-CC1F-429A-9CCC-8A53CBF231FA}"/>
            </a:ext>
          </a:extLst>
        </xdr:cNvPr>
        <xdr:cNvSpPr txBox="1"/>
      </xdr:nvSpPr>
      <xdr:spPr>
        <a:xfrm>
          <a:off x="2739390" y="4600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19</xdr:row>
      <xdr:rowOff>0</xdr:rowOff>
    </xdr:from>
    <xdr:ext cx="184731" cy="264560"/>
    <xdr:sp macro="" textlink="">
      <xdr:nvSpPr>
        <xdr:cNvPr id="59" name="TextBox 58">
          <a:extLst>
            <a:ext uri="{FF2B5EF4-FFF2-40B4-BE49-F238E27FC236}">
              <a16:creationId xmlns:a16="http://schemas.microsoft.com/office/drawing/2014/main" id="{2B502EA0-D0CD-404D-B0B8-829CF4B81709}"/>
            </a:ext>
          </a:extLst>
        </xdr:cNvPr>
        <xdr:cNvSpPr txBox="1"/>
      </xdr:nvSpPr>
      <xdr:spPr>
        <a:xfrm>
          <a:off x="309562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20</xdr:row>
      <xdr:rowOff>0</xdr:rowOff>
    </xdr:from>
    <xdr:ext cx="184731" cy="264560"/>
    <xdr:sp macro="" textlink="">
      <xdr:nvSpPr>
        <xdr:cNvPr id="60" name="TextBox 59">
          <a:extLst>
            <a:ext uri="{FF2B5EF4-FFF2-40B4-BE49-F238E27FC236}">
              <a16:creationId xmlns:a16="http://schemas.microsoft.com/office/drawing/2014/main" id="{133DD058-ECA6-4947-AE4C-B11C05DD8D43}"/>
            </a:ext>
          </a:extLst>
        </xdr:cNvPr>
        <xdr:cNvSpPr txBox="1"/>
      </xdr:nvSpPr>
      <xdr:spPr>
        <a:xfrm>
          <a:off x="3095625" y="374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21</xdr:row>
      <xdr:rowOff>0</xdr:rowOff>
    </xdr:from>
    <xdr:ext cx="184731" cy="303466"/>
    <xdr:sp macro="" textlink="">
      <xdr:nvSpPr>
        <xdr:cNvPr id="61" name="TextBox 60">
          <a:extLst>
            <a:ext uri="{FF2B5EF4-FFF2-40B4-BE49-F238E27FC236}">
              <a16:creationId xmlns:a16="http://schemas.microsoft.com/office/drawing/2014/main" id="{BFCE75E2-94EC-4906-8DAD-DD2C018C3EDC}"/>
            </a:ext>
          </a:extLst>
        </xdr:cNvPr>
        <xdr:cNvSpPr txBox="1"/>
      </xdr:nvSpPr>
      <xdr:spPr>
        <a:xfrm>
          <a:off x="3095625" y="38862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22</xdr:row>
      <xdr:rowOff>0</xdr:rowOff>
    </xdr:from>
    <xdr:ext cx="184731" cy="264560"/>
    <xdr:sp macro="" textlink="">
      <xdr:nvSpPr>
        <xdr:cNvPr id="62" name="TextBox 61">
          <a:extLst>
            <a:ext uri="{FF2B5EF4-FFF2-40B4-BE49-F238E27FC236}">
              <a16:creationId xmlns:a16="http://schemas.microsoft.com/office/drawing/2014/main" id="{856B7A8E-3F81-4F94-B522-9C82515A0560}"/>
            </a:ext>
          </a:extLst>
        </xdr:cNvPr>
        <xdr:cNvSpPr txBox="1"/>
      </xdr:nvSpPr>
      <xdr:spPr>
        <a:xfrm>
          <a:off x="30956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22</xdr:row>
      <xdr:rowOff>0</xdr:rowOff>
    </xdr:from>
    <xdr:ext cx="184731" cy="264560"/>
    <xdr:sp macro="" textlink="">
      <xdr:nvSpPr>
        <xdr:cNvPr id="63" name="TextBox 62">
          <a:extLst>
            <a:ext uri="{FF2B5EF4-FFF2-40B4-BE49-F238E27FC236}">
              <a16:creationId xmlns:a16="http://schemas.microsoft.com/office/drawing/2014/main" id="{EB8D2C75-3153-4E02-A641-E9E7473F9ECC}"/>
            </a:ext>
          </a:extLst>
        </xdr:cNvPr>
        <xdr:cNvSpPr txBox="1"/>
      </xdr:nvSpPr>
      <xdr:spPr>
        <a:xfrm>
          <a:off x="30956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23</xdr:row>
      <xdr:rowOff>0</xdr:rowOff>
    </xdr:from>
    <xdr:ext cx="184731" cy="264560"/>
    <xdr:sp macro="" textlink="">
      <xdr:nvSpPr>
        <xdr:cNvPr id="64" name="TextBox 63">
          <a:extLst>
            <a:ext uri="{FF2B5EF4-FFF2-40B4-BE49-F238E27FC236}">
              <a16:creationId xmlns:a16="http://schemas.microsoft.com/office/drawing/2014/main" id="{C4398C9B-D513-4879-A7A2-A38D4B02E8DA}"/>
            </a:ext>
          </a:extLst>
        </xdr:cNvPr>
        <xdr:cNvSpPr txBox="1"/>
      </xdr:nvSpPr>
      <xdr:spPr>
        <a:xfrm>
          <a:off x="30956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23</xdr:row>
      <xdr:rowOff>0</xdr:rowOff>
    </xdr:from>
    <xdr:ext cx="184731" cy="264560"/>
    <xdr:sp macro="" textlink="">
      <xdr:nvSpPr>
        <xdr:cNvPr id="65" name="TextBox 64">
          <a:extLst>
            <a:ext uri="{FF2B5EF4-FFF2-40B4-BE49-F238E27FC236}">
              <a16:creationId xmlns:a16="http://schemas.microsoft.com/office/drawing/2014/main" id="{0DDD2D4A-0E4C-4639-A3B4-E1C34220F88F}"/>
            </a:ext>
          </a:extLst>
        </xdr:cNvPr>
        <xdr:cNvSpPr txBox="1"/>
      </xdr:nvSpPr>
      <xdr:spPr>
        <a:xfrm>
          <a:off x="30956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24</xdr:row>
      <xdr:rowOff>0</xdr:rowOff>
    </xdr:from>
    <xdr:ext cx="184731" cy="264560"/>
    <xdr:sp macro="" textlink="">
      <xdr:nvSpPr>
        <xdr:cNvPr id="66" name="TextBox 65">
          <a:extLst>
            <a:ext uri="{FF2B5EF4-FFF2-40B4-BE49-F238E27FC236}">
              <a16:creationId xmlns:a16="http://schemas.microsoft.com/office/drawing/2014/main" id="{A4B26871-95BB-4484-AF9A-04F9A3FC1F6A}"/>
            </a:ext>
          </a:extLst>
        </xdr:cNvPr>
        <xdr:cNvSpPr txBox="1"/>
      </xdr:nvSpPr>
      <xdr:spPr>
        <a:xfrm>
          <a:off x="30956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24</xdr:row>
      <xdr:rowOff>0</xdr:rowOff>
    </xdr:from>
    <xdr:ext cx="184731" cy="264560"/>
    <xdr:sp macro="" textlink="">
      <xdr:nvSpPr>
        <xdr:cNvPr id="67" name="TextBox 66">
          <a:extLst>
            <a:ext uri="{FF2B5EF4-FFF2-40B4-BE49-F238E27FC236}">
              <a16:creationId xmlns:a16="http://schemas.microsoft.com/office/drawing/2014/main" id="{88E16A4C-14EA-4373-AE2F-F3D6CEC8DF20}"/>
            </a:ext>
          </a:extLst>
        </xdr:cNvPr>
        <xdr:cNvSpPr txBox="1"/>
      </xdr:nvSpPr>
      <xdr:spPr>
        <a:xfrm>
          <a:off x="30956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25</xdr:row>
      <xdr:rowOff>0</xdr:rowOff>
    </xdr:from>
    <xdr:ext cx="184731" cy="264560"/>
    <xdr:sp macro="" textlink="">
      <xdr:nvSpPr>
        <xdr:cNvPr id="68" name="TextBox 67">
          <a:extLst>
            <a:ext uri="{FF2B5EF4-FFF2-40B4-BE49-F238E27FC236}">
              <a16:creationId xmlns:a16="http://schemas.microsoft.com/office/drawing/2014/main" id="{3B5AB1F1-BB9C-48B9-943B-35D67525F9D9}"/>
            </a:ext>
          </a:extLst>
        </xdr:cNvPr>
        <xdr:cNvSpPr txBox="1"/>
      </xdr:nvSpPr>
      <xdr:spPr>
        <a:xfrm>
          <a:off x="30956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25</xdr:row>
      <xdr:rowOff>0</xdr:rowOff>
    </xdr:from>
    <xdr:ext cx="184731" cy="264560"/>
    <xdr:sp macro="" textlink="">
      <xdr:nvSpPr>
        <xdr:cNvPr id="69" name="TextBox 68">
          <a:extLst>
            <a:ext uri="{FF2B5EF4-FFF2-40B4-BE49-F238E27FC236}">
              <a16:creationId xmlns:a16="http://schemas.microsoft.com/office/drawing/2014/main" id="{288DC8F7-ED3D-4CA0-A092-BC4947ADB45B}"/>
            </a:ext>
          </a:extLst>
        </xdr:cNvPr>
        <xdr:cNvSpPr txBox="1"/>
      </xdr:nvSpPr>
      <xdr:spPr>
        <a:xfrm>
          <a:off x="30956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26</xdr:row>
      <xdr:rowOff>0</xdr:rowOff>
    </xdr:from>
    <xdr:ext cx="184731" cy="264560"/>
    <xdr:sp macro="" textlink="">
      <xdr:nvSpPr>
        <xdr:cNvPr id="70" name="TextBox 69">
          <a:extLst>
            <a:ext uri="{FF2B5EF4-FFF2-40B4-BE49-F238E27FC236}">
              <a16:creationId xmlns:a16="http://schemas.microsoft.com/office/drawing/2014/main" id="{D6D8358C-6E5E-43C0-A8FB-09422D2AFB9A}"/>
            </a:ext>
          </a:extLst>
        </xdr:cNvPr>
        <xdr:cNvSpPr txBox="1"/>
      </xdr:nvSpPr>
      <xdr:spPr>
        <a:xfrm>
          <a:off x="309562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26</xdr:row>
      <xdr:rowOff>0</xdr:rowOff>
    </xdr:from>
    <xdr:ext cx="184731" cy="264560"/>
    <xdr:sp macro="" textlink="">
      <xdr:nvSpPr>
        <xdr:cNvPr id="71" name="TextBox 70">
          <a:extLst>
            <a:ext uri="{FF2B5EF4-FFF2-40B4-BE49-F238E27FC236}">
              <a16:creationId xmlns:a16="http://schemas.microsoft.com/office/drawing/2014/main" id="{D6B64134-AA83-42BF-83DD-0CAD963CC32C}"/>
            </a:ext>
          </a:extLst>
        </xdr:cNvPr>
        <xdr:cNvSpPr txBox="1"/>
      </xdr:nvSpPr>
      <xdr:spPr>
        <a:xfrm>
          <a:off x="309562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72" name="TextBox 71">
          <a:extLst>
            <a:ext uri="{FF2B5EF4-FFF2-40B4-BE49-F238E27FC236}">
              <a16:creationId xmlns:a16="http://schemas.microsoft.com/office/drawing/2014/main" id="{DEB86D0D-F836-4C80-B7E0-4CE55F7C5491}"/>
            </a:ext>
          </a:extLst>
        </xdr:cNvPr>
        <xdr:cNvSpPr txBox="1"/>
      </xdr:nvSpPr>
      <xdr:spPr>
        <a:xfrm>
          <a:off x="477202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73" name="TextBox 72">
          <a:extLst>
            <a:ext uri="{FF2B5EF4-FFF2-40B4-BE49-F238E27FC236}">
              <a16:creationId xmlns:a16="http://schemas.microsoft.com/office/drawing/2014/main" id="{8384CA08-0D1A-4411-8E9C-380FCF52BED6}"/>
            </a:ext>
          </a:extLst>
        </xdr:cNvPr>
        <xdr:cNvSpPr txBox="1"/>
      </xdr:nvSpPr>
      <xdr:spPr>
        <a:xfrm>
          <a:off x="4772025" y="374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74" name="TextBox 73">
          <a:extLst>
            <a:ext uri="{FF2B5EF4-FFF2-40B4-BE49-F238E27FC236}">
              <a16:creationId xmlns:a16="http://schemas.microsoft.com/office/drawing/2014/main" id="{719AB57E-3D04-4DC7-97F0-0CF2E83FA5D2}"/>
            </a:ext>
          </a:extLst>
        </xdr:cNvPr>
        <xdr:cNvSpPr txBox="1"/>
      </xdr:nvSpPr>
      <xdr:spPr>
        <a:xfrm>
          <a:off x="4772025" y="38862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75" name="TextBox 74">
          <a:extLst>
            <a:ext uri="{FF2B5EF4-FFF2-40B4-BE49-F238E27FC236}">
              <a16:creationId xmlns:a16="http://schemas.microsoft.com/office/drawing/2014/main" id="{B1CC208D-D0AC-44D0-ADD4-8466F7A8D986}"/>
            </a:ext>
          </a:extLst>
        </xdr:cNvPr>
        <xdr:cNvSpPr txBox="1"/>
      </xdr:nvSpPr>
      <xdr:spPr>
        <a:xfrm>
          <a:off x="47720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76" name="TextBox 75">
          <a:extLst>
            <a:ext uri="{FF2B5EF4-FFF2-40B4-BE49-F238E27FC236}">
              <a16:creationId xmlns:a16="http://schemas.microsoft.com/office/drawing/2014/main" id="{ECF02954-DA58-403A-AA4F-9F6B7AE300F8}"/>
            </a:ext>
          </a:extLst>
        </xdr:cNvPr>
        <xdr:cNvSpPr txBox="1"/>
      </xdr:nvSpPr>
      <xdr:spPr>
        <a:xfrm>
          <a:off x="47720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77" name="TextBox 76">
          <a:extLst>
            <a:ext uri="{FF2B5EF4-FFF2-40B4-BE49-F238E27FC236}">
              <a16:creationId xmlns:a16="http://schemas.microsoft.com/office/drawing/2014/main" id="{1DEC8E62-BD39-40CD-AB3F-5E49EC2BA0F6}"/>
            </a:ext>
          </a:extLst>
        </xdr:cNvPr>
        <xdr:cNvSpPr txBox="1"/>
      </xdr:nvSpPr>
      <xdr:spPr>
        <a:xfrm>
          <a:off x="47720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78" name="TextBox 77">
          <a:extLst>
            <a:ext uri="{FF2B5EF4-FFF2-40B4-BE49-F238E27FC236}">
              <a16:creationId xmlns:a16="http://schemas.microsoft.com/office/drawing/2014/main" id="{1AFAE39F-AE73-479B-9550-524CE04A0CB4}"/>
            </a:ext>
          </a:extLst>
        </xdr:cNvPr>
        <xdr:cNvSpPr txBox="1"/>
      </xdr:nvSpPr>
      <xdr:spPr>
        <a:xfrm>
          <a:off x="47720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79" name="TextBox 78">
          <a:extLst>
            <a:ext uri="{FF2B5EF4-FFF2-40B4-BE49-F238E27FC236}">
              <a16:creationId xmlns:a16="http://schemas.microsoft.com/office/drawing/2014/main" id="{D30C229D-4684-4108-A21C-316C5DD985E7}"/>
            </a:ext>
          </a:extLst>
        </xdr:cNvPr>
        <xdr:cNvSpPr txBox="1"/>
      </xdr:nvSpPr>
      <xdr:spPr>
        <a:xfrm>
          <a:off x="47720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80" name="TextBox 79">
          <a:extLst>
            <a:ext uri="{FF2B5EF4-FFF2-40B4-BE49-F238E27FC236}">
              <a16:creationId xmlns:a16="http://schemas.microsoft.com/office/drawing/2014/main" id="{EEEB7A0E-91CB-4F78-BE68-AA1E28ED7CD1}"/>
            </a:ext>
          </a:extLst>
        </xdr:cNvPr>
        <xdr:cNvSpPr txBox="1"/>
      </xdr:nvSpPr>
      <xdr:spPr>
        <a:xfrm>
          <a:off x="47720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81" name="TextBox 80">
          <a:extLst>
            <a:ext uri="{FF2B5EF4-FFF2-40B4-BE49-F238E27FC236}">
              <a16:creationId xmlns:a16="http://schemas.microsoft.com/office/drawing/2014/main" id="{5AC57B94-B76A-4CA0-AFD4-BF593B65A4B3}"/>
            </a:ext>
          </a:extLst>
        </xdr:cNvPr>
        <xdr:cNvSpPr txBox="1"/>
      </xdr:nvSpPr>
      <xdr:spPr>
        <a:xfrm>
          <a:off x="47720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82" name="TextBox 81">
          <a:extLst>
            <a:ext uri="{FF2B5EF4-FFF2-40B4-BE49-F238E27FC236}">
              <a16:creationId xmlns:a16="http://schemas.microsoft.com/office/drawing/2014/main" id="{E307B0EA-3148-4318-BF6E-143ADB847CA5}"/>
            </a:ext>
          </a:extLst>
        </xdr:cNvPr>
        <xdr:cNvSpPr txBox="1"/>
      </xdr:nvSpPr>
      <xdr:spPr>
        <a:xfrm>
          <a:off x="47720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83" name="TextBox 82">
          <a:extLst>
            <a:ext uri="{FF2B5EF4-FFF2-40B4-BE49-F238E27FC236}">
              <a16:creationId xmlns:a16="http://schemas.microsoft.com/office/drawing/2014/main" id="{0F5453F0-6B3B-4541-9EAF-103BEF7AE510}"/>
            </a:ext>
          </a:extLst>
        </xdr:cNvPr>
        <xdr:cNvSpPr txBox="1"/>
      </xdr:nvSpPr>
      <xdr:spPr>
        <a:xfrm>
          <a:off x="477202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84" name="TextBox 83">
          <a:extLst>
            <a:ext uri="{FF2B5EF4-FFF2-40B4-BE49-F238E27FC236}">
              <a16:creationId xmlns:a16="http://schemas.microsoft.com/office/drawing/2014/main" id="{251A82B1-7447-4A86-92FF-D0032810D838}"/>
            </a:ext>
          </a:extLst>
        </xdr:cNvPr>
        <xdr:cNvSpPr txBox="1"/>
      </xdr:nvSpPr>
      <xdr:spPr>
        <a:xfrm>
          <a:off x="477202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85" name="TextBox 84">
          <a:extLst>
            <a:ext uri="{FF2B5EF4-FFF2-40B4-BE49-F238E27FC236}">
              <a16:creationId xmlns:a16="http://schemas.microsoft.com/office/drawing/2014/main" id="{00E02081-CAC3-4DFD-BD8A-E6509CA3C13E}"/>
            </a:ext>
          </a:extLst>
        </xdr:cNvPr>
        <xdr:cNvSpPr txBox="1"/>
      </xdr:nvSpPr>
      <xdr:spPr>
        <a:xfrm>
          <a:off x="3091815"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86" name="TextBox 85">
          <a:extLst>
            <a:ext uri="{FF2B5EF4-FFF2-40B4-BE49-F238E27FC236}">
              <a16:creationId xmlns:a16="http://schemas.microsoft.com/office/drawing/2014/main" id="{6EBDCDA7-3833-47CA-A9A1-90E201E19AF2}"/>
            </a:ext>
          </a:extLst>
        </xdr:cNvPr>
        <xdr:cNvSpPr txBox="1"/>
      </xdr:nvSpPr>
      <xdr:spPr>
        <a:xfrm>
          <a:off x="4768215"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87" name="TextBox 86">
          <a:extLst>
            <a:ext uri="{FF2B5EF4-FFF2-40B4-BE49-F238E27FC236}">
              <a16:creationId xmlns:a16="http://schemas.microsoft.com/office/drawing/2014/main" id="{4456D2BF-3B30-4179-9DC0-210166AF0414}"/>
            </a:ext>
          </a:extLst>
        </xdr:cNvPr>
        <xdr:cNvSpPr txBox="1"/>
      </xdr:nvSpPr>
      <xdr:spPr>
        <a:xfrm>
          <a:off x="6358890"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3148965</xdr:colOff>
      <xdr:row>20</xdr:row>
      <xdr:rowOff>0</xdr:rowOff>
    </xdr:from>
    <xdr:ext cx="183125" cy="264560"/>
    <xdr:sp macro="" textlink="">
      <xdr:nvSpPr>
        <xdr:cNvPr id="88" name="TextBox 87">
          <a:extLst>
            <a:ext uri="{FF2B5EF4-FFF2-40B4-BE49-F238E27FC236}">
              <a16:creationId xmlns:a16="http://schemas.microsoft.com/office/drawing/2014/main" id="{3BD175C9-8D43-4CCB-8F6E-35D9173BE35E}"/>
            </a:ext>
          </a:extLst>
        </xdr:cNvPr>
        <xdr:cNvSpPr txBox="1"/>
      </xdr:nvSpPr>
      <xdr:spPr>
        <a:xfrm>
          <a:off x="2739390" y="37433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20</xdr:row>
      <xdr:rowOff>0</xdr:rowOff>
    </xdr:from>
    <xdr:ext cx="184731" cy="271710"/>
    <xdr:sp macro="" textlink="">
      <xdr:nvSpPr>
        <xdr:cNvPr id="89" name="TextBox 88">
          <a:extLst>
            <a:ext uri="{FF2B5EF4-FFF2-40B4-BE49-F238E27FC236}">
              <a16:creationId xmlns:a16="http://schemas.microsoft.com/office/drawing/2014/main" id="{D7CB94C2-1777-4464-855C-F7BF4129DBB2}"/>
            </a:ext>
          </a:extLst>
        </xdr:cNvPr>
        <xdr:cNvSpPr txBox="1"/>
      </xdr:nvSpPr>
      <xdr:spPr>
        <a:xfrm>
          <a:off x="1112520" y="37433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2</xdr:col>
      <xdr:colOff>3139440</xdr:colOff>
      <xdr:row>19</xdr:row>
      <xdr:rowOff>0</xdr:rowOff>
    </xdr:from>
    <xdr:ext cx="192763" cy="264560"/>
    <xdr:sp macro="" textlink="">
      <xdr:nvSpPr>
        <xdr:cNvPr id="2" name="TextBox 1">
          <a:extLst>
            <a:ext uri="{FF2B5EF4-FFF2-40B4-BE49-F238E27FC236}">
              <a16:creationId xmlns:a16="http://schemas.microsoft.com/office/drawing/2014/main" id="{45512C7E-EBF3-49CA-83BD-262C443BC541}"/>
            </a:ext>
          </a:extLst>
        </xdr:cNvPr>
        <xdr:cNvSpPr txBox="1"/>
      </xdr:nvSpPr>
      <xdr:spPr>
        <a:xfrm>
          <a:off x="378714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20</xdr:row>
      <xdr:rowOff>0</xdr:rowOff>
    </xdr:from>
    <xdr:ext cx="192763" cy="264560"/>
    <xdr:sp macro="" textlink="">
      <xdr:nvSpPr>
        <xdr:cNvPr id="3" name="TextBox 2">
          <a:extLst>
            <a:ext uri="{FF2B5EF4-FFF2-40B4-BE49-F238E27FC236}">
              <a16:creationId xmlns:a16="http://schemas.microsoft.com/office/drawing/2014/main" id="{A0825DFC-CE25-4D74-9B2E-0C36460D40FB}"/>
            </a:ext>
          </a:extLst>
        </xdr:cNvPr>
        <xdr:cNvSpPr txBox="1"/>
      </xdr:nvSpPr>
      <xdr:spPr>
        <a:xfrm>
          <a:off x="3787140" y="3667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21</xdr:row>
      <xdr:rowOff>0</xdr:rowOff>
    </xdr:from>
    <xdr:ext cx="192763" cy="303466"/>
    <xdr:sp macro="" textlink="">
      <xdr:nvSpPr>
        <xdr:cNvPr id="4" name="TextBox 3">
          <a:extLst>
            <a:ext uri="{FF2B5EF4-FFF2-40B4-BE49-F238E27FC236}">
              <a16:creationId xmlns:a16="http://schemas.microsoft.com/office/drawing/2014/main" id="{68F50C41-04F1-4B8F-9914-60A3C49BAD5F}"/>
            </a:ext>
          </a:extLst>
        </xdr:cNvPr>
        <xdr:cNvSpPr txBox="1"/>
      </xdr:nvSpPr>
      <xdr:spPr>
        <a:xfrm>
          <a:off x="3787140" y="38290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5" name="TextBox 4">
          <a:extLst>
            <a:ext uri="{FF2B5EF4-FFF2-40B4-BE49-F238E27FC236}">
              <a16:creationId xmlns:a16="http://schemas.microsoft.com/office/drawing/2014/main" id="{F24E5760-8D2E-424E-BB49-B03ADE2AA584}"/>
            </a:ext>
          </a:extLst>
        </xdr:cNvPr>
        <xdr:cNvSpPr txBox="1"/>
      </xdr:nvSpPr>
      <xdr:spPr>
        <a:xfrm>
          <a:off x="3787140" y="3990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6" name="TextBox 5">
          <a:extLst>
            <a:ext uri="{FF2B5EF4-FFF2-40B4-BE49-F238E27FC236}">
              <a16:creationId xmlns:a16="http://schemas.microsoft.com/office/drawing/2014/main" id="{AE2A3F71-B2F9-44F4-A5A7-AD03F47CE82A}"/>
            </a:ext>
          </a:extLst>
        </xdr:cNvPr>
        <xdr:cNvSpPr txBox="1"/>
      </xdr:nvSpPr>
      <xdr:spPr>
        <a:xfrm>
          <a:off x="3787140" y="3990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7" name="TextBox 6">
          <a:extLst>
            <a:ext uri="{FF2B5EF4-FFF2-40B4-BE49-F238E27FC236}">
              <a16:creationId xmlns:a16="http://schemas.microsoft.com/office/drawing/2014/main" id="{A5B88D57-CB40-4C27-996F-D283F6D4E37B}"/>
            </a:ext>
          </a:extLst>
        </xdr:cNvPr>
        <xdr:cNvSpPr txBox="1"/>
      </xdr:nvSpPr>
      <xdr:spPr>
        <a:xfrm>
          <a:off x="37871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8" name="TextBox 7">
          <a:extLst>
            <a:ext uri="{FF2B5EF4-FFF2-40B4-BE49-F238E27FC236}">
              <a16:creationId xmlns:a16="http://schemas.microsoft.com/office/drawing/2014/main" id="{D5E15E7E-8909-4A83-94EC-5C9AA16D97ED}"/>
            </a:ext>
          </a:extLst>
        </xdr:cNvPr>
        <xdr:cNvSpPr txBox="1"/>
      </xdr:nvSpPr>
      <xdr:spPr>
        <a:xfrm>
          <a:off x="37871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9" name="TextBox 8">
          <a:extLst>
            <a:ext uri="{FF2B5EF4-FFF2-40B4-BE49-F238E27FC236}">
              <a16:creationId xmlns:a16="http://schemas.microsoft.com/office/drawing/2014/main" id="{5ECCDDB0-7036-4C6F-AB73-D44E67D17D3B}"/>
            </a:ext>
          </a:extLst>
        </xdr:cNvPr>
        <xdr:cNvSpPr txBox="1"/>
      </xdr:nvSpPr>
      <xdr:spPr>
        <a:xfrm>
          <a:off x="378714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10" name="TextBox 9">
          <a:extLst>
            <a:ext uri="{FF2B5EF4-FFF2-40B4-BE49-F238E27FC236}">
              <a16:creationId xmlns:a16="http://schemas.microsoft.com/office/drawing/2014/main" id="{69D46920-CEF2-4CF9-A6DC-E3967A69556D}"/>
            </a:ext>
          </a:extLst>
        </xdr:cNvPr>
        <xdr:cNvSpPr txBox="1"/>
      </xdr:nvSpPr>
      <xdr:spPr>
        <a:xfrm>
          <a:off x="378714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11" name="TextBox 10">
          <a:extLst>
            <a:ext uri="{FF2B5EF4-FFF2-40B4-BE49-F238E27FC236}">
              <a16:creationId xmlns:a16="http://schemas.microsoft.com/office/drawing/2014/main" id="{6FA37BC6-5107-4339-BC0A-74A91A70A438}"/>
            </a:ext>
          </a:extLst>
        </xdr:cNvPr>
        <xdr:cNvSpPr txBox="1"/>
      </xdr:nvSpPr>
      <xdr:spPr>
        <a:xfrm>
          <a:off x="3787140" y="4476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12" name="TextBox 11">
          <a:extLst>
            <a:ext uri="{FF2B5EF4-FFF2-40B4-BE49-F238E27FC236}">
              <a16:creationId xmlns:a16="http://schemas.microsoft.com/office/drawing/2014/main" id="{DBE8798C-3859-4CB0-B14C-165E5C41E32A}"/>
            </a:ext>
          </a:extLst>
        </xdr:cNvPr>
        <xdr:cNvSpPr txBox="1"/>
      </xdr:nvSpPr>
      <xdr:spPr>
        <a:xfrm>
          <a:off x="3787140" y="4476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264560"/>
    <xdr:sp macro="" textlink="">
      <xdr:nvSpPr>
        <xdr:cNvPr id="13" name="TextBox 12">
          <a:extLst>
            <a:ext uri="{FF2B5EF4-FFF2-40B4-BE49-F238E27FC236}">
              <a16:creationId xmlns:a16="http://schemas.microsoft.com/office/drawing/2014/main" id="{F9215E3C-BD14-49FC-8B9F-5A6C3C1D1438}"/>
            </a:ext>
          </a:extLst>
        </xdr:cNvPr>
        <xdr:cNvSpPr txBox="1"/>
      </xdr:nvSpPr>
      <xdr:spPr>
        <a:xfrm>
          <a:off x="3787140" y="4638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264560"/>
    <xdr:sp macro="" textlink="">
      <xdr:nvSpPr>
        <xdr:cNvPr id="14" name="TextBox 13">
          <a:extLst>
            <a:ext uri="{FF2B5EF4-FFF2-40B4-BE49-F238E27FC236}">
              <a16:creationId xmlns:a16="http://schemas.microsoft.com/office/drawing/2014/main" id="{C9160CEA-A4C5-42C0-AE0D-BA2A2BD37BCB}"/>
            </a:ext>
          </a:extLst>
        </xdr:cNvPr>
        <xdr:cNvSpPr txBox="1"/>
      </xdr:nvSpPr>
      <xdr:spPr>
        <a:xfrm>
          <a:off x="3787140" y="4638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15" name="TextBox 14">
          <a:extLst>
            <a:ext uri="{FF2B5EF4-FFF2-40B4-BE49-F238E27FC236}">
              <a16:creationId xmlns:a16="http://schemas.microsoft.com/office/drawing/2014/main" id="{055FCC43-5AF9-43A2-A517-C322155502B8}"/>
            </a:ext>
          </a:extLst>
        </xdr:cNvPr>
        <xdr:cNvSpPr txBox="1"/>
      </xdr:nvSpPr>
      <xdr:spPr>
        <a:xfrm>
          <a:off x="6572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16" name="TextBox 15">
          <a:extLst>
            <a:ext uri="{FF2B5EF4-FFF2-40B4-BE49-F238E27FC236}">
              <a16:creationId xmlns:a16="http://schemas.microsoft.com/office/drawing/2014/main" id="{A7C27DAA-DADA-4A9D-95C3-019F8B809EBA}"/>
            </a:ext>
          </a:extLst>
        </xdr:cNvPr>
        <xdr:cNvSpPr txBox="1"/>
      </xdr:nvSpPr>
      <xdr:spPr>
        <a:xfrm>
          <a:off x="65722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17" name="TextBox 16">
          <a:extLst>
            <a:ext uri="{FF2B5EF4-FFF2-40B4-BE49-F238E27FC236}">
              <a16:creationId xmlns:a16="http://schemas.microsoft.com/office/drawing/2014/main" id="{EA9C7258-7E6A-43A2-BFB6-D46B7FEE2716}"/>
            </a:ext>
          </a:extLst>
        </xdr:cNvPr>
        <xdr:cNvSpPr txBox="1"/>
      </xdr:nvSpPr>
      <xdr:spPr>
        <a:xfrm>
          <a:off x="6572250" y="3829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18" name="TextBox 17">
          <a:extLst>
            <a:ext uri="{FF2B5EF4-FFF2-40B4-BE49-F238E27FC236}">
              <a16:creationId xmlns:a16="http://schemas.microsoft.com/office/drawing/2014/main" id="{9461B9D0-D794-4668-9E44-05C406B81422}"/>
            </a:ext>
          </a:extLst>
        </xdr:cNvPr>
        <xdr:cNvSpPr txBox="1"/>
      </xdr:nvSpPr>
      <xdr:spPr>
        <a:xfrm>
          <a:off x="65722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19" name="TextBox 18">
          <a:extLst>
            <a:ext uri="{FF2B5EF4-FFF2-40B4-BE49-F238E27FC236}">
              <a16:creationId xmlns:a16="http://schemas.microsoft.com/office/drawing/2014/main" id="{8ABAE7D3-A12D-484A-A482-9C71FFCDCD7F}"/>
            </a:ext>
          </a:extLst>
        </xdr:cNvPr>
        <xdr:cNvSpPr txBox="1"/>
      </xdr:nvSpPr>
      <xdr:spPr>
        <a:xfrm>
          <a:off x="65722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0" name="TextBox 19">
          <a:extLst>
            <a:ext uri="{FF2B5EF4-FFF2-40B4-BE49-F238E27FC236}">
              <a16:creationId xmlns:a16="http://schemas.microsoft.com/office/drawing/2014/main" id="{6B43DEFE-F024-444C-BAD7-9148F6C2235A}"/>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1" name="TextBox 20">
          <a:extLst>
            <a:ext uri="{FF2B5EF4-FFF2-40B4-BE49-F238E27FC236}">
              <a16:creationId xmlns:a16="http://schemas.microsoft.com/office/drawing/2014/main" id="{1F94DB83-95F0-4151-8515-4449D0F9339D}"/>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2" name="TextBox 21">
          <a:extLst>
            <a:ext uri="{FF2B5EF4-FFF2-40B4-BE49-F238E27FC236}">
              <a16:creationId xmlns:a16="http://schemas.microsoft.com/office/drawing/2014/main" id="{A0236770-ED35-475D-946E-CCC690700E13}"/>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3" name="TextBox 22">
          <a:extLst>
            <a:ext uri="{FF2B5EF4-FFF2-40B4-BE49-F238E27FC236}">
              <a16:creationId xmlns:a16="http://schemas.microsoft.com/office/drawing/2014/main" id="{3FD1B354-F3A7-44DC-8CFC-565F2DD54783}"/>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4" name="TextBox 23">
          <a:extLst>
            <a:ext uri="{FF2B5EF4-FFF2-40B4-BE49-F238E27FC236}">
              <a16:creationId xmlns:a16="http://schemas.microsoft.com/office/drawing/2014/main" id="{B002BA0F-EABE-4396-ACF6-A54389AF1F34}"/>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5" name="TextBox 24">
          <a:extLst>
            <a:ext uri="{FF2B5EF4-FFF2-40B4-BE49-F238E27FC236}">
              <a16:creationId xmlns:a16="http://schemas.microsoft.com/office/drawing/2014/main" id="{ACDA442F-21B8-4311-A4CC-F387E14E238E}"/>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26" name="TextBox 25">
          <a:extLst>
            <a:ext uri="{FF2B5EF4-FFF2-40B4-BE49-F238E27FC236}">
              <a16:creationId xmlns:a16="http://schemas.microsoft.com/office/drawing/2014/main" id="{A5F7FCF3-2FD8-4F79-A2F9-99FB87B035D0}"/>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27" name="TextBox 26">
          <a:extLst>
            <a:ext uri="{FF2B5EF4-FFF2-40B4-BE49-F238E27FC236}">
              <a16:creationId xmlns:a16="http://schemas.microsoft.com/office/drawing/2014/main" id="{60637394-CB7D-472C-B26F-1AA3F8F5297D}"/>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19</xdr:row>
      <xdr:rowOff>0</xdr:rowOff>
    </xdr:from>
    <xdr:ext cx="184731" cy="264560"/>
    <xdr:sp macro="" textlink="">
      <xdr:nvSpPr>
        <xdr:cNvPr id="28" name="TextBox 27">
          <a:extLst>
            <a:ext uri="{FF2B5EF4-FFF2-40B4-BE49-F238E27FC236}">
              <a16:creationId xmlns:a16="http://schemas.microsoft.com/office/drawing/2014/main" id="{B51E2C86-BA4F-4246-A129-21D28D693D53}"/>
            </a:ext>
          </a:extLst>
        </xdr:cNvPr>
        <xdr:cNvSpPr txBox="1"/>
      </xdr:nvSpPr>
      <xdr:spPr>
        <a:xfrm>
          <a:off x="6572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184731" cy="264560"/>
    <xdr:sp macro="" textlink="">
      <xdr:nvSpPr>
        <xdr:cNvPr id="29" name="TextBox 28">
          <a:extLst>
            <a:ext uri="{FF2B5EF4-FFF2-40B4-BE49-F238E27FC236}">
              <a16:creationId xmlns:a16="http://schemas.microsoft.com/office/drawing/2014/main" id="{6FE2C9B1-4CB7-4CB7-8D6A-1B8E34C0EB87}"/>
            </a:ext>
          </a:extLst>
        </xdr:cNvPr>
        <xdr:cNvSpPr txBox="1"/>
      </xdr:nvSpPr>
      <xdr:spPr>
        <a:xfrm>
          <a:off x="65722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0" name="TextBox 29">
          <a:extLst>
            <a:ext uri="{FF2B5EF4-FFF2-40B4-BE49-F238E27FC236}">
              <a16:creationId xmlns:a16="http://schemas.microsoft.com/office/drawing/2014/main" id="{7F858559-218F-4210-9ABE-9639C174B588}"/>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1" name="TextBox 30">
          <a:extLst>
            <a:ext uri="{FF2B5EF4-FFF2-40B4-BE49-F238E27FC236}">
              <a16:creationId xmlns:a16="http://schemas.microsoft.com/office/drawing/2014/main" id="{E3C61653-13C8-4E97-BD67-CAE579264293}"/>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32" name="TextBox 31">
          <a:extLst>
            <a:ext uri="{FF2B5EF4-FFF2-40B4-BE49-F238E27FC236}">
              <a16:creationId xmlns:a16="http://schemas.microsoft.com/office/drawing/2014/main" id="{6CBCA3F6-DA66-4B2A-9B68-8DDBCE749671}"/>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33" name="TextBox 32">
          <a:extLst>
            <a:ext uri="{FF2B5EF4-FFF2-40B4-BE49-F238E27FC236}">
              <a16:creationId xmlns:a16="http://schemas.microsoft.com/office/drawing/2014/main" id="{02C28DAC-4DEB-4707-9D21-BB14387FD19C}"/>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4" name="TextBox 33">
          <a:extLst>
            <a:ext uri="{FF2B5EF4-FFF2-40B4-BE49-F238E27FC236}">
              <a16:creationId xmlns:a16="http://schemas.microsoft.com/office/drawing/2014/main" id="{611255A8-5BF8-4A11-A3C0-199366159C3C}"/>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5" name="TextBox 34">
          <a:extLst>
            <a:ext uri="{FF2B5EF4-FFF2-40B4-BE49-F238E27FC236}">
              <a16:creationId xmlns:a16="http://schemas.microsoft.com/office/drawing/2014/main" id="{8509D9E3-FC57-4821-BEE9-5D3DF0862753}"/>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36" name="TextBox 35">
          <a:extLst>
            <a:ext uri="{FF2B5EF4-FFF2-40B4-BE49-F238E27FC236}">
              <a16:creationId xmlns:a16="http://schemas.microsoft.com/office/drawing/2014/main" id="{5CB7DCA2-E4F0-4234-8C40-F296ED3BCAC5}"/>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37" name="TextBox 36">
          <a:extLst>
            <a:ext uri="{FF2B5EF4-FFF2-40B4-BE49-F238E27FC236}">
              <a16:creationId xmlns:a16="http://schemas.microsoft.com/office/drawing/2014/main" id="{08B35058-CF2E-42E4-9071-F433845B5E75}"/>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38" name="TextBox 37">
          <a:extLst>
            <a:ext uri="{FF2B5EF4-FFF2-40B4-BE49-F238E27FC236}">
              <a16:creationId xmlns:a16="http://schemas.microsoft.com/office/drawing/2014/main" id="{D82230C9-1719-4BA3-B942-5637B30382FC}"/>
            </a:ext>
          </a:extLst>
        </xdr:cNvPr>
        <xdr:cNvSpPr txBox="1"/>
      </xdr:nvSpPr>
      <xdr:spPr>
        <a:xfrm>
          <a:off x="656844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19</xdr:row>
      <xdr:rowOff>0</xdr:rowOff>
    </xdr:from>
    <xdr:ext cx="192763" cy="264560"/>
    <xdr:sp macro="" textlink="">
      <xdr:nvSpPr>
        <xdr:cNvPr id="39" name="TextBox 38">
          <a:extLst>
            <a:ext uri="{FF2B5EF4-FFF2-40B4-BE49-F238E27FC236}">
              <a16:creationId xmlns:a16="http://schemas.microsoft.com/office/drawing/2014/main" id="{3A03ABF4-90FB-4D1F-A2AF-FC1AD66FE20D}"/>
            </a:ext>
          </a:extLst>
        </xdr:cNvPr>
        <xdr:cNvSpPr txBox="1"/>
      </xdr:nvSpPr>
      <xdr:spPr>
        <a:xfrm>
          <a:off x="657225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20</xdr:row>
      <xdr:rowOff>0</xdr:rowOff>
    </xdr:from>
    <xdr:ext cx="183125" cy="264560"/>
    <xdr:sp macro="" textlink="">
      <xdr:nvSpPr>
        <xdr:cNvPr id="40" name="TextBox 39">
          <a:extLst>
            <a:ext uri="{FF2B5EF4-FFF2-40B4-BE49-F238E27FC236}">
              <a16:creationId xmlns:a16="http://schemas.microsoft.com/office/drawing/2014/main" id="{F04CAFBE-7B03-46AB-AF2C-69E6197C8347}"/>
            </a:ext>
          </a:extLst>
        </xdr:cNvPr>
        <xdr:cNvSpPr txBox="1"/>
      </xdr:nvSpPr>
      <xdr:spPr>
        <a:xfrm>
          <a:off x="3787140" y="36671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20</xdr:row>
      <xdr:rowOff>0</xdr:rowOff>
    </xdr:from>
    <xdr:ext cx="184731" cy="271710"/>
    <xdr:sp macro="" textlink="">
      <xdr:nvSpPr>
        <xdr:cNvPr id="41" name="TextBox 40">
          <a:extLst>
            <a:ext uri="{FF2B5EF4-FFF2-40B4-BE49-F238E27FC236}">
              <a16:creationId xmlns:a16="http://schemas.microsoft.com/office/drawing/2014/main" id="{F914672A-ACD1-465C-AA92-55F14AB486DF}"/>
            </a:ext>
          </a:extLst>
        </xdr:cNvPr>
        <xdr:cNvSpPr txBox="1"/>
      </xdr:nvSpPr>
      <xdr:spPr>
        <a:xfrm>
          <a:off x="3188970" y="36671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42" name="TextBox 41">
          <a:extLst>
            <a:ext uri="{FF2B5EF4-FFF2-40B4-BE49-F238E27FC236}">
              <a16:creationId xmlns:a16="http://schemas.microsoft.com/office/drawing/2014/main" id="{292250F3-C33F-4F7F-9E55-4216A3683213}"/>
            </a:ext>
          </a:extLst>
        </xdr:cNvPr>
        <xdr:cNvSpPr txBox="1"/>
      </xdr:nvSpPr>
      <xdr:spPr>
        <a:xfrm>
          <a:off x="285369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43" name="TextBox 42">
          <a:extLst>
            <a:ext uri="{FF2B5EF4-FFF2-40B4-BE49-F238E27FC236}">
              <a16:creationId xmlns:a16="http://schemas.microsoft.com/office/drawing/2014/main" id="{8B2867EF-FDA2-493C-8313-FFC66B301482}"/>
            </a:ext>
          </a:extLst>
        </xdr:cNvPr>
        <xdr:cNvSpPr txBox="1"/>
      </xdr:nvSpPr>
      <xdr:spPr>
        <a:xfrm>
          <a:off x="2853690" y="3667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4" name="TextBox 43">
          <a:extLst>
            <a:ext uri="{FF2B5EF4-FFF2-40B4-BE49-F238E27FC236}">
              <a16:creationId xmlns:a16="http://schemas.microsoft.com/office/drawing/2014/main" id="{D33B0574-5FFE-4DC2-9011-DE43F090D1C1}"/>
            </a:ext>
          </a:extLst>
        </xdr:cNvPr>
        <xdr:cNvSpPr txBox="1"/>
      </xdr:nvSpPr>
      <xdr:spPr>
        <a:xfrm>
          <a:off x="2853690" y="38290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5" name="TextBox 44">
          <a:extLst>
            <a:ext uri="{FF2B5EF4-FFF2-40B4-BE49-F238E27FC236}">
              <a16:creationId xmlns:a16="http://schemas.microsoft.com/office/drawing/2014/main" id="{864B3A06-E69B-4251-8466-F09BDEBD0522}"/>
            </a:ext>
          </a:extLst>
        </xdr:cNvPr>
        <xdr:cNvSpPr txBox="1"/>
      </xdr:nvSpPr>
      <xdr:spPr>
        <a:xfrm>
          <a:off x="2853690" y="3990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6" name="TextBox 45">
          <a:extLst>
            <a:ext uri="{FF2B5EF4-FFF2-40B4-BE49-F238E27FC236}">
              <a16:creationId xmlns:a16="http://schemas.microsoft.com/office/drawing/2014/main" id="{3A1DC67F-9B41-41A1-806F-CA961900F146}"/>
            </a:ext>
          </a:extLst>
        </xdr:cNvPr>
        <xdr:cNvSpPr txBox="1"/>
      </xdr:nvSpPr>
      <xdr:spPr>
        <a:xfrm>
          <a:off x="2853690" y="3990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7" name="TextBox 46">
          <a:extLst>
            <a:ext uri="{FF2B5EF4-FFF2-40B4-BE49-F238E27FC236}">
              <a16:creationId xmlns:a16="http://schemas.microsoft.com/office/drawing/2014/main" id="{4CC03F5A-C832-442A-B9CD-514FDBDF7F37}"/>
            </a:ext>
          </a:extLst>
        </xdr:cNvPr>
        <xdr:cNvSpPr txBox="1"/>
      </xdr:nvSpPr>
      <xdr:spPr>
        <a:xfrm>
          <a:off x="285369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8" name="TextBox 47">
          <a:extLst>
            <a:ext uri="{FF2B5EF4-FFF2-40B4-BE49-F238E27FC236}">
              <a16:creationId xmlns:a16="http://schemas.microsoft.com/office/drawing/2014/main" id="{DE08789F-89C9-4073-91A1-06098AA952ED}"/>
            </a:ext>
          </a:extLst>
        </xdr:cNvPr>
        <xdr:cNvSpPr txBox="1"/>
      </xdr:nvSpPr>
      <xdr:spPr>
        <a:xfrm>
          <a:off x="285369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49" name="TextBox 48">
          <a:extLst>
            <a:ext uri="{FF2B5EF4-FFF2-40B4-BE49-F238E27FC236}">
              <a16:creationId xmlns:a16="http://schemas.microsoft.com/office/drawing/2014/main" id="{1AC7FF6C-65BD-4383-A678-2E5D27CA6D89}"/>
            </a:ext>
          </a:extLst>
        </xdr:cNvPr>
        <xdr:cNvSpPr txBox="1"/>
      </xdr:nvSpPr>
      <xdr:spPr>
        <a:xfrm>
          <a:off x="285369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50" name="TextBox 49">
          <a:extLst>
            <a:ext uri="{FF2B5EF4-FFF2-40B4-BE49-F238E27FC236}">
              <a16:creationId xmlns:a16="http://schemas.microsoft.com/office/drawing/2014/main" id="{BD4B3357-07EB-43EA-97D5-F8AB0B1C69FB}"/>
            </a:ext>
          </a:extLst>
        </xdr:cNvPr>
        <xdr:cNvSpPr txBox="1"/>
      </xdr:nvSpPr>
      <xdr:spPr>
        <a:xfrm>
          <a:off x="285369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51" name="TextBox 50">
          <a:extLst>
            <a:ext uri="{FF2B5EF4-FFF2-40B4-BE49-F238E27FC236}">
              <a16:creationId xmlns:a16="http://schemas.microsoft.com/office/drawing/2014/main" id="{7AFD56FC-102B-450B-A891-AAC989F663DF}"/>
            </a:ext>
          </a:extLst>
        </xdr:cNvPr>
        <xdr:cNvSpPr txBox="1"/>
      </xdr:nvSpPr>
      <xdr:spPr>
        <a:xfrm>
          <a:off x="2853690" y="4476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52" name="TextBox 51">
          <a:extLst>
            <a:ext uri="{FF2B5EF4-FFF2-40B4-BE49-F238E27FC236}">
              <a16:creationId xmlns:a16="http://schemas.microsoft.com/office/drawing/2014/main" id="{D03F5E28-63F1-41F4-865B-29B4A3F675ED}"/>
            </a:ext>
          </a:extLst>
        </xdr:cNvPr>
        <xdr:cNvSpPr txBox="1"/>
      </xdr:nvSpPr>
      <xdr:spPr>
        <a:xfrm>
          <a:off x="2853690" y="4476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53" name="TextBox 52">
          <a:extLst>
            <a:ext uri="{FF2B5EF4-FFF2-40B4-BE49-F238E27FC236}">
              <a16:creationId xmlns:a16="http://schemas.microsoft.com/office/drawing/2014/main" id="{671D0228-53D0-4133-B418-1AA985028A1B}"/>
            </a:ext>
          </a:extLst>
        </xdr:cNvPr>
        <xdr:cNvSpPr txBox="1"/>
      </xdr:nvSpPr>
      <xdr:spPr>
        <a:xfrm>
          <a:off x="2853690" y="4638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54" name="TextBox 53">
          <a:extLst>
            <a:ext uri="{FF2B5EF4-FFF2-40B4-BE49-F238E27FC236}">
              <a16:creationId xmlns:a16="http://schemas.microsoft.com/office/drawing/2014/main" id="{3B57172B-488B-4A5B-BB7A-08F3DCE75631}"/>
            </a:ext>
          </a:extLst>
        </xdr:cNvPr>
        <xdr:cNvSpPr txBox="1"/>
      </xdr:nvSpPr>
      <xdr:spPr>
        <a:xfrm>
          <a:off x="2853690" y="4638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55" name="TextBox 54">
          <a:extLst>
            <a:ext uri="{FF2B5EF4-FFF2-40B4-BE49-F238E27FC236}">
              <a16:creationId xmlns:a16="http://schemas.microsoft.com/office/drawing/2014/main" id="{8E3905B8-435C-46FB-9B51-5835DBDF35AE}"/>
            </a:ext>
          </a:extLst>
        </xdr:cNvPr>
        <xdr:cNvSpPr txBox="1"/>
      </xdr:nvSpPr>
      <xdr:spPr>
        <a:xfrm>
          <a:off x="37909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56" name="TextBox 55">
          <a:extLst>
            <a:ext uri="{FF2B5EF4-FFF2-40B4-BE49-F238E27FC236}">
              <a16:creationId xmlns:a16="http://schemas.microsoft.com/office/drawing/2014/main" id="{D313B6C9-650A-47DE-95A3-B3CCF9941091}"/>
            </a:ext>
          </a:extLst>
        </xdr:cNvPr>
        <xdr:cNvSpPr txBox="1"/>
      </xdr:nvSpPr>
      <xdr:spPr>
        <a:xfrm>
          <a:off x="37909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57" name="TextBox 56">
          <a:extLst>
            <a:ext uri="{FF2B5EF4-FFF2-40B4-BE49-F238E27FC236}">
              <a16:creationId xmlns:a16="http://schemas.microsoft.com/office/drawing/2014/main" id="{7619BC3A-2979-4C32-A8BE-6C6999D6230A}"/>
            </a:ext>
          </a:extLst>
        </xdr:cNvPr>
        <xdr:cNvSpPr txBox="1"/>
      </xdr:nvSpPr>
      <xdr:spPr>
        <a:xfrm>
          <a:off x="3790950" y="3829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58" name="TextBox 57">
          <a:extLst>
            <a:ext uri="{FF2B5EF4-FFF2-40B4-BE49-F238E27FC236}">
              <a16:creationId xmlns:a16="http://schemas.microsoft.com/office/drawing/2014/main" id="{8E50B782-B807-46C9-BEB0-9671C5CDF528}"/>
            </a:ext>
          </a:extLst>
        </xdr:cNvPr>
        <xdr:cNvSpPr txBox="1"/>
      </xdr:nvSpPr>
      <xdr:spPr>
        <a:xfrm>
          <a:off x="37909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59" name="TextBox 58">
          <a:extLst>
            <a:ext uri="{FF2B5EF4-FFF2-40B4-BE49-F238E27FC236}">
              <a16:creationId xmlns:a16="http://schemas.microsoft.com/office/drawing/2014/main" id="{20DA3B8C-DAB4-423A-B448-ED2449638D5F}"/>
            </a:ext>
          </a:extLst>
        </xdr:cNvPr>
        <xdr:cNvSpPr txBox="1"/>
      </xdr:nvSpPr>
      <xdr:spPr>
        <a:xfrm>
          <a:off x="37909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60" name="TextBox 59">
          <a:extLst>
            <a:ext uri="{FF2B5EF4-FFF2-40B4-BE49-F238E27FC236}">
              <a16:creationId xmlns:a16="http://schemas.microsoft.com/office/drawing/2014/main" id="{C6024C84-625C-43FA-A012-6343DAFEE247}"/>
            </a:ext>
          </a:extLst>
        </xdr:cNvPr>
        <xdr:cNvSpPr txBox="1"/>
      </xdr:nvSpPr>
      <xdr:spPr>
        <a:xfrm>
          <a:off x="37909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61" name="TextBox 60">
          <a:extLst>
            <a:ext uri="{FF2B5EF4-FFF2-40B4-BE49-F238E27FC236}">
              <a16:creationId xmlns:a16="http://schemas.microsoft.com/office/drawing/2014/main" id="{A4AAE58C-DE61-4117-B6A7-8D405B1FA785}"/>
            </a:ext>
          </a:extLst>
        </xdr:cNvPr>
        <xdr:cNvSpPr txBox="1"/>
      </xdr:nvSpPr>
      <xdr:spPr>
        <a:xfrm>
          <a:off x="37909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2" name="TextBox 61">
          <a:extLst>
            <a:ext uri="{FF2B5EF4-FFF2-40B4-BE49-F238E27FC236}">
              <a16:creationId xmlns:a16="http://schemas.microsoft.com/office/drawing/2014/main" id="{B43D1358-FF81-489C-9F7C-FD9FA614A6A6}"/>
            </a:ext>
          </a:extLst>
        </xdr:cNvPr>
        <xdr:cNvSpPr txBox="1"/>
      </xdr:nvSpPr>
      <xdr:spPr>
        <a:xfrm>
          <a:off x="37909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3" name="TextBox 62">
          <a:extLst>
            <a:ext uri="{FF2B5EF4-FFF2-40B4-BE49-F238E27FC236}">
              <a16:creationId xmlns:a16="http://schemas.microsoft.com/office/drawing/2014/main" id="{9C980B5F-78AF-4D05-AF87-46FA37F89068}"/>
            </a:ext>
          </a:extLst>
        </xdr:cNvPr>
        <xdr:cNvSpPr txBox="1"/>
      </xdr:nvSpPr>
      <xdr:spPr>
        <a:xfrm>
          <a:off x="37909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64" name="TextBox 63">
          <a:extLst>
            <a:ext uri="{FF2B5EF4-FFF2-40B4-BE49-F238E27FC236}">
              <a16:creationId xmlns:a16="http://schemas.microsoft.com/office/drawing/2014/main" id="{95560E6F-0C32-46A8-91F7-E53ABE304E5F}"/>
            </a:ext>
          </a:extLst>
        </xdr:cNvPr>
        <xdr:cNvSpPr txBox="1"/>
      </xdr:nvSpPr>
      <xdr:spPr>
        <a:xfrm>
          <a:off x="37909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65" name="TextBox 64">
          <a:extLst>
            <a:ext uri="{FF2B5EF4-FFF2-40B4-BE49-F238E27FC236}">
              <a16:creationId xmlns:a16="http://schemas.microsoft.com/office/drawing/2014/main" id="{050B7526-E7A7-437D-9187-2FDE58402B81}"/>
            </a:ext>
          </a:extLst>
        </xdr:cNvPr>
        <xdr:cNvSpPr txBox="1"/>
      </xdr:nvSpPr>
      <xdr:spPr>
        <a:xfrm>
          <a:off x="37909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66" name="TextBox 65">
          <a:extLst>
            <a:ext uri="{FF2B5EF4-FFF2-40B4-BE49-F238E27FC236}">
              <a16:creationId xmlns:a16="http://schemas.microsoft.com/office/drawing/2014/main" id="{4DD7463F-0EEB-4D55-9638-1CBBDA4DED07}"/>
            </a:ext>
          </a:extLst>
        </xdr:cNvPr>
        <xdr:cNvSpPr txBox="1"/>
      </xdr:nvSpPr>
      <xdr:spPr>
        <a:xfrm>
          <a:off x="37909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67" name="TextBox 66">
          <a:extLst>
            <a:ext uri="{FF2B5EF4-FFF2-40B4-BE49-F238E27FC236}">
              <a16:creationId xmlns:a16="http://schemas.microsoft.com/office/drawing/2014/main" id="{16BFDE6D-CE85-474D-B42B-A2A6AF0442E4}"/>
            </a:ext>
          </a:extLst>
        </xdr:cNvPr>
        <xdr:cNvSpPr txBox="1"/>
      </xdr:nvSpPr>
      <xdr:spPr>
        <a:xfrm>
          <a:off x="37909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68" name="TextBox 67">
          <a:extLst>
            <a:ext uri="{FF2B5EF4-FFF2-40B4-BE49-F238E27FC236}">
              <a16:creationId xmlns:a16="http://schemas.microsoft.com/office/drawing/2014/main" id="{03DDD00A-9E89-4528-8E9B-6DAEEE3B2CCA}"/>
            </a:ext>
          </a:extLst>
        </xdr:cNvPr>
        <xdr:cNvSpPr txBox="1"/>
      </xdr:nvSpPr>
      <xdr:spPr>
        <a:xfrm>
          <a:off x="6572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69" name="TextBox 68">
          <a:extLst>
            <a:ext uri="{FF2B5EF4-FFF2-40B4-BE49-F238E27FC236}">
              <a16:creationId xmlns:a16="http://schemas.microsoft.com/office/drawing/2014/main" id="{586C17FF-9874-4396-ACF9-C1F0BF074705}"/>
            </a:ext>
          </a:extLst>
        </xdr:cNvPr>
        <xdr:cNvSpPr txBox="1"/>
      </xdr:nvSpPr>
      <xdr:spPr>
        <a:xfrm>
          <a:off x="65722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70" name="TextBox 69">
          <a:extLst>
            <a:ext uri="{FF2B5EF4-FFF2-40B4-BE49-F238E27FC236}">
              <a16:creationId xmlns:a16="http://schemas.microsoft.com/office/drawing/2014/main" id="{8909613F-9763-4827-824D-563BE986324B}"/>
            </a:ext>
          </a:extLst>
        </xdr:cNvPr>
        <xdr:cNvSpPr txBox="1"/>
      </xdr:nvSpPr>
      <xdr:spPr>
        <a:xfrm>
          <a:off x="6572250" y="3829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71" name="TextBox 70">
          <a:extLst>
            <a:ext uri="{FF2B5EF4-FFF2-40B4-BE49-F238E27FC236}">
              <a16:creationId xmlns:a16="http://schemas.microsoft.com/office/drawing/2014/main" id="{7221C6C2-7037-4073-8B66-E9DCE56BAC99}"/>
            </a:ext>
          </a:extLst>
        </xdr:cNvPr>
        <xdr:cNvSpPr txBox="1"/>
      </xdr:nvSpPr>
      <xdr:spPr>
        <a:xfrm>
          <a:off x="65722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72" name="TextBox 71">
          <a:extLst>
            <a:ext uri="{FF2B5EF4-FFF2-40B4-BE49-F238E27FC236}">
              <a16:creationId xmlns:a16="http://schemas.microsoft.com/office/drawing/2014/main" id="{91F8C791-7B68-4E0E-8ACF-7B1D271AE8F6}"/>
            </a:ext>
          </a:extLst>
        </xdr:cNvPr>
        <xdr:cNvSpPr txBox="1"/>
      </xdr:nvSpPr>
      <xdr:spPr>
        <a:xfrm>
          <a:off x="65722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3" name="TextBox 72">
          <a:extLst>
            <a:ext uri="{FF2B5EF4-FFF2-40B4-BE49-F238E27FC236}">
              <a16:creationId xmlns:a16="http://schemas.microsoft.com/office/drawing/2014/main" id="{EE25190E-8533-47F9-97E9-D111AB6E384B}"/>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4" name="TextBox 73">
          <a:extLst>
            <a:ext uri="{FF2B5EF4-FFF2-40B4-BE49-F238E27FC236}">
              <a16:creationId xmlns:a16="http://schemas.microsoft.com/office/drawing/2014/main" id="{D4098AC6-90B0-4F08-8882-C2C9F3BAC915}"/>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5" name="TextBox 74">
          <a:extLst>
            <a:ext uri="{FF2B5EF4-FFF2-40B4-BE49-F238E27FC236}">
              <a16:creationId xmlns:a16="http://schemas.microsoft.com/office/drawing/2014/main" id="{4BDE04D8-8A34-4156-B796-FEEF08D7D7E6}"/>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6" name="TextBox 75">
          <a:extLst>
            <a:ext uri="{FF2B5EF4-FFF2-40B4-BE49-F238E27FC236}">
              <a16:creationId xmlns:a16="http://schemas.microsoft.com/office/drawing/2014/main" id="{75535E51-4439-4407-AE93-67F586CE4918}"/>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77" name="TextBox 76">
          <a:extLst>
            <a:ext uri="{FF2B5EF4-FFF2-40B4-BE49-F238E27FC236}">
              <a16:creationId xmlns:a16="http://schemas.microsoft.com/office/drawing/2014/main" id="{64CD270E-4C81-4C1F-86F3-309000EA58E2}"/>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78" name="TextBox 77">
          <a:extLst>
            <a:ext uri="{FF2B5EF4-FFF2-40B4-BE49-F238E27FC236}">
              <a16:creationId xmlns:a16="http://schemas.microsoft.com/office/drawing/2014/main" id="{277E9591-E94C-48E6-A14C-C30DC0C26BE0}"/>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79" name="TextBox 78">
          <a:extLst>
            <a:ext uri="{FF2B5EF4-FFF2-40B4-BE49-F238E27FC236}">
              <a16:creationId xmlns:a16="http://schemas.microsoft.com/office/drawing/2014/main" id="{45BD8301-1AC4-4EB0-9958-38EEB0F5731F}"/>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80" name="TextBox 79">
          <a:extLst>
            <a:ext uri="{FF2B5EF4-FFF2-40B4-BE49-F238E27FC236}">
              <a16:creationId xmlns:a16="http://schemas.microsoft.com/office/drawing/2014/main" id="{8F254123-9FF7-47D5-969A-933BCB30C5BF}"/>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81" name="TextBox 80">
          <a:extLst>
            <a:ext uri="{FF2B5EF4-FFF2-40B4-BE49-F238E27FC236}">
              <a16:creationId xmlns:a16="http://schemas.microsoft.com/office/drawing/2014/main" id="{D5BFA7D8-9C45-493D-B1E4-AC95E773566E}"/>
            </a:ext>
          </a:extLst>
        </xdr:cNvPr>
        <xdr:cNvSpPr txBox="1"/>
      </xdr:nvSpPr>
      <xdr:spPr>
        <a:xfrm>
          <a:off x="378714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82" name="TextBox 81">
          <a:extLst>
            <a:ext uri="{FF2B5EF4-FFF2-40B4-BE49-F238E27FC236}">
              <a16:creationId xmlns:a16="http://schemas.microsoft.com/office/drawing/2014/main" id="{8E1A82AB-7CDC-4337-AFD3-216F91BF70A4}"/>
            </a:ext>
          </a:extLst>
        </xdr:cNvPr>
        <xdr:cNvSpPr txBox="1"/>
      </xdr:nvSpPr>
      <xdr:spPr>
        <a:xfrm>
          <a:off x="656844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19</xdr:row>
      <xdr:rowOff>0</xdr:rowOff>
    </xdr:from>
    <xdr:ext cx="192763" cy="264560"/>
    <xdr:sp macro="" textlink="">
      <xdr:nvSpPr>
        <xdr:cNvPr id="83" name="TextBox 82">
          <a:extLst>
            <a:ext uri="{FF2B5EF4-FFF2-40B4-BE49-F238E27FC236}">
              <a16:creationId xmlns:a16="http://schemas.microsoft.com/office/drawing/2014/main" id="{9EFFF9F6-00FD-4807-A596-36F9DD141CDF}"/>
            </a:ext>
          </a:extLst>
        </xdr:cNvPr>
        <xdr:cNvSpPr txBox="1"/>
      </xdr:nvSpPr>
      <xdr:spPr>
        <a:xfrm>
          <a:off x="7339965"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84" name="TextBox 83">
          <a:extLst>
            <a:ext uri="{FF2B5EF4-FFF2-40B4-BE49-F238E27FC236}">
              <a16:creationId xmlns:a16="http://schemas.microsoft.com/office/drawing/2014/main" id="{43B65FFD-A9B6-4600-B38D-47BC5C1F0522}"/>
            </a:ext>
          </a:extLst>
        </xdr:cNvPr>
        <xdr:cNvSpPr txBox="1"/>
      </xdr:nvSpPr>
      <xdr:spPr>
        <a:xfrm>
          <a:off x="2853690" y="36671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85" name="TextBox 84">
          <a:extLst>
            <a:ext uri="{FF2B5EF4-FFF2-40B4-BE49-F238E27FC236}">
              <a16:creationId xmlns:a16="http://schemas.microsoft.com/office/drawing/2014/main" id="{9A58BB95-68BA-41AC-9379-54EC4D19BE50}"/>
            </a:ext>
          </a:extLst>
        </xdr:cNvPr>
        <xdr:cNvSpPr txBox="1"/>
      </xdr:nvSpPr>
      <xdr:spPr>
        <a:xfrm>
          <a:off x="331470" y="36671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3139440</xdr:colOff>
      <xdr:row>68</xdr:row>
      <xdr:rowOff>0</xdr:rowOff>
    </xdr:from>
    <xdr:ext cx="192763" cy="264560"/>
    <xdr:sp macro="" textlink="">
      <xdr:nvSpPr>
        <xdr:cNvPr id="2" name="TextBox 1">
          <a:extLst>
            <a:ext uri="{FF2B5EF4-FFF2-40B4-BE49-F238E27FC236}">
              <a16:creationId xmlns:a16="http://schemas.microsoft.com/office/drawing/2014/main" id="{E3215EED-6601-4775-9911-7F59DEF8524B}"/>
            </a:ext>
          </a:extLst>
        </xdr:cNvPr>
        <xdr:cNvSpPr txBox="1"/>
      </xdr:nvSpPr>
      <xdr:spPr>
        <a:xfrm>
          <a:off x="357759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3" name="TextBox 2">
          <a:extLst>
            <a:ext uri="{FF2B5EF4-FFF2-40B4-BE49-F238E27FC236}">
              <a16:creationId xmlns:a16="http://schemas.microsoft.com/office/drawing/2014/main" id="{C68A51BD-AE80-43B1-9470-A7A9AC550576}"/>
            </a:ext>
          </a:extLst>
        </xdr:cNvPr>
        <xdr:cNvSpPr txBox="1"/>
      </xdr:nvSpPr>
      <xdr:spPr>
        <a:xfrm>
          <a:off x="3577590" y="15135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303466"/>
    <xdr:sp macro="" textlink="">
      <xdr:nvSpPr>
        <xdr:cNvPr id="4" name="TextBox 3">
          <a:extLst>
            <a:ext uri="{FF2B5EF4-FFF2-40B4-BE49-F238E27FC236}">
              <a16:creationId xmlns:a16="http://schemas.microsoft.com/office/drawing/2014/main" id="{D92C3DEF-1487-4743-8FBC-BF71E9D67AF4}"/>
            </a:ext>
          </a:extLst>
        </xdr:cNvPr>
        <xdr:cNvSpPr txBox="1"/>
      </xdr:nvSpPr>
      <xdr:spPr>
        <a:xfrm>
          <a:off x="3577590" y="15297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5" name="TextBox 4">
          <a:extLst>
            <a:ext uri="{FF2B5EF4-FFF2-40B4-BE49-F238E27FC236}">
              <a16:creationId xmlns:a16="http://schemas.microsoft.com/office/drawing/2014/main" id="{4578D822-3B5C-4A02-9277-3880CE7A770B}"/>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6" name="TextBox 5">
          <a:extLst>
            <a:ext uri="{FF2B5EF4-FFF2-40B4-BE49-F238E27FC236}">
              <a16:creationId xmlns:a16="http://schemas.microsoft.com/office/drawing/2014/main" id="{88D2EDD9-DD97-49A8-AAB6-30598C77F4FB}"/>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7" name="TextBox 6">
          <a:extLst>
            <a:ext uri="{FF2B5EF4-FFF2-40B4-BE49-F238E27FC236}">
              <a16:creationId xmlns:a16="http://schemas.microsoft.com/office/drawing/2014/main" id="{F6EB7270-485B-49F2-A3E2-7D4572AB921D}"/>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8" name="TextBox 7">
          <a:extLst>
            <a:ext uri="{FF2B5EF4-FFF2-40B4-BE49-F238E27FC236}">
              <a16:creationId xmlns:a16="http://schemas.microsoft.com/office/drawing/2014/main" id="{4628C6CD-7AC3-419F-9430-C393DB7ACB4C}"/>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9" name="TextBox 8">
          <a:extLst>
            <a:ext uri="{FF2B5EF4-FFF2-40B4-BE49-F238E27FC236}">
              <a16:creationId xmlns:a16="http://schemas.microsoft.com/office/drawing/2014/main" id="{65E881C4-5FA4-49FD-A77E-58E12B63CABA}"/>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10" name="TextBox 9">
          <a:extLst>
            <a:ext uri="{FF2B5EF4-FFF2-40B4-BE49-F238E27FC236}">
              <a16:creationId xmlns:a16="http://schemas.microsoft.com/office/drawing/2014/main" id="{B72056B0-594C-4AD8-A5CE-560C5F9C5F80}"/>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1" name="TextBox 10">
          <a:extLst>
            <a:ext uri="{FF2B5EF4-FFF2-40B4-BE49-F238E27FC236}">
              <a16:creationId xmlns:a16="http://schemas.microsoft.com/office/drawing/2014/main" id="{B35ECEC1-7DA2-49B5-9587-7036EFDFEDD5}"/>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2" name="TextBox 11">
          <a:extLst>
            <a:ext uri="{FF2B5EF4-FFF2-40B4-BE49-F238E27FC236}">
              <a16:creationId xmlns:a16="http://schemas.microsoft.com/office/drawing/2014/main" id="{3A96EEE7-EE09-4697-84C1-90D1476B8406}"/>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3" name="TextBox 12">
          <a:extLst>
            <a:ext uri="{FF2B5EF4-FFF2-40B4-BE49-F238E27FC236}">
              <a16:creationId xmlns:a16="http://schemas.microsoft.com/office/drawing/2014/main" id="{6C6C72ED-06B3-4F69-A5D9-18F5007C3301}"/>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4" name="TextBox 13">
          <a:extLst>
            <a:ext uri="{FF2B5EF4-FFF2-40B4-BE49-F238E27FC236}">
              <a16:creationId xmlns:a16="http://schemas.microsoft.com/office/drawing/2014/main" id="{1C55B578-BC5F-49EC-9E71-A10D49AE1299}"/>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15" name="TextBox 14">
          <a:extLst>
            <a:ext uri="{FF2B5EF4-FFF2-40B4-BE49-F238E27FC236}">
              <a16:creationId xmlns:a16="http://schemas.microsoft.com/office/drawing/2014/main" id="{4F344DF7-893F-4D65-B5E1-A8AC1B5F5222}"/>
            </a:ext>
          </a:extLst>
        </xdr:cNvPr>
        <xdr:cNvSpPr txBox="1"/>
      </xdr:nvSpPr>
      <xdr:spPr>
        <a:xfrm>
          <a:off x="5695950"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6" name="TextBox 15">
          <a:extLst>
            <a:ext uri="{FF2B5EF4-FFF2-40B4-BE49-F238E27FC236}">
              <a16:creationId xmlns:a16="http://schemas.microsoft.com/office/drawing/2014/main" id="{7F1F2524-697D-49FA-AD57-409733F4941C}"/>
            </a:ext>
          </a:extLst>
        </xdr:cNvPr>
        <xdr:cNvSpPr txBox="1"/>
      </xdr:nvSpPr>
      <xdr:spPr>
        <a:xfrm>
          <a:off x="5695950"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70</xdr:row>
      <xdr:rowOff>0</xdr:rowOff>
    </xdr:from>
    <xdr:ext cx="184731" cy="303466"/>
    <xdr:sp macro="" textlink="">
      <xdr:nvSpPr>
        <xdr:cNvPr id="17" name="TextBox 16">
          <a:extLst>
            <a:ext uri="{FF2B5EF4-FFF2-40B4-BE49-F238E27FC236}">
              <a16:creationId xmlns:a16="http://schemas.microsoft.com/office/drawing/2014/main" id="{197B0414-48E8-43F4-BCE3-0A9F5D2961F0}"/>
            </a:ext>
          </a:extLst>
        </xdr:cNvPr>
        <xdr:cNvSpPr txBox="1"/>
      </xdr:nvSpPr>
      <xdr:spPr>
        <a:xfrm>
          <a:off x="5695950"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264560"/>
    <xdr:sp macro="" textlink="">
      <xdr:nvSpPr>
        <xdr:cNvPr id="18" name="TextBox 17">
          <a:extLst>
            <a:ext uri="{FF2B5EF4-FFF2-40B4-BE49-F238E27FC236}">
              <a16:creationId xmlns:a16="http://schemas.microsoft.com/office/drawing/2014/main" id="{170F29EC-8F93-4A76-85AB-B34361C8FD4D}"/>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264560"/>
    <xdr:sp macro="" textlink="">
      <xdr:nvSpPr>
        <xdr:cNvPr id="19" name="TextBox 18">
          <a:extLst>
            <a:ext uri="{FF2B5EF4-FFF2-40B4-BE49-F238E27FC236}">
              <a16:creationId xmlns:a16="http://schemas.microsoft.com/office/drawing/2014/main" id="{D48A8785-EA02-4171-93AF-9E20E8E2FBB3}"/>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0" name="TextBox 19">
          <a:extLst>
            <a:ext uri="{FF2B5EF4-FFF2-40B4-BE49-F238E27FC236}">
              <a16:creationId xmlns:a16="http://schemas.microsoft.com/office/drawing/2014/main" id="{8F172245-0165-4D3D-98C4-64E95133335A}"/>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1" name="TextBox 20">
          <a:extLst>
            <a:ext uri="{FF2B5EF4-FFF2-40B4-BE49-F238E27FC236}">
              <a16:creationId xmlns:a16="http://schemas.microsoft.com/office/drawing/2014/main" id="{D8F74D1B-5B33-4304-9331-930B8FF85D81}"/>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2" name="TextBox 21">
          <a:extLst>
            <a:ext uri="{FF2B5EF4-FFF2-40B4-BE49-F238E27FC236}">
              <a16:creationId xmlns:a16="http://schemas.microsoft.com/office/drawing/2014/main" id="{DF5AC936-6507-4D60-BCBF-337D31F0D336}"/>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3" name="TextBox 22">
          <a:extLst>
            <a:ext uri="{FF2B5EF4-FFF2-40B4-BE49-F238E27FC236}">
              <a16:creationId xmlns:a16="http://schemas.microsoft.com/office/drawing/2014/main" id="{C6C919A7-C84A-4C6F-BF89-BED2A18938CC}"/>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4" name="TextBox 23">
          <a:extLst>
            <a:ext uri="{FF2B5EF4-FFF2-40B4-BE49-F238E27FC236}">
              <a16:creationId xmlns:a16="http://schemas.microsoft.com/office/drawing/2014/main" id="{8AB4305D-AEEA-41E3-B367-D0DA0C55C5D8}"/>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5" name="TextBox 24">
          <a:extLst>
            <a:ext uri="{FF2B5EF4-FFF2-40B4-BE49-F238E27FC236}">
              <a16:creationId xmlns:a16="http://schemas.microsoft.com/office/drawing/2014/main" id="{30A400AD-9220-423A-A151-E7AF1D7EEBF7}"/>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6" name="TextBox 25">
          <a:extLst>
            <a:ext uri="{FF2B5EF4-FFF2-40B4-BE49-F238E27FC236}">
              <a16:creationId xmlns:a16="http://schemas.microsoft.com/office/drawing/2014/main" id="{2A10EAD8-5B6C-40D4-AE4A-928A37E7004C}"/>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7" name="TextBox 26">
          <a:extLst>
            <a:ext uri="{FF2B5EF4-FFF2-40B4-BE49-F238E27FC236}">
              <a16:creationId xmlns:a16="http://schemas.microsoft.com/office/drawing/2014/main" id="{9A0FAAC3-11D5-4C6A-9239-B0DE6B96BB88}"/>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28" name="TextBox 27">
          <a:extLst>
            <a:ext uri="{FF2B5EF4-FFF2-40B4-BE49-F238E27FC236}">
              <a16:creationId xmlns:a16="http://schemas.microsoft.com/office/drawing/2014/main" id="{18D18EF4-E984-42FB-B306-74EB15C40496}"/>
            </a:ext>
          </a:extLst>
        </xdr:cNvPr>
        <xdr:cNvSpPr txBox="1"/>
      </xdr:nvSpPr>
      <xdr:spPr>
        <a:xfrm>
          <a:off x="6791325"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29" name="TextBox 28">
          <a:extLst>
            <a:ext uri="{FF2B5EF4-FFF2-40B4-BE49-F238E27FC236}">
              <a16:creationId xmlns:a16="http://schemas.microsoft.com/office/drawing/2014/main" id="{577151C8-353D-45E0-9C32-B162D1D7BB38}"/>
            </a:ext>
          </a:extLst>
        </xdr:cNvPr>
        <xdr:cNvSpPr txBox="1"/>
      </xdr:nvSpPr>
      <xdr:spPr>
        <a:xfrm>
          <a:off x="6791325"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70</xdr:row>
      <xdr:rowOff>0</xdr:rowOff>
    </xdr:from>
    <xdr:ext cx="184731" cy="303466"/>
    <xdr:sp macro="" textlink="">
      <xdr:nvSpPr>
        <xdr:cNvPr id="30" name="TextBox 29">
          <a:extLst>
            <a:ext uri="{FF2B5EF4-FFF2-40B4-BE49-F238E27FC236}">
              <a16:creationId xmlns:a16="http://schemas.microsoft.com/office/drawing/2014/main" id="{D9803397-DC28-4F37-B29B-65CD1E42EF8C}"/>
            </a:ext>
          </a:extLst>
        </xdr:cNvPr>
        <xdr:cNvSpPr txBox="1"/>
      </xdr:nvSpPr>
      <xdr:spPr>
        <a:xfrm>
          <a:off x="6791325"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264560"/>
    <xdr:sp macro="" textlink="">
      <xdr:nvSpPr>
        <xdr:cNvPr id="31" name="TextBox 30">
          <a:extLst>
            <a:ext uri="{FF2B5EF4-FFF2-40B4-BE49-F238E27FC236}">
              <a16:creationId xmlns:a16="http://schemas.microsoft.com/office/drawing/2014/main" id="{FBF159F7-9A18-4820-B78A-504B8B0BD242}"/>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264560"/>
    <xdr:sp macro="" textlink="">
      <xdr:nvSpPr>
        <xdr:cNvPr id="32" name="TextBox 31">
          <a:extLst>
            <a:ext uri="{FF2B5EF4-FFF2-40B4-BE49-F238E27FC236}">
              <a16:creationId xmlns:a16="http://schemas.microsoft.com/office/drawing/2014/main" id="{F92BB7D9-3F20-4D92-9A8D-1D2FE1143F19}"/>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3" name="TextBox 32">
          <a:extLst>
            <a:ext uri="{FF2B5EF4-FFF2-40B4-BE49-F238E27FC236}">
              <a16:creationId xmlns:a16="http://schemas.microsoft.com/office/drawing/2014/main" id="{EAEDAD84-1C30-48A8-BA7A-523710B8D93A}"/>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4" name="TextBox 33">
          <a:extLst>
            <a:ext uri="{FF2B5EF4-FFF2-40B4-BE49-F238E27FC236}">
              <a16:creationId xmlns:a16="http://schemas.microsoft.com/office/drawing/2014/main" id="{80465FEF-79B8-4B1D-9855-A0A6EFC77F71}"/>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5" name="TextBox 34">
          <a:extLst>
            <a:ext uri="{FF2B5EF4-FFF2-40B4-BE49-F238E27FC236}">
              <a16:creationId xmlns:a16="http://schemas.microsoft.com/office/drawing/2014/main" id="{C1E9B7B5-7E53-4A68-BCB9-7C69A1632DCE}"/>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6" name="TextBox 35">
          <a:extLst>
            <a:ext uri="{FF2B5EF4-FFF2-40B4-BE49-F238E27FC236}">
              <a16:creationId xmlns:a16="http://schemas.microsoft.com/office/drawing/2014/main" id="{BEE1B947-20A4-469B-9278-7CFE42062F14}"/>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7" name="TextBox 36">
          <a:extLst>
            <a:ext uri="{FF2B5EF4-FFF2-40B4-BE49-F238E27FC236}">
              <a16:creationId xmlns:a16="http://schemas.microsoft.com/office/drawing/2014/main" id="{10794CF4-3E29-41F8-8559-5C4B06B8741E}"/>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8" name="TextBox 37">
          <a:extLst>
            <a:ext uri="{FF2B5EF4-FFF2-40B4-BE49-F238E27FC236}">
              <a16:creationId xmlns:a16="http://schemas.microsoft.com/office/drawing/2014/main" id="{C41DE31E-1534-48EE-8D64-DCB30F9DFA35}"/>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9" name="TextBox 38">
          <a:extLst>
            <a:ext uri="{FF2B5EF4-FFF2-40B4-BE49-F238E27FC236}">
              <a16:creationId xmlns:a16="http://schemas.microsoft.com/office/drawing/2014/main" id="{03C1A696-6716-4D74-B060-1FFC8B27DCED}"/>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40" name="TextBox 39">
          <a:extLst>
            <a:ext uri="{FF2B5EF4-FFF2-40B4-BE49-F238E27FC236}">
              <a16:creationId xmlns:a16="http://schemas.microsoft.com/office/drawing/2014/main" id="{A37303BF-63FF-4C21-A955-E65A7C8F28AB}"/>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68</xdr:row>
      <xdr:rowOff>0</xdr:rowOff>
    </xdr:from>
    <xdr:ext cx="192763" cy="264560"/>
    <xdr:sp macro="" textlink="">
      <xdr:nvSpPr>
        <xdr:cNvPr id="41" name="TextBox 40">
          <a:extLst>
            <a:ext uri="{FF2B5EF4-FFF2-40B4-BE49-F238E27FC236}">
              <a16:creationId xmlns:a16="http://schemas.microsoft.com/office/drawing/2014/main" id="{3C24E733-3CB8-4632-B2A8-B7100A4DF5C0}"/>
            </a:ext>
          </a:extLst>
        </xdr:cNvPr>
        <xdr:cNvSpPr txBox="1"/>
      </xdr:nvSpPr>
      <xdr:spPr>
        <a:xfrm>
          <a:off x="569214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68</xdr:row>
      <xdr:rowOff>0</xdr:rowOff>
    </xdr:from>
    <xdr:ext cx="192763" cy="264560"/>
    <xdr:sp macro="" textlink="">
      <xdr:nvSpPr>
        <xdr:cNvPr id="42" name="TextBox 41">
          <a:extLst>
            <a:ext uri="{FF2B5EF4-FFF2-40B4-BE49-F238E27FC236}">
              <a16:creationId xmlns:a16="http://schemas.microsoft.com/office/drawing/2014/main" id="{076B1FE5-E67F-45D0-B559-48231F712B63}"/>
            </a:ext>
          </a:extLst>
        </xdr:cNvPr>
        <xdr:cNvSpPr txBox="1"/>
      </xdr:nvSpPr>
      <xdr:spPr>
        <a:xfrm>
          <a:off x="678751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68</xdr:row>
      <xdr:rowOff>0</xdr:rowOff>
    </xdr:from>
    <xdr:ext cx="192763" cy="264560"/>
    <xdr:sp macro="" textlink="">
      <xdr:nvSpPr>
        <xdr:cNvPr id="43" name="TextBox 42">
          <a:extLst>
            <a:ext uri="{FF2B5EF4-FFF2-40B4-BE49-F238E27FC236}">
              <a16:creationId xmlns:a16="http://schemas.microsoft.com/office/drawing/2014/main" id="{C81236A3-4D21-41B4-A1F6-6A3CA2877110}"/>
            </a:ext>
          </a:extLst>
        </xdr:cNvPr>
        <xdr:cNvSpPr txBox="1"/>
      </xdr:nvSpPr>
      <xdr:spPr>
        <a:xfrm>
          <a:off x="806386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69</xdr:row>
      <xdr:rowOff>0</xdr:rowOff>
    </xdr:from>
    <xdr:ext cx="183125" cy="264560"/>
    <xdr:sp macro="" textlink="">
      <xdr:nvSpPr>
        <xdr:cNvPr id="44" name="TextBox 43">
          <a:extLst>
            <a:ext uri="{FF2B5EF4-FFF2-40B4-BE49-F238E27FC236}">
              <a16:creationId xmlns:a16="http://schemas.microsoft.com/office/drawing/2014/main" id="{C225DDAB-87C8-4EAD-B416-99629256F14C}"/>
            </a:ext>
          </a:extLst>
        </xdr:cNvPr>
        <xdr:cNvSpPr txBox="1"/>
      </xdr:nvSpPr>
      <xdr:spPr>
        <a:xfrm>
          <a:off x="3587115" y="15135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69</xdr:row>
      <xdr:rowOff>0</xdr:rowOff>
    </xdr:from>
    <xdr:ext cx="184731" cy="271710"/>
    <xdr:sp macro="" textlink="">
      <xdr:nvSpPr>
        <xdr:cNvPr id="45" name="TextBox 44">
          <a:extLst>
            <a:ext uri="{FF2B5EF4-FFF2-40B4-BE49-F238E27FC236}">
              <a16:creationId xmlns:a16="http://schemas.microsoft.com/office/drawing/2014/main" id="{523894E9-6CCF-4CFA-931C-0864C1925816}"/>
            </a:ext>
          </a:extLst>
        </xdr:cNvPr>
        <xdr:cNvSpPr txBox="1"/>
      </xdr:nvSpPr>
      <xdr:spPr>
        <a:xfrm>
          <a:off x="769620" y="15135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2</xdr:col>
      <xdr:colOff>3139440</xdr:colOff>
      <xdr:row>18</xdr:row>
      <xdr:rowOff>0</xdr:rowOff>
    </xdr:from>
    <xdr:ext cx="192763" cy="264560"/>
    <xdr:sp macro="" textlink="">
      <xdr:nvSpPr>
        <xdr:cNvPr id="2" name="TextBox 1">
          <a:extLst>
            <a:ext uri="{FF2B5EF4-FFF2-40B4-BE49-F238E27FC236}">
              <a16:creationId xmlns:a16="http://schemas.microsoft.com/office/drawing/2014/main" id="{A4D72CF7-224D-4CB9-8830-88F7E7DC405A}"/>
            </a:ext>
          </a:extLst>
        </xdr:cNvPr>
        <xdr:cNvSpPr txBox="1"/>
      </xdr:nvSpPr>
      <xdr:spPr>
        <a:xfrm>
          <a:off x="349186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3" name="TextBox 2">
          <a:extLst>
            <a:ext uri="{FF2B5EF4-FFF2-40B4-BE49-F238E27FC236}">
              <a16:creationId xmlns:a16="http://schemas.microsoft.com/office/drawing/2014/main" id="{70319ACA-B885-492A-A91C-1CC07326BD7B}"/>
            </a:ext>
          </a:extLst>
        </xdr:cNvPr>
        <xdr:cNvSpPr txBox="1"/>
      </xdr:nvSpPr>
      <xdr:spPr>
        <a:xfrm>
          <a:off x="3491865" y="364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20</xdr:row>
      <xdr:rowOff>0</xdr:rowOff>
    </xdr:from>
    <xdr:ext cx="192763" cy="303466"/>
    <xdr:sp macro="" textlink="">
      <xdr:nvSpPr>
        <xdr:cNvPr id="4" name="TextBox 3">
          <a:extLst>
            <a:ext uri="{FF2B5EF4-FFF2-40B4-BE49-F238E27FC236}">
              <a16:creationId xmlns:a16="http://schemas.microsoft.com/office/drawing/2014/main" id="{F0FFCD78-BF60-482D-A469-7450132B2EA6}"/>
            </a:ext>
          </a:extLst>
        </xdr:cNvPr>
        <xdr:cNvSpPr txBox="1"/>
      </xdr:nvSpPr>
      <xdr:spPr>
        <a:xfrm>
          <a:off x="3491865" y="38100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21</xdr:row>
      <xdr:rowOff>0</xdr:rowOff>
    </xdr:from>
    <xdr:ext cx="192763" cy="264560"/>
    <xdr:sp macro="" textlink="">
      <xdr:nvSpPr>
        <xdr:cNvPr id="5" name="TextBox 4">
          <a:extLst>
            <a:ext uri="{FF2B5EF4-FFF2-40B4-BE49-F238E27FC236}">
              <a16:creationId xmlns:a16="http://schemas.microsoft.com/office/drawing/2014/main" id="{F4E83087-A019-41EB-B92D-E2B1F1EE5835}"/>
            </a:ext>
          </a:extLst>
        </xdr:cNvPr>
        <xdr:cNvSpPr txBox="1"/>
      </xdr:nvSpPr>
      <xdr:spPr>
        <a:xfrm>
          <a:off x="3491865" y="397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21</xdr:row>
      <xdr:rowOff>0</xdr:rowOff>
    </xdr:from>
    <xdr:ext cx="192763" cy="264560"/>
    <xdr:sp macro="" textlink="">
      <xdr:nvSpPr>
        <xdr:cNvPr id="6" name="TextBox 5">
          <a:extLst>
            <a:ext uri="{FF2B5EF4-FFF2-40B4-BE49-F238E27FC236}">
              <a16:creationId xmlns:a16="http://schemas.microsoft.com/office/drawing/2014/main" id="{148D91DC-93EA-42D3-9B3F-AAB7DB954660}"/>
            </a:ext>
          </a:extLst>
        </xdr:cNvPr>
        <xdr:cNvSpPr txBox="1"/>
      </xdr:nvSpPr>
      <xdr:spPr>
        <a:xfrm>
          <a:off x="3491865" y="397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7" name="TextBox 6">
          <a:extLst>
            <a:ext uri="{FF2B5EF4-FFF2-40B4-BE49-F238E27FC236}">
              <a16:creationId xmlns:a16="http://schemas.microsoft.com/office/drawing/2014/main" id="{1E7F8F53-2781-4361-AC38-D6B6D97429E4}"/>
            </a:ext>
          </a:extLst>
        </xdr:cNvPr>
        <xdr:cNvSpPr txBox="1"/>
      </xdr:nvSpPr>
      <xdr:spPr>
        <a:xfrm>
          <a:off x="3491865" y="4133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8" name="TextBox 7">
          <a:extLst>
            <a:ext uri="{FF2B5EF4-FFF2-40B4-BE49-F238E27FC236}">
              <a16:creationId xmlns:a16="http://schemas.microsoft.com/office/drawing/2014/main" id="{288C91A5-3460-4626-AA1D-3905874D7CEF}"/>
            </a:ext>
          </a:extLst>
        </xdr:cNvPr>
        <xdr:cNvSpPr txBox="1"/>
      </xdr:nvSpPr>
      <xdr:spPr>
        <a:xfrm>
          <a:off x="3491865" y="4133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9" name="TextBox 8">
          <a:extLst>
            <a:ext uri="{FF2B5EF4-FFF2-40B4-BE49-F238E27FC236}">
              <a16:creationId xmlns:a16="http://schemas.microsoft.com/office/drawing/2014/main" id="{510A48FA-D728-4540-84BF-0A5C8BC42C42}"/>
            </a:ext>
          </a:extLst>
        </xdr:cNvPr>
        <xdr:cNvSpPr txBox="1"/>
      </xdr:nvSpPr>
      <xdr:spPr>
        <a:xfrm>
          <a:off x="3491865"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10" name="TextBox 9">
          <a:extLst>
            <a:ext uri="{FF2B5EF4-FFF2-40B4-BE49-F238E27FC236}">
              <a16:creationId xmlns:a16="http://schemas.microsoft.com/office/drawing/2014/main" id="{362AAA73-5AFE-4D47-9352-900984FD65FE}"/>
            </a:ext>
          </a:extLst>
        </xdr:cNvPr>
        <xdr:cNvSpPr txBox="1"/>
      </xdr:nvSpPr>
      <xdr:spPr>
        <a:xfrm>
          <a:off x="3491865"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11" name="TextBox 10">
          <a:extLst>
            <a:ext uri="{FF2B5EF4-FFF2-40B4-BE49-F238E27FC236}">
              <a16:creationId xmlns:a16="http://schemas.microsoft.com/office/drawing/2014/main" id="{F24B9203-AB80-4523-8C23-1A4EA3803B73}"/>
            </a:ext>
          </a:extLst>
        </xdr:cNvPr>
        <xdr:cNvSpPr txBox="1"/>
      </xdr:nvSpPr>
      <xdr:spPr>
        <a:xfrm>
          <a:off x="3491865"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12" name="TextBox 11">
          <a:extLst>
            <a:ext uri="{FF2B5EF4-FFF2-40B4-BE49-F238E27FC236}">
              <a16:creationId xmlns:a16="http://schemas.microsoft.com/office/drawing/2014/main" id="{CD759185-AB79-4594-B713-BC5B84851523}"/>
            </a:ext>
          </a:extLst>
        </xdr:cNvPr>
        <xdr:cNvSpPr txBox="1"/>
      </xdr:nvSpPr>
      <xdr:spPr>
        <a:xfrm>
          <a:off x="3491865"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13" name="TextBox 12">
          <a:extLst>
            <a:ext uri="{FF2B5EF4-FFF2-40B4-BE49-F238E27FC236}">
              <a16:creationId xmlns:a16="http://schemas.microsoft.com/office/drawing/2014/main" id="{21D2BFB6-B6E7-4052-A87C-FED42697FF58}"/>
            </a:ext>
          </a:extLst>
        </xdr:cNvPr>
        <xdr:cNvSpPr txBox="1"/>
      </xdr:nvSpPr>
      <xdr:spPr>
        <a:xfrm>
          <a:off x="3491865" y="4619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14" name="TextBox 13">
          <a:extLst>
            <a:ext uri="{FF2B5EF4-FFF2-40B4-BE49-F238E27FC236}">
              <a16:creationId xmlns:a16="http://schemas.microsoft.com/office/drawing/2014/main" id="{66C60B44-C55E-4829-9EF9-D90A130D9B4B}"/>
            </a:ext>
          </a:extLst>
        </xdr:cNvPr>
        <xdr:cNvSpPr txBox="1"/>
      </xdr:nvSpPr>
      <xdr:spPr>
        <a:xfrm>
          <a:off x="3491865" y="4619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18</xdr:row>
      <xdr:rowOff>0</xdr:rowOff>
    </xdr:from>
    <xdr:ext cx="184731" cy="264560"/>
    <xdr:sp macro="" textlink="">
      <xdr:nvSpPr>
        <xdr:cNvPr id="15" name="TextBox 14">
          <a:extLst>
            <a:ext uri="{FF2B5EF4-FFF2-40B4-BE49-F238E27FC236}">
              <a16:creationId xmlns:a16="http://schemas.microsoft.com/office/drawing/2014/main" id="{E0BB19B1-30B3-453B-A404-258F5AEFE99C}"/>
            </a:ext>
          </a:extLst>
        </xdr:cNvPr>
        <xdr:cNvSpPr txBox="1"/>
      </xdr:nvSpPr>
      <xdr:spPr>
        <a:xfrm>
          <a:off x="5038725" y="34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16" name="TextBox 15">
          <a:extLst>
            <a:ext uri="{FF2B5EF4-FFF2-40B4-BE49-F238E27FC236}">
              <a16:creationId xmlns:a16="http://schemas.microsoft.com/office/drawing/2014/main" id="{99940784-2106-45A1-A9BA-B80CDA19C119}"/>
            </a:ext>
          </a:extLst>
        </xdr:cNvPr>
        <xdr:cNvSpPr txBox="1"/>
      </xdr:nvSpPr>
      <xdr:spPr>
        <a:xfrm>
          <a:off x="5038725"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184731" cy="303466"/>
    <xdr:sp macro="" textlink="">
      <xdr:nvSpPr>
        <xdr:cNvPr id="17" name="TextBox 16">
          <a:extLst>
            <a:ext uri="{FF2B5EF4-FFF2-40B4-BE49-F238E27FC236}">
              <a16:creationId xmlns:a16="http://schemas.microsoft.com/office/drawing/2014/main" id="{F9186FF3-05FC-4606-9713-6A1A3A984B09}"/>
            </a:ext>
          </a:extLst>
        </xdr:cNvPr>
        <xdr:cNvSpPr txBox="1"/>
      </xdr:nvSpPr>
      <xdr:spPr>
        <a:xfrm>
          <a:off x="5038725" y="38100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264560"/>
    <xdr:sp macro="" textlink="">
      <xdr:nvSpPr>
        <xdr:cNvPr id="18" name="TextBox 17">
          <a:extLst>
            <a:ext uri="{FF2B5EF4-FFF2-40B4-BE49-F238E27FC236}">
              <a16:creationId xmlns:a16="http://schemas.microsoft.com/office/drawing/2014/main" id="{83D6DCE3-964D-4181-915F-834643B2C8C2}"/>
            </a:ext>
          </a:extLst>
        </xdr:cNvPr>
        <xdr:cNvSpPr txBox="1"/>
      </xdr:nvSpPr>
      <xdr:spPr>
        <a:xfrm>
          <a:off x="50387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264560"/>
    <xdr:sp macro="" textlink="">
      <xdr:nvSpPr>
        <xdr:cNvPr id="19" name="TextBox 18">
          <a:extLst>
            <a:ext uri="{FF2B5EF4-FFF2-40B4-BE49-F238E27FC236}">
              <a16:creationId xmlns:a16="http://schemas.microsoft.com/office/drawing/2014/main" id="{515BD3A6-B342-4B2F-9EAA-72B0ABFBF90C}"/>
            </a:ext>
          </a:extLst>
        </xdr:cNvPr>
        <xdr:cNvSpPr txBox="1"/>
      </xdr:nvSpPr>
      <xdr:spPr>
        <a:xfrm>
          <a:off x="50387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20" name="TextBox 19">
          <a:extLst>
            <a:ext uri="{FF2B5EF4-FFF2-40B4-BE49-F238E27FC236}">
              <a16:creationId xmlns:a16="http://schemas.microsoft.com/office/drawing/2014/main" id="{6F2CFAF8-F46A-4EDB-A128-90DAA4FDDF44}"/>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21" name="TextBox 20">
          <a:extLst>
            <a:ext uri="{FF2B5EF4-FFF2-40B4-BE49-F238E27FC236}">
              <a16:creationId xmlns:a16="http://schemas.microsoft.com/office/drawing/2014/main" id="{B7922B40-19DF-4312-AF47-755C9581ED14}"/>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2" name="TextBox 21">
          <a:extLst>
            <a:ext uri="{FF2B5EF4-FFF2-40B4-BE49-F238E27FC236}">
              <a16:creationId xmlns:a16="http://schemas.microsoft.com/office/drawing/2014/main" id="{6201BB99-3D13-49C4-ADFF-7ADB8C35AF36}"/>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3" name="TextBox 22">
          <a:extLst>
            <a:ext uri="{FF2B5EF4-FFF2-40B4-BE49-F238E27FC236}">
              <a16:creationId xmlns:a16="http://schemas.microsoft.com/office/drawing/2014/main" id="{ED600F66-0413-4825-AC5B-57A3A5A52D88}"/>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4" name="TextBox 23">
          <a:extLst>
            <a:ext uri="{FF2B5EF4-FFF2-40B4-BE49-F238E27FC236}">
              <a16:creationId xmlns:a16="http://schemas.microsoft.com/office/drawing/2014/main" id="{530CBDEE-7DFD-423F-A001-5178A35596B4}"/>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5" name="TextBox 24">
          <a:extLst>
            <a:ext uri="{FF2B5EF4-FFF2-40B4-BE49-F238E27FC236}">
              <a16:creationId xmlns:a16="http://schemas.microsoft.com/office/drawing/2014/main" id="{8D0F0C5E-4057-4937-BF34-23592E6EEAAC}"/>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6" name="TextBox 25">
          <a:extLst>
            <a:ext uri="{FF2B5EF4-FFF2-40B4-BE49-F238E27FC236}">
              <a16:creationId xmlns:a16="http://schemas.microsoft.com/office/drawing/2014/main" id="{ED4FDFD1-175D-45FC-A05B-FC9896309C69}"/>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7" name="TextBox 26">
          <a:extLst>
            <a:ext uri="{FF2B5EF4-FFF2-40B4-BE49-F238E27FC236}">
              <a16:creationId xmlns:a16="http://schemas.microsoft.com/office/drawing/2014/main" id="{BA2F12BB-381D-4564-8A0C-6B060159CB87}"/>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18</xdr:row>
      <xdr:rowOff>0</xdr:rowOff>
    </xdr:from>
    <xdr:ext cx="184731" cy="264560"/>
    <xdr:sp macro="" textlink="">
      <xdr:nvSpPr>
        <xdr:cNvPr id="28" name="TextBox 27">
          <a:extLst>
            <a:ext uri="{FF2B5EF4-FFF2-40B4-BE49-F238E27FC236}">
              <a16:creationId xmlns:a16="http://schemas.microsoft.com/office/drawing/2014/main" id="{FCC0A62D-4A9F-452E-A4AC-4217AF6C89CE}"/>
            </a:ext>
          </a:extLst>
        </xdr:cNvPr>
        <xdr:cNvSpPr txBox="1"/>
      </xdr:nvSpPr>
      <xdr:spPr>
        <a:xfrm>
          <a:off x="5038725" y="34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19</xdr:row>
      <xdr:rowOff>0</xdr:rowOff>
    </xdr:from>
    <xdr:ext cx="184731" cy="264560"/>
    <xdr:sp macro="" textlink="">
      <xdr:nvSpPr>
        <xdr:cNvPr id="29" name="TextBox 28">
          <a:extLst>
            <a:ext uri="{FF2B5EF4-FFF2-40B4-BE49-F238E27FC236}">
              <a16:creationId xmlns:a16="http://schemas.microsoft.com/office/drawing/2014/main" id="{9A635624-90D8-4FBC-A37B-4106B4670A45}"/>
            </a:ext>
          </a:extLst>
        </xdr:cNvPr>
        <xdr:cNvSpPr txBox="1"/>
      </xdr:nvSpPr>
      <xdr:spPr>
        <a:xfrm>
          <a:off x="5038725"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0" name="TextBox 29">
          <a:extLst>
            <a:ext uri="{FF2B5EF4-FFF2-40B4-BE49-F238E27FC236}">
              <a16:creationId xmlns:a16="http://schemas.microsoft.com/office/drawing/2014/main" id="{C6736800-781E-418F-A5C0-CE63580239F3}"/>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1" name="TextBox 30">
          <a:extLst>
            <a:ext uri="{FF2B5EF4-FFF2-40B4-BE49-F238E27FC236}">
              <a16:creationId xmlns:a16="http://schemas.microsoft.com/office/drawing/2014/main" id="{428389FF-0FEF-4522-B0E6-59E1883D6696}"/>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2" name="TextBox 31">
          <a:extLst>
            <a:ext uri="{FF2B5EF4-FFF2-40B4-BE49-F238E27FC236}">
              <a16:creationId xmlns:a16="http://schemas.microsoft.com/office/drawing/2014/main" id="{CFF5C27E-446B-4DF0-A198-E85468EF674A}"/>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3" name="TextBox 32">
          <a:extLst>
            <a:ext uri="{FF2B5EF4-FFF2-40B4-BE49-F238E27FC236}">
              <a16:creationId xmlns:a16="http://schemas.microsoft.com/office/drawing/2014/main" id="{F8786389-C22F-4D60-9463-97796683EFB4}"/>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34" name="TextBox 33">
          <a:extLst>
            <a:ext uri="{FF2B5EF4-FFF2-40B4-BE49-F238E27FC236}">
              <a16:creationId xmlns:a16="http://schemas.microsoft.com/office/drawing/2014/main" id="{43D9076A-8CBD-4AEE-83E8-4560DC89EAFC}"/>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35" name="TextBox 34">
          <a:extLst>
            <a:ext uri="{FF2B5EF4-FFF2-40B4-BE49-F238E27FC236}">
              <a16:creationId xmlns:a16="http://schemas.microsoft.com/office/drawing/2014/main" id="{A5A18ABF-BE41-42BA-8AD5-5EFACDB0998F}"/>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6" name="TextBox 35">
          <a:extLst>
            <a:ext uri="{FF2B5EF4-FFF2-40B4-BE49-F238E27FC236}">
              <a16:creationId xmlns:a16="http://schemas.microsoft.com/office/drawing/2014/main" id="{E3FF0CEF-A7ED-4280-8FA0-7A836138C8FB}"/>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7" name="TextBox 36">
          <a:extLst>
            <a:ext uri="{FF2B5EF4-FFF2-40B4-BE49-F238E27FC236}">
              <a16:creationId xmlns:a16="http://schemas.microsoft.com/office/drawing/2014/main" id="{D806485B-444B-4014-87B1-07E50737DAA3}"/>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18</xdr:row>
      <xdr:rowOff>0</xdr:rowOff>
    </xdr:from>
    <xdr:ext cx="192763" cy="264560"/>
    <xdr:sp macro="" textlink="">
      <xdr:nvSpPr>
        <xdr:cNvPr id="38" name="TextBox 37">
          <a:extLst>
            <a:ext uri="{FF2B5EF4-FFF2-40B4-BE49-F238E27FC236}">
              <a16:creationId xmlns:a16="http://schemas.microsoft.com/office/drawing/2014/main" id="{551334F2-544C-4E42-84CD-EBCF8101650A}"/>
            </a:ext>
          </a:extLst>
        </xdr:cNvPr>
        <xdr:cNvSpPr txBox="1"/>
      </xdr:nvSpPr>
      <xdr:spPr>
        <a:xfrm>
          <a:off x="503491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18</xdr:row>
      <xdr:rowOff>0</xdr:rowOff>
    </xdr:from>
    <xdr:ext cx="192763" cy="264560"/>
    <xdr:sp macro="" textlink="">
      <xdr:nvSpPr>
        <xdr:cNvPr id="39" name="TextBox 38">
          <a:extLst>
            <a:ext uri="{FF2B5EF4-FFF2-40B4-BE49-F238E27FC236}">
              <a16:creationId xmlns:a16="http://schemas.microsoft.com/office/drawing/2014/main" id="{2B93BB95-0B2F-4191-9DD3-682907F685D7}"/>
            </a:ext>
          </a:extLst>
        </xdr:cNvPr>
        <xdr:cNvSpPr txBox="1"/>
      </xdr:nvSpPr>
      <xdr:spPr>
        <a:xfrm>
          <a:off x="503872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19</xdr:row>
      <xdr:rowOff>0</xdr:rowOff>
    </xdr:from>
    <xdr:ext cx="183125" cy="264560"/>
    <xdr:sp macro="" textlink="">
      <xdr:nvSpPr>
        <xdr:cNvPr id="40" name="TextBox 39">
          <a:extLst>
            <a:ext uri="{FF2B5EF4-FFF2-40B4-BE49-F238E27FC236}">
              <a16:creationId xmlns:a16="http://schemas.microsoft.com/office/drawing/2014/main" id="{79EAD69F-13C7-4108-9675-F97354817E29}"/>
            </a:ext>
          </a:extLst>
        </xdr:cNvPr>
        <xdr:cNvSpPr txBox="1"/>
      </xdr:nvSpPr>
      <xdr:spPr>
        <a:xfrm>
          <a:off x="3491865" y="36480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19</xdr:row>
      <xdr:rowOff>0</xdr:rowOff>
    </xdr:from>
    <xdr:ext cx="184731" cy="271710"/>
    <xdr:sp macro="" textlink="">
      <xdr:nvSpPr>
        <xdr:cNvPr id="41" name="TextBox 40">
          <a:extLst>
            <a:ext uri="{FF2B5EF4-FFF2-40B4-BE49-F238E27FC236}">
              <a16:creationId xmlns:a16="http://schemas.microsoft.com/office/drawing/2014/main" id="{97F49117-9A07-4F3A-AF38-75FA640D74CB}"/>
            </a:ext>
          </a:extLst>
        </xdr:cNvPr>
        <xdr:cNvSpPr txBox="1"/>
      </xdr:nvSpPr>
      <xdr:spPr>
        <a:xfrm>
          <a:off x="3217545" y="36480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42" name="TextBox 41">
          <a:extLst>
            <a:ext uri="{FF2B5EF4-FFF2-40B4-BE49-F238E27FC236}">
              <a16:creationId xmlns:a16="http://schemas.microsoft.com/office/drawing/2014/main" id="{087D45C5-649A-4D31-83FF-C54304FB0D63}"/>
            </a:ext>
          </a:extLst>
        </xdr:cNvPr>
        <xdr:cNvSpPr txBox="1"/>
      </xdr:nvSpPr>
      <xdr:spPr>
        <a:xfrm>
          <a:off x="288226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43" name="TextBox 42">
          <a:extLst>
            <a:ext uri="{FF2B5EF4-FFF2-40B4-BE49-F238E27FC236}">
              <a16:creationId xmlns:a16="http://schemas.microsoft.com/office/drawing/2014/main" id="{28D2D231-88A4-471B-AFDC-5AE8014CB7D8}"/>
            </a:ext>
          </a:extLst>
        </xdr:cNvPr>
        <xdr:cNvSpPr txBox="1"/>
      </xdr:nvSpPr>
      <xdr:spPr>
        <a:xfrm>
          <a:off x="2882265" y="364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303466"/>
    <xdr:sp macro="" textlink="">
      <xdr:nvSpPr>
        <xdr:cNvPr id="44" name="TextBox 43">
          <a:extLst>
            <a:ext uri="{FF2B5EF4-FFF2-40B4-BE49-F238E27FC236}">
              <a16:creationId xmlns:a16="http://schemas.microsoft.com/office/drawing/2014/main" id="{710B7696-58D3-4CC6-960F-7FD2DEE4C493}"/>
            </a:ext>
          </a:extLst>
        </xdr:cNvPr>
        <xdr:cNvSpPr txBox="1"/>
      </xdr:nvSpPr>
      <xdr:spPr>
        <a:xfrm>
          <a:off x="2882265" y="38100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45" name="TextBox 44">
          <a:extLst>
            <a:ext uri="{FF2B5EF4-FFF2-40B4-BE49-F238E27FC236}">
              <a16:creationId xmlns:a16="http://schemas.microsoft.com/office/drawing/2014/main" id="{265B8E83-3479-4265-A074-F621D07B9D5A}"/>
            </a:ext>
          </a:extLst>
        </xdr:cNvPr>
        <xdr:cNvSpPr txBox="1"/>
      </xdr:nvSpPr>
      <xdr:spPr>
        <a:xfrm>
          <a:off x="2882265" y="397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46" name="TextBox 45">
          <a:extLst>
            <a:ext uri="{FF2B5EF4-FFF2-40B4-BE49-F238E27FC236}">
              <a16:creationId xmlns:a16="http://schemas.microsoft.com/office/drawing/2014/main" id="{3185AD4D-2166-41EE-8E7A-F56158B2604D}"/>
            </a:ext>
          </a:extLst>
        </xdr:cNvPr>
        <xdr:cNvSpPr txBox="1"/>
      </xdr:nvSpPr>
      <xdr:spPr>
        <a:xfrm>
          <a:off x="2882265" y="397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7" name="TextBox 46">
          <a:extLst>
            <a:ext uri="{FF2B5EF4-FFF2-40B4-BE49-F238E27FC236}">
              <a16:creationId xmlns:a16="http://schemas.microsoft.com/office/drawing/2014/main" id="{EA77E069-4684-4CDA-927B-310CB8B520F0}"/>
            </a:ext>
          </a:extLst>
        </xdr:cNvPr>
        <xdr:cNvSpPr txBox="1"/>
      </xdr:nvSpPr>
      <xdr:spPr>
        <a:xfrm>
          <a:off x="2882265" y="4133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8" name="TextBox 47">
          <a:extLst>
            <a:ext uri="{FF2B5EF4-FFF2-40B4-BE49-F238E27FC236}">
              <a16:creationId xmlns:a16="http://schemas.microsoft.com/office/drawing/2014/main" id="{12EF106B-D02B-434D-9E16-18AE544A6EAB}"/>
            </a:ext>
          </a:extLst>
        </xdr:cNvPr>
        <xdr:cNvSpPr txBox="1"/>
      </xdr:nvSpPr>
      <xdr:spPr>
        <a:xfrm>
          <a:off x="2882265" y="4133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9" name="TextBox 48">
          <a:extLst>
            <a:ext uri="{FF2B5EF4-FFF2-40B4-BE49-F238E27FC236}">
              <a16:creationId xmlns:a16="http://schemas.microsoft.com/office/drawing/2014/main" id="{BEF8EA78-B1B5-43CC-8477-EC616D9FD534}"/>
            </a:ext>
          </a:extLst>
        </xdr:cNvPr>
        <xdr:cNvSpPr txBox="1"/>
      </xdr:nvSpPr>
      <xdr:spPr>
        <a:xfrm>
          <a:off x="2882265"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50" name="TextBox 49">
          <a:extLst>
            <a:ext uri="{FF2B5EF4-FFF2-40B4-BE49-F238E27FC236}">
              <a16:creationId xmlns:a16="http://schemas.microsoft.com/office/drawing/2014/main" id="{98B8E1D6-7819-4586-84E1-5FB665209677}"/>
            </a:ext>
          </a:extLst>
        </xdr:cNvPr>
        <xdr:cNvSpPr txBox="1"/>
      </xdr:nvSpPr>
      <xdr:spPr>
        <a:xfrm>
          <a:off x="2882265"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51" name="TextBox 50">
          <a:extLst>
            <a:ext uri="{FF2B5EF4-FFF2-40B4-BE49-F238E27FC236}">
              <a16:creationId xmlns:a16="http://schemas.microsoft.com/office/drawing/2014/main" id="{82FE43E5-131A-478B-8FF0-5767B4B66FEC}"/>
            </a:ext>
          </a:extLst>
        </xdr:cNvPr>
        <xdr:cNvSpPr txBox="1"/>
      </xdr:nvSpPr>
      <xdr:spPr>
        <a:xfrm>
          <a:off x="2882265"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52" name="TextBox 51">
          <a:extLst>
            <a:ext uri="{FF2B5EF4-FFF2-40B4-BE49-F238E27FC236}">
              <a16:creationId xmlns:a16="http://schemas.microsoft.com/office/drawing/2014/main" id="{7341C176-2300-4A41-828B-377E07EA7065}"/>
            </a:ext>
          </a:extLst>
        </xdr:cNvPr>
        <xdr:cNvSpPr txBox="1"/>
      </xdr:nvSpPr>
      <xdr:spPr>
        <a:xfrm>
          <a:off x="2882265"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53" name="TextBox 52">
          <a:extLst>
            <a:ext uri="{FF2B5EF4-FFF2-40B4-BE49-F238E27FC236}">
              <a16:creationId xmlns:a16="http://schemas.microsoft.com/office/drawing/2014/main" id="{8A50A4D8-EE0A-4934-951F-8AE1FB83A935}"/>
            </a:ext>
          </a:extLst>
        </xdr:cNvPr>
        <xdr:cNvSpPr txBox="1"/>
      </xdr:nvSpPr>
      <xdr:spPr>
        <a:xfrm>
          <a:off x="2882265" y="4619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54" name="TextBox 53">
          <a:extLst>
            <a:ext uri="{FF2B5EF4-FFF2-40B4-BE49-F238E27FC236}">
              <a16:creationId xmlns:a16="http://schemas.microsoft.com/office/drawing/2014/main" id="{98E75F05-A993-48AB-B1E8-FB6D4EABA552}"/>
            </a:ext>
          </a:extLst>
        </xdr:cNvPr>
        <xdr:cNvSpPr txBox="1"/>
      </xdr:nvSpPr>
      <xdr:spPr>
        <a:xfrm>
          <a:off x="2882265" y="4619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18</xdr:row>
      <xdr:rowOff>0</xdr:rowOff>
    </xdr:from>
    <xdr:ext cx="184731" cy="264560"/>
    <xdr:sp macro="" textlink="">
      <xdr:nvSpPr>
        <xdr:cNvPr id="55" name="TextBox 54">
          <a:extLst>
            <a:ext uri="{FF2B5EF4-FFF2-40B4-BE49-F238E27FC236}">
              <a16:creationId xmlns:a16="http://schemas.microsoft.com/office/drawing/2014/main" id="{5DD055E7-117D-4908-9034-86A975FFCAD5}"/>
            </a:ext>
          </a:extLst>
        </xdr:cNvPr>
        <xdr:cNvSpPr txBox="1"/>
      </xdr:nvSpPr>
      <xdr:spPr>
        <a:xfrm>
          <a:off x="3495675" y="34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56" name="TextBox 55">
          <a:extLst>
            <a:ext uri="{FF2B5EF4-FFF2-40B4-BE49-F238E27FC236}">
              <a16:creationId xmlns:a16="http://schemas.microsoft.com/office/drawing/2014/main" id="{D754EFA2-6F40-480B-8798-46613729A12E}"/>
            </a:ext>
          </a:extLst>
        </xdr:cNvPr>
        <xdr:cNvSpPr txBox="1"/>
      </xdr:nvSpPr>
      <xdr:spPr>
        <a:xfrm>
          <a:off x="3495675"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20</xdr:row>
      <xdr:rowOff>0</xdr:rowOff>
    </xdr:from>
    <xdr:ext cx="184731" cy="303466"/>
    <xdr:sp macro="" textlink="">
      <xdr:nvSpPr>
        <xdr:cNvPr id="57" name="TextBox 56">
          <a:extLst>
            <a:ext uri="{FF2B5EF4-FFF2-40B4-BE49-F238E27FC236}">
              <a16:creationId xmlns:a16="http://schemas.microsoft.com/office/drawing/2014/main" id="{9E89A4D3-C4B5-41B4-B268-98DDC440D536}"/>
            </a:ext>
          </a:extLst>
        </xdr:cNvPr>
        <xdr:cNvSpPr txBox="1"/>
      </xdr:nvSpPr>
      <xdr:spPr>
        <a:xfrm>
          <a:off x="3495675" y="38100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264560"/>
    <xdr:sp macro="" textlink="">
      <xdr:nvSpPr>
        <xdr:cNvPr id="58" name="TextBox 57">
          <a:extLst>
            <a:ext uri="{FF2B5EF4-FFF2-40B4-BE49-F238E27FC236}">
              <a16:creationId xmlns:a16="http://schemas.microsoft.com/office/drawing/2014/main" id="{D78DB4A6-AE3B-4FD1-BDBD-B5C7CAC0A85D}"/>
            </a:ext>
          </a:extLst>
        </xdr:cNvPr>
        <xdr:cNvSpPr txBox="1"/>
      </xdr:nvSpPr>
      <xdr:spPr>
        <a:xfrm>
          <a:off x="349567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264560"/>
    <xdr:sp macro="" textlink="">
      <xdr:nvSpPr>
        <xdr:cNvPr id="59" name="TextBox 58">
          <a:extLst>
            <a:ext uri="{FF2B5EF4-FFF2-40B4-BE49-F238E27FC236}">
              <a16:creationId xmlns:a16="http://schemas.microsoft.com/office/drawing/2014/main" id="{5B6E117D-EDF5-43F8-9706-E32F2906A270}"/>
            </a:ext>
          </a:extLst>
        </xdr:cNvPr>
        <xdr:cNvSpPr txBox="1"/>
      </xdr:nvSpPr>
      <xdr:spPr>
        <a:xfrm>
          <a:off x="349567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60" name="TextBox 59">
          <a:extLst>
            <a:ext uri="{FF2B5EF4-FFF2-40B4-BE49-F238E27FC236}">
              <a16:creationId xmlns:a16="http://schemas.microsoft.com/office/drawing/2014/main" id="{4FCFE520-2EF9-48AE-BBE8-698469BF4E29}"/>
            </a:ext>
          </a:extLst>
        </xdr:cNvPr>
        <xdr:cNvSpPr txBox="1"/>
      </xdr:nvSpPr>
      <xdr:spPr>
        <a:xfrm>
          <a:off x="349567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61" name="TextBox 60">
          <a:extLst>
            <a:ext uri="{FF2B5EF4-FFF2-40B4-BE49-F238E27FC236}">
              <a16:creationId xmlns:a16="http://schemas.microsoft.com/office/drawing/2014/main" id="{271C9802-4545-4C11-8EEC-D80B8918B881}"/>
            </a:ext>
          </a:extLst>
        </xdr:cNvPr>
        <xdr:cNvSpPr txBox="1"/>
      </xdr:nvSpPr>
      <xdr:spPr>
        <a:xfrm>
          <a:off x="349567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62" name="TextBox 61">
          <a:extLst>
            <a:ext uri="{FF2B5EF4-FFF2-40B4-BE49-F238E27FC236}">
              <a16:creationId xmlns:a16="http://schemas.microsoft.com/office/drawing/2014/main" id="{E5980B9D-6DB8-40AC-AA2A-4CBA20F6E68D}"/>
            </a:ext>
          </a:extLst>
        </xdr:cNvPr>
        <xdr:cNvSpPr txBox="1"/>
      </xdr:nvSpPr>
      <xdr:spPr>
        <a:xfrm>
          <a:off x="34956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63" name="TextBox 62">
          <a:extLst>
            <a:ext uri="{FF2B5EF4-FFF2-40B4-BE49-F238E27FC236}">
              <a16:creationId xmlns:a16="http://schemas.microsoft.com/office/drawing/2014/main" id="{32662392-D34B-4964-A030-2144709DA6B3}"/>
            </a:ext>
          </a:extLst>
        </xdr:cNvPr>
        <xdr:cNvSpPr txBox="1"/>
      </xdr:nvSpPr>
      <xdr:spPr>
        <a:xfrm>
          <a:off x="34956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4" name="TextBox 63">
          <a:extLst>
            <a:ext uri="{FF2B5EF4-FFF2-40B4-BE49-F238E27FC236}">
              <a16:creationId xmlns:a16="http://schemas.microsoft.com/office/drawing/2014/main" id="{D6CB5161-EB09-47A3-93FD-E92C1AF102DF}"/>
            </a:ext>
          </a:extLst>
        </xdr:cNvPr>
        <xdr:cNvSpPr txBox="1"/>
      </xdr:nvSpPr>
      <xdr:spPr>
        <a:xfrm>
          <a:off x="349567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5" name="TextBox 64">
          <a:extLst>
            <a:ext uri="{FF2B5EF4-FFF2-40B4-BE49-F238E27FC236}">
              <a16:creationId xmlns:a16="http://schemas.microsoft.com/office/drawing/2014/main" id="{99EC32F1-372C-435C-8941-DBA7C2EE32CF}"/>
            </a:ext>
          </a:extLst>
        </xdr:cNvPr>
        <xdr:cNvSpPr txBox="1"/>
      </xdr:nvSpPr>
      <xdr:spPr>
        <a:xfrm>
          <a:off x="349567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66" name="TextBox 65">
          <a:extLst>
            <a:ext uri="{FF2B5EF4-FFF2-40B4-BE49-F238E27FC236}">
              <a16:creationId xmlns:a16="http://schemas.microsoft.com/office/drawing/2014/main" id="{793B9159-58B6-4CC6-BECB-8ADD4EC5AB9D}"/>
            </a:ext>
          </a:extLst>
        </xdr:cNvPr>
        <xdr:cNvSpPr txBox="1"/>
      </xdr:nvSpPr>
      <xdr:spPr>
        <a:xfrm>
          <a:off x="349567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67" name="TextBox 66">
          <a:extLst>
            <a:ext uri="{FF2B5EF4-FFF2-40B4-BE49-F238E27FC236}">
              <a16:creationId xmlns:a16="http://schemas.microsoft.com/office/drawing/2014/main" id="{A343C770-0D03-472F-920E-5B9E6AA45A9B}"/>
            </a:ext>
          </a:extLst>
        </xdr:cNvPr>
        <xdr:cNvSpPr txBox="1"/>
      </xdr:nvSpPr>
      <xdr:spPr>
        <a:xfrm>
          <a:off x="349567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18</xdr:row>
      <xdr:rowOff>0</xdr:rowOff>
    </xdr:from>
    <xdr:ext cx="184731" cy="264560"/>
    <xdr:sp macro="" textlink="">
      <xdr:nvSpPr>
        <xdr:cNvPr id="68" name="TextBox 67">
          <a:extLst>
            <a:ext uri="{FF2B5EF4-FFF2-40B4-BE49-F238E27FC236}">
              <a16:creationId xmlns:a16="http://schemas.microsoft.com/office/drawing/2014/main" id="{F55D71F8-7B24-4353-8432-62849C59F0AD}"/>
            </a:ext>
          </a:extLst>
        </xdr:cNvPr>
        <xdr:cNvSpPr txBox="1"/>
      </xdr:nvSpPr>
      <xdr:spPr>
        <a:xfrm>
          <a:off x="5038725" y="34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69" name="TextBox 68">
          <a:extLst>
            <a:ext uri="{FF2B5EF4-FFF2-40B4-BE49-F238E27FC236}">
              <a16:creationId xmlns:a16="http://schemas.microsoft.com/office/drawing/2014/main" id="{376D0B48-3B36-49FB-B684-FC9BB107374A}"/>
            </a:ext>
          </a:extLst>
        </xdr:cNvPr>
        <xdr:cNvSpPr txBox="1"/>
      </xdr:nvSpPr>
      <xdr:spPr>
        <a:xfrm>
          <a:off x="5038725"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184731" cy="303466"/>
    <xdr:sp macro="" textlink="">
      <xdr:nvSpPr>
        <xdr:cNvPr id="70" name="TextBox 69">
          <a:extLst>
            <a:ext uri="{FF2B5EF4-FFF2-40B4-BE49-F238E27FC236}">
              <a16:creationId xmlns:a16="http://schemas.microsoft.com/office/drawing/2014/main" id="{B3982E99-FF46-438B-A541-3BC498FAB1A8}"/>
            </a:ext>
          </a:extLst>
        </xdr:cNvPr>
        <xdr:cNvSpPr txBox="1"/>
      </xdr:nvSpPr>
      <xdr:spPr>
        <a:xfrm>
          <a:off x="5038725" y="38100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264560"/>
    <xdr:sp macro="" textlink="">
      <xdr:nvSpPr>
        <xdr:cNvPr id="71" name="TextBox 70">
          <a:extLst>
            <a:ext uri="{FF2B5EF4-FFF2-40B4-BE49-F238E27FC236}">
              <a16:creationId xmlns:a16="http://schemas.microsoft.com/office/drawing/2014/main" id="{EDC08765-1D47-4824-AFF1-7DB32858B5D9}"/>
            </a:ext>
          </a:extLst>
        </xdr:cNvPr>
        <xdr:cNvSpPr txBox="1"/>
      </xdr:nvSpPr>
      <xdr:spPr>
        <a:xfrm>
          <a:off x="50387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264560"/>
    <xdr:sp macro="" textlink="">
      <xdr:nvSpPr>
        <xdr:cNvPr id="72" name="TextBox 71">
          <a:extLst>
            <a:ext uri="{FF2B5EF4-FFF2-40B4-BE49-F238E27FC236}">
              <a16:creationId xmlns:a16="http://schemas.microsoft.com/office/drawing/2014/main" id="{BF5137F2-9384-4527-A750-499E95C9891B}"/>
            </a:ext>
          </a:extLst>
        </xdr:cNvPr>
        <xdr:cNvSpPr txBox="1"/>
      </xdr:nvSpPr>
      <xdr:spPr>
        <a:xfrm>
          <a:off x="50387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73" name="TextBox 72">
          <a:extLst>
            <a:ext uri="{FF2B5EF4-FFF2-40B4-BE49-F238E27FC236}">
              <a16:creationId xmlns:a16="http://schemas.microsoft.com/office/drawing/2014/main" id="{35775C3D-9FD2-4B43-AEED-5F28AD5BEE05}"/>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74" name="TextBox 73">
          <a:extLst>
            <a:ext uri="{FF2B5EF4-FFF2-40B4-BE49-F238E27FC236}">
              <a16:creationId xmlns:a16="http://schemas.microsoft.com/office/drawing/2014/main" id="{2493D64C-5890-49BE-8BD8-CEF7A9B0757E}"/>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5" name="TextBox 74">
          <a:extLst>
            <a:ext uri="{FF2B5EF4-FFF2-40B4-BE49-F238E27FC236}">
              <a16:creationId xmlns:a16="http://schemas.microsoft.com/office/drawing/2014/main" id="{73C09939-5C9D-4461-8184-001A5DC15709}"/>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6" name="TextBox 75">
          <a:extLst>
            <a:ext uri="{FF2B5EF4-FFF2-40B4-BE49-F238E27FC236}">
              <a16:creationId xmlns:a16="http://schemas.microsoft.com/office/drawing/2014/main" id="{2ED631B7-D3F4-4586-AAA4-BECC0CB5AAEA}"/>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7" name="TextBox 76">
          <a:extLst>
            <a:ext uri="{FF2B5EF4-FFF2-40B4-BE49-F238E27FC236}">
              <a16:creationId xmlns:a16="http://schemas.microsoft.com/office/drawing/2014/main" id="{718BF619-A561-48FE-A7B6-0350815BC85B}"/>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8" name="TextBox 77">
          <a:extLst>
            <a:ext uri="{FF2B5EF4-FFF2-40B4-BE49-F238E27FC236}">
              <a16:creationId xmlns:a16="http://schemas.microsoft.com/office/drawing/2014/main" id="{BAB30788-F31D-4B99-82A3-5E3DDA3468A4}"/>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79" name="TextBox 78">
          <a:extLst>
            <a:ext uri="{FF2B5EF4-FFF2-40B4-BE49-F238E27FC236}">
              <a16:creationId xmlns:a16="http://schemas.microsoft.com/office/drawing/2014/main" id="{35B196E7-3557-41CD-8964-9F87C0F6DCBB}"/>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80" name="TextBox 79">
          <a:extLst>
            <a:ext uri="{FF2B5EF4-FFF2-40B4-BE49-F238E27FC236}">
              <a16:creationId xmlns:a16="http://schemas.microsoft.com/office/drawing/2014/main" id="{BC5B9B9C-8842-468C-B1D3-77D812621256}"/>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18</xdr:row>
      <xdr:rowOff>0</xdr:rowOff>
    </xdr:from>
    <xdr:ext cx="192763" cy="264560"/>
    <xdr:sp macro="" textlink="">
      <xdr:nvSpPr>
        <xdr:cNvPr id="81" name="TextBox 80">
          <a:extLst>
            <a:ext uri="{FF2B5EF4-FFF2-40B4-BE49-F238E27FC236}">
              <a16:creationId xmlns:a16="http://schemas.microsoft.com/office/drawing/2014/main" id="{A84E8D1A-8695-4C71-9798-35EEC4ABA4F7}"/>
            </a:ext>
          </a:extLst>
        </xdr:cNvPr>
        <xdr:cNvSpPr txBox="1"/>
      </xdr:nvSpPr>
      <xdr:spPr>
        <a:xfrm>
          <a:off x="349186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18</xdr:row>
      <xdr:rowOff>0</xdr:rowOff>
    </xdr:from>
    <xdr:ext cx="192763" cy="264560"/>
    <xdr:sp macro="" textlink="">
      <xdr:nvSpPr>
        <xdr:cNvPr id="82" name="TextBox 81">
          <a:extLst>
            <a:ext uri="{FF2B5EF4-FFF2-40B4-BE49-F238E27FC236}">
              <a16:creationId xmlns:a16="http://schemas.microsoft.com/office/drawing/2014/main" id="{79F0735E-2712-4210-8F75-FC74734F8E80}"/>
            </a:ext>
          </a:extLst>
        </xdr:cNvPr>
        <xdr:cNvSpPr txBox="1"/>
      </xdr:nvSpPr>
      <xdr:spPr>
        <a:xfrm>
          <a:off x="503491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18</xdr:row>
      <xdr:rowOff>0</xdr:rowOff>
    </xdr:from>
    <xdr:ext cx="192763" cy="264560"/>
    <xdr:sp macro="" textlink="">
      <xdr:nvSpPr>
        <xdr:cNvPr id="83" name="TextBox 82">
          <a:extLst>
            <a:ext uri="{FF2B5EF4-FFF2-40B4-BE49-F238E27FC236}">
              <a16:creationId xmlns:a16="http://schemas.microsoft.com/office/drawing/2014/main" id="{89AC0C4F-51B8-4DAA-9B70-6C387CCD3FD5}"/>
            </a:ext>
          </a:extLst>
        </xdr:cNvPr>
        <xdr:cNvSpPr txBox="1"/>
      </xdr:nvSpPr>
      <xdr:spPr>
        <a:xfrm>
          <a:off x="667321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19</xdr:row>
      <xdr:rowOff>0</xdr:rowOff>
    </xdr:from>
    <xdr:ext cx="183125" cy="264560"/>
    <xdr:sp macro="" textlink="">
      <xdr:nvSpPr>
        <xdr:cNvPr id="84" name="TextBox 83">
          <a:extLst>
            <a:ext uri="{FF2B5EF4-FFF2-40B4-BE49-F238E27FC236}">
              <a16:creationId xmlns:a16="http://schemas.microsoft.com/office/drawing/2014/main" id="{8400373E-EE0F-46FD-A9E6-3334F8CC75AC}"/>
            </a:ext>
          </a:extLst>
        </xdr:cNvPr>
        <xdr:cNvSpPr txBox="1"/>
      </xdr:nvSpPr>
      <xdr:spPr>
        <a:xfrm>
          <a:off x="2882265" y="36480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19</xdr:row>
      <xdr:rowOff>0</xdr:rowOff>
    </xdr:from>
    <xdr:ext cx="184731" cy="271710"/>
    <xdr:sp macro="" textlink="">
      <xdr:nvSpPr>
        <xdr:cNvPr id="85" name="TextBox 84">
          <a:extLst>
            <a:ext uri="{FF2B5EF4-FFF2-40B4-BE49-F238E27FC236}">
              <a16:creationId xmlns:a16="http://schemas.microsoft.com/office/drawing/2014/main" id="{C8ECA050-D615-435B-9AD7-1A29CE430591}"/>
            </a:ext>
          </a:extLst>
        </xdr:cNvPr>
        <xdr:cNvSpPr txBox="1"/>
      </xdr:nvSpPr>
      <xdr:spPr>
        <a:xfrm>
          <a:off x="1102995" y="36480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2</xdr:col>
      <xdr:colOff>3139440</xdr:colOff>
      <xdr:row>22</xdr:row>
      <xdr:rowOff>0</xdr:rowOff>
    </xdr:from>
    <xdr:ext cx="192763" cy="264560"/>
    <xdr:sp macro="" textlink="">
      <xdr:nvSpPr>
        <xdr:cNvPr id="2" name="TextBox 1">
          <a:extLst>
            <a:ext uri="{FF2B5EF4-FFF2-40B4-BE49-F238E27FC236}">
              <a16:creationId xmlns:a16="http://schemas.microsoft.com/office/drawing/2014/main" id="{64BCAE47-F4B8-4C50-8FEE-F441174B5CDE}"/>
            </a:ext>
          </a:extLst>
        </xdr:cNvPr>
        <xdr:cNvSpPr txBox="1"/>
      </xdr:nvSpPr>
      <xdr:spPr>
        <a:xfrm>
          <a:off x="32061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3" name="TextBox 2">
          <a:extLst>
            <a:ext uri="{FF2B5EF4-FFF2-40B4-BE49-F238E27FC236}">
              <a16:creationId xmlns:a16="http://schemas.microsoft.com/office/drawing/2014/main" id="{827F9A6D-B506-487C-98EC-783403AC9D01}"/>
            </a:ext>
          </a:extLst>
        </xdr:cNvPr>
        <xdr:cNvSpPr txBox="1"/>
      </xdr:nvSpPr>
      <xdr:spPr>
        <a:xfrm>
          <a:off x="3206115" y="315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303466"/>
    <xdr:sp macro="" textlink="">
      <xdr:nvSpPr>
        <xdr:cNvPr id="4" name="TextBox 3">
          <a:extLst>
            <a:ext uri="{FF2B5EF4-FFF2-40B4-BE49-F238E27FC236}">
              <a16:creationId xmlns:a16="http://schemas.microsoft.com/office/drawing/2014/main" id="{2CFF9179-A722-47AE-A5EA-8DA7542A90B8}"/>
            </a:ext>
          </a:extLst>
        </xdr:cNvPr>
        <xdr:cNvSpPr txBox="1"/>
      </xdr:nvSpPr>
      <xdr:spPr>
        <a:xfrm>
          <a:off x="3206115" y="32956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5" name="TextBox 4">
          <a:extLst>
            <a:ext uri="{FF2B5EF4-FFF2-40B4-BE49-F238E27FC236}">
              <a16:creationId xmlns:a16="http://schemas.microsoft.com/office/drawing/2014/main" id="{0EA37EC7-EAF6-4631-A4ED-ED2263965888}"/>
            </a:ext>
          </a:extLst>
        </xdr:cNvPr>
        <xdr:cNvSpPr txBox="1"/>
      </xdr:nvSpPr>
      <xdr:spPr>
        <a:xfrm>
          <a:off x="32061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6" name="TextBox 5">
          <a:extLst>
            <a:ext uri="{FF2B5EF4-FFF2-40B4-BE49-F238E27FC236}">
              <a16:creationId xmlns:a16="http://schemas.microsoft.com/office/drawing/2014/main" id="{A821C255-3428-4C25-ACDC-3327B0577F3D}"/>
            </a:ext>
          </a:extLst>
        </xdr:cNvPr>
        <xdr:cNvSpPr txBox="1"/>
      </xdr:nvSpPr>
      <xdr:spPr>
        <a:xfrm>
          <a:off x="32061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264560"/>
    <xdr:sp macro="" textlink="">
      <xdr:nvSpPr>
        <xdr:cNvPr id="7" name="TextBox 6">
          <a:extLst>
            <a:ext uri="{FF2B5EF4-FFF2-40B4-BE49-F238E27FC236}">
              <a16:creationId xmlns:a16="http://schemas.microsoft.com/office/drawing/2014/main" id="{06AE9DB2-278B-47BE-9748-7AFA85373154}"/>
            </a:ext>
          </a:extLst>
        </xdr:cNvPr>
        <xdr:cNvSpPr txBox="1"/>
      </xdr:nvSpPr>
      <xdr:spPr>
        <a:xfrm>
          <a:off x="3206115"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264560"/>
    <xdr:sp macro="" textlink="">
      <xdr:nvSpPr>
        <xdr:cNvPr id="8" name="TextBox 7">
          <a:extLst>
            <a:ext uri="{FF2B5EF4-FFF2-40B4-BE49-F238E27FC236}">
              <a16:creationId xmlns:a16="http://schemas.microsoft.com/office/drawing/2014/main" id="{E15EBDFE-F4B2-49EA-8CD9-9C8D96A041D0}"/>
            </a:ext>
          </a:extLst>
        </xdr:cNvPr>
        <xdr:cNvSpPr txBox="1"/>
      </xdr:nvSpPr>
      <xdr:spPr>
        <a:xfrm>
          <a:off x="3206115"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27</xdr:row>
      <xdr:rowOff>0</xdr:rowOff>
    </xdr:from>
    <xdr:ext cx="192763" cy="264560"/>
    <xdr:sp macro="" textlink="">
      <xdr:nvSpPr>
        <xdr:cNvPr id="9" name="TextBox 8">
          <a:extLst>
            <a:ext uri="{FF2B5EF4-FFF2-40B4-BE49-F238E27FC236}">
              <a16:creationId xmlns:a16="http://schemas.microsoft.com/office/drawing/2014/main" id="{2D70D1E3-9C41-409D-9989-6FB789126FC8}"/>
            </a:ext>
          </a:extLst>
        </xdr:cNvPr>
        <xdr:cNvSpPr txBox="1"/>
      </xdr:nvSpPr>
      <xdr:spPr>
        <a:xfrm>
          <a:off x="3206115" y="3724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27</xdr:row>
      <xdr:rowOff>0</xdr:rowOff>
    </xdr:from>
    <xdr:ext cx="192763" cy="264560"/>
    <xdr:sp macro="" textlink="">
      <xdr:nvSpPr>
        <xdr:cNvPr id="10" name="TextBox 9">
          <a:extLst>
            <a:ext uri="{FF2B5EF4-FFF2-40B4-BE49-F238E27FC236}">
              <a16:creationId xmlns:a16="http://schemas.microsoft.com/office/drawing/2014/main" id="{7CCBB414-3CEC-4C1B-965F-C79363FD1EAC}"/>
            </a:ext>
          </a:extLst>
        </xdr:cNvPr>
        <xdr:cNvSpPr txBox="1"/>
      </xdr:nvSpPr>
      <xdr:spPr>
        <a:xfrm>
          <a:off x="3206115" y="3724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28</xdr:row>
      <xdr:rowOff>0</xdr:rowOff>
    </xdr:from>
    <xdr:ext cx="192763" cy="264560"/>
    <xdr:sp macro="" textlink="">
      <xdr:nvSpPr>
        <xdr:cNvPr id="11" name="TextBox 10">
          <a:extLst>
            <a:ext uri="{FF2B5EF4-FFF2-40B4-BE49-F238E27FC236}">
              <a16:creationId xmlns:a16="http://schemas.microsoft.com/office/drawing/2014/main" id="{45D0AC7D-B02B-49C6-BE68-8F19DE3202FD}"/>
            </a:ext>
          </a:extLst>
        </xdr:cNvPr>
        <xdr:cNvSpPr txBox="1"/>
      </xdr:nvSpPr>
      <xdr:spPr>
        <a:xfrm>
          <a:off x="3206115"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28</xdr:row>
      <xdr:rowOff>0</xdr:rowOff>
    </xdr:from>
    <xdr:ext cx="192763" cy="264560"/>
    <xdr:sp macro="" textlink="">
      <xdr:nvSpPr>
        <xdr:cNvPr id="12" name="TextBox 11">
          <a:extLst>
            <a:ext uri="{FF2B5EF4-FFF2-40B4-BE49-F238E27FC236}">
              <a16:creationId xmlns:a16="http://schemas.microsoft.com/office/drawing/2014/main" id="{4DF5A045-A7D8-46CE-A341-FB5F3C379EBA}"/>
            </a:ext>
          </a:extLst>
        </xdr:cNvPr>
        <xdr:cNvSpPr txBox="1"/>
      </xdr:nvSpPr>
      <xdr:spPr>
        <a:xfrm>
          <a:off x="3206115"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29</xdr:row>
      <xdr:rowOff>0</xdr:rowOff>
    </xdr:from>
    <xdr:ext cx="192763" cy="264560"/>
    <xdr:sp macro="" textlink="">
      <xdr:nvSpPr>
        <xdr:cNvPr id="13" name="TextBox 12">
          <a:extLst>
            <a:ext uri="{FF2B5EF4-FFF2-40B4-BE49-F238E27FC236}">
              <a16:creationId xmlns:a16="http://schemas.microsoft.com/office/drawing/2014/main" id="{FB499AE1-1CC4-4377-810D-8DDBCC887783}"/>
            </a:ext>
          </a:extLst>
        </xdr:cNvPr>
        <xdr:cNvSpPr txBox="1"/>
      </xdr:nvSpPr>
      <xdr:spPr>
        <a:xfrm>
          <a:off x="3206115"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29</xdr:row>
      <xdr:rowOff>0</xdr:rowOff>
    </xdr:from>
    <xdr:ext cx="192763" cy="264560"/>
    <xdr:sp macro="" textlink="">
      <xdr:nvSpPr>
        <xdr:cNvPr id="14" name="TextBox 13">
          <a:extLst>
            <a:ext uri="{FF2B5EF4-FFF2-40B4-BE49-F238E27FC236}">
              <a16:creationId xmlns:a16="http://schemas.microsoft.com/office/drawing/2014/main" id="{5940050F-05C1-41F4-B36A-1DC0C38A9192}"/>
            </a:ext>
          </a:extLst>
        </xdr:cNvPr>
        <xdr:cNvSpPr txBox="1"/>
      </xdr:nvSpPr>
      <xdr:spPr>
        <a:xfrm>
          <a:off x="3206115"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15" name="TextBox 14">
          <a:extLst>
            <a:ext uri="{FF2B5EF4-FFF2-40B4-BE49-F238E27FC236}">
              <a16:creationId xmlns:a16="http://schemas.microsoft.com/office/drawing/2014/main" id="{ED6E1512-5FD0-48A5-97E8-732FDCB9C0A6}"/>
            </a:ext>
          </a:extLst>
        </xdr:cNvPr>
        <xdr:cNvSpPr txBox="1"/>
      </xdr:nvSpPr>
      <xdr:spPr>
        <a:xfrm>
          <a:off x="519112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16" name="TextBox 15">
          <a:extLst>
            <a:ext uri="{FF2B5EF4-FFF2-40B4-BE49-F238E27FC236}">
              <a16:creationId xmlns:a16="http://schemas.microsoft.com/office/drawing/2014/main" id="{75BF81D4-8FCE-485C-97BF-0D25E9460EB3}"/>
            </a:ext>
          </a:extLst>
        </xdr:cNvPr>
        <xdr:cNvSpPr txBox="1"/>
      </xdr:nvSpPr>
      <xdr:spPr>
        <a:xfrm>
          <a:off x="5191125" y="315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303466"/>
    <xdr:sp macro="" textlink="">
      <xdr:nvSpPr>
        <xdr:cNvPr id="17" name="TextBox 16">
          <a:extLst>
            <a:ext uri="{FF2B5EF4-FFF2-40B4-BE49-F238E27FC236}">
              <a16:creationId xmlns:a16="http://schemas.microsoft.com/office/drawing/2014/main" id="{E1AB4066-56CE-4BD8-A311-788F238C3F12}"/>
            </a:ext>
          </a:extLst>
        </xdr:cNvPr>
        <xdr:cNvSpPr txBox="1"/>
      </xdr:nvSpPr>
      <xdr:spPr>
        <a:xfrm>
          <a:off x="5191125" y="3295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18" name="TextBox 17">
          <a:extLst>
            <a:ext uri="{FF2B5EF4-FFF2-40B4-BE49-F238E27FC236}">
              <a16:creationId xmlns:a16="http://schemas.microsoft.com/office/drawing/2014/main" id="{1AA940A1-14F8-4B11-B5D5-D027798F161C}"/>
            </a:ext>
          </a:extLst>
        </xdr:cNvPr>
        <xdr:cNvSpPr txBox="1"/>
      </xdr:nvSpPr>
      <xdr:spPr>
        <a:xfrm>
          <a:off x="51911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19" name="TextBox 18">
          <a:extLst>
            <a:ext uri="{FF2B5EF4-FFF2-40B4-BE49-F238E27FC236}">
              <a16:creationId xmlns:a16="http://schemas.microsoft.com/office/drawing/2014/main" id="{A92E3CD5-687B-4979-B9ED-B6F6C2443B68}"/>
            </a:ext>
          </a:extLst>
        </xdr:cNvPr>
        <xdr:cNvSpPr txBox="1"/>
      </xdr:nvSpPr>
      <xdr:spPr>
        <a:xfrm>
          <a:off x="51911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20" name="TextBox 19">
          <a:extLst>
            <a:ext uri="{FF2B5EF4-FFF2-40B4-BE49-F238E27FC236}">
              <a16:creationId xmlns:a16="http://schemas.microsoft.com/office/drawing/2014/main" id="{E5F0910B-A819-43A6-8CB3-DE053A4109CD}"/>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21" name="TextBox 20">
          <a:extLst>
            <a:ext uri="{FF2B5EF4-FFF2-40B4-BE49-F238E27FC236}">
              <a16:creationId xmlns:a16="http://schemas.microsoft.com/office/drawing/2014/main" id="{3FFB686A-7F40-47A6-9CCA-4C09D37E8199}"/>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22" name="TextBox 21">
          <a:extLst>
            <a:ext uri="{FF2B5EF4-FFF2-40B4-BE49-F238E27FC236}">
              <a16:creationId xmlns:a16="http://schemas.microsoft.com/office/drawing/2014/main" id="{87AF761E-078E-42CA-8515-944D231237A5}"/>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23" name="TextBox 22">
          <a:extLst>
            <a:ext uri="{FF2B5EF4-FFF2-40B4-BE49-F238E27FC236}">
              <a16:creationId xmlns:a16="http://schemas.microsoft.com/office/drawing/2014/main" id="{472A0101-71A5-446E-BA5A-BF412BEE9585}"/>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24" name="TextBox 23">
          <a:extLst>
            <a:ext uri="{FF2B5EF4-FFF2-40B4-BE49-F238E27FC236}">
              <a16:creationId xmlns:a16="http://schemas.microsoft.com/office/drawing/2014/main" id="{1E09D1A3-5701-4893-9435-6354618633A1}"/>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25" name="TextBox 24">
          <a:extLst>
            <a:ext uri="{FF2B5EF4-FFF2-40B4-BE49-F238E27FC236}">
              <a16:creationId xmlns:a16="http://schemas.microsoft.com/office/drawing/2014/main" id="{DEAB9F53-1CF0-4E18-8C45-742CA77D9F6A}"/>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26" name="TextBox 25">
          <a:extLst>
            <a:ext uri="{FF2B5EF4-FFF2-40B4-BE49-F238E27FC236}">
              <a16:creationId xmlns:a16="http://schemas.microsoft.com/office/drawing/2014/main" id="{6D1D86D3-608A-407E-A461-9859FD00261C}"/>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27" name="TextBox 26">
          <a:extLst>
            <a:ext uri="{FF2B5EF4-FFF2-40B4-BE49-F238E27FC236}">
              <a16:creationId xmlns:a16="http://schemas.microsoft.com/office/drawing/2014/main" id="{614D23E6-59E0-4440-8A6B-4AF62BC77AC7}"/>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28" name="TextBox 27">
          <a:extLst>
            <a:ext uri="{FF2B5EF4-FFF2-40B4-BE49-F238E27FC236}">
              <a16:creationId xmlns:a16="http://schemas.microsoft.com/office/drawing/2014/main" id="{5F7A9BA3-04E0-4228-9C7A-090C2E7EBA68}"/>
            </a:ext>
          </a:extLst>
        </xdr:cNvPr>
        <xdr:cNvSpPr txBox="1"/>
      </xdr:nvSpPr>
      <xdr:spPr>
        <a:xfrm>
          <a:off x="519112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29" name="TextBox 28">
          <a:extLst>
            <a:ext uri="{FF2B5EF4-FFF2-40B4-BE49-F238E27FC236}">
              <a16:creationId xmlns:a16="http://schemas.microsoft.com/office/drawing/2014/main" id="{BD36EC96-A513-4FC6-B69C-990050C1590E}"/>
            </a:ext>
          </a:extLst>
        </xdr:cNvPr>
        <xdr:cNvSpPr txBox="1"/>
      </xdr:nvSpPr>
      <xdr:spPr>
        <a:xfrm>
          <a:off x="5191125" y="315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30" name="TextBox 29">
          <a:extLst>
            <a:ext uri="{FF2B5EF4-FFF2-40B4-BE49-F238E27FC236}">
              <a16:creationId xmlns:a16="http://schemas.microsoft.com/office/drawing/2014/main" id="{8A03F5E9-A7E8-463A-BDD0-2E03B25D9ECC}"/>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31" name="TextBox 30">
          <a:extLst>
            <a:ext uri="{FF2B5EF4-FFF2-40B4-BE49-F238E27FC236}">
              <a16:creationId xmlns:a16="http://schemas.microsoft.com/office/drawing/2014/main" id="{DDCE57CB-F2CC-44F2-8C15-3996E9D7EDA3}"/>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32" name="TextBox 31">
          <a:extLst>
            <a:ext uri="{FF2B5EF4-FFF2-40B4-BE49-F238E27FC236}">
              <a16:creationId xmlns:a16="http://schemas.microsoft.com/office/drawing/2014/main" id="{3F5D6830-C19E-4323-AA14-7A501ED5907F}"/>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33" name="TextBox 32">
          <a:extLst>
            <a:ext uri="{FF2B5EF4-FFF2-40B4-BE49-F238E27FC236}">
              <a16:creationId xmlns:a16="http://schemas.microsoft.com/office/drawing/2014/main" id="{161180D9-4D66-432F-9C61-C59A4D783A2D}"/>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28</xdr:row>
      <xdr:rowOff>0</xdr:rowOff>
    </xdr:from>
    <xdr:ext cx="184731" cy="264560"/>
    <xdr:sp macro="" textlink="">
      <xdr:nvSpPr>
        <xdr:cNvPr id="34" name="TextBox 33">
          <a:extLst>
            <a:ext uri="{FF2B5EF4-FFF2-40B4-BE49-F238E27FC236}">
              <a16:creationId xmlns:a16="http://schemas.microsoft.com/office/drawing/2014/main" id="{F83C5D3C-52C4-4D0E-B367-CEAF152B6085}"/>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28</xdr:row>
      <xdr:rowOff>0</xdr:rowOff>
    </xdr:from>
    <xdr:ext cx="184731" cy="264560"/>
    <xdr:sp macro="" textlink="">
      <xdr:nvSpPr>
        <xdr:cNvPr id="35" name="TextBox 34">
          <a:extLst>
            <a:ext uri="{FF2B5EF4-FFF2-40B4-BE49-F238E27FC236}">
              <a16:creationId xmlns:a16="http://schemas.microsoft.com/office/drawing/2014/main" id="{EE6FDEA7-BBB7-4F82-85B1-5F4923625142}"/>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29</xdr:row>
      <xdr:rowOff>0</xdr:rowOff>
    </xdr:from>
    <xdr:ext cx="184731" cy="264560"/>
    <xdr:sp macro="" textlink="">
      <xdr:nvSpPr>
        <xdr:cNvPr id="36" name="TextBox 35">
          <a:extLst>
            <a:ext uri="{FF2B5EF4-FFF2-40B4-BE49-F238E27FC236}">
              <a16:creationId xmlns:a16="http://schemas.microsoft.com/office/drawing/2014/main" id="{81AA9C95-5261-4E70-B5D1-02E06BF1F8C6}"/>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29</xdr:row>
      <xdr:rowOff>0</xdr:rowOff>
    </xdr:from>
    <xdr:ext cx="184731" cy="264560"/>
    <xdr:sp macro="" textlink="">
      <xdr:nvSpPr>
        <xdr:cNvPr id="37" name="TextBox 36">
          <a:extLst>
            <a:ext uri="{FF2B5EF4-FFF2-40B4-BE49-F238E27FC236}">
              <a16:creationId xmlns:a16="http://schemas.microsoft.com/office/drawing/2014/main" id="{E433A47E-09EE-4C23-9502-6CF104915B75}"/>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22</xdr:row>
      <xdr:rowOff>0</xdr:rowOff>
    </xdr:from>
    <xdr:ext cx="192763" cy="264560"/>
    <xdr:sp macro="" textlink="">
      <xdr:nvSpPr>
        <xdr:cNvPr id="38" name="TextBox 37">
          <a:extLst>
            <a:ext uri="{FF2B5EF4-FFF2-40B4-BE49-F238E27FC236}">
              <a16:creationId xmlns:a16="http://schemas.microsoft.com/office/drawing/2014/main" id="{5922CF43-93F8-4345-A78C-ACCBCA971570}"/>
            </a:ext>
          </a:extLst>
        </xdr:cNvPr>
        <xdr:cNvSpPr txBox="1"/>
      </xdr:nvSpPr>
      <xdr:spPr>
        <a:xfrm>
          <a:off x="51873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92763" cy="264560"/>
    <xdr:sp macro="" textlink="">
      <xdr:nvSpPr>
        <xdr:cNvPr id="39" name="TextBox 38">
          <a:extLst>
            <a:ext uri="{FF2B5EF4-FFF2-40B4-BE49-F238E27FC236}">
              <a16:creationId xmlns:a16="http://schemas.microsoft.com/office/drawing/2014/main" id="{7D9FA830-C31C-4D8D-B5E3-4FA54D950C98}"/>
            </a:ext>
          </a:extLst>
        </xdr:cNvPr>
        <xdr:cNvSpPr txBox="1"/>
      </xdr:nvSpPr>
      <xdr:spPr>
        <a:xfrm>
          <a:off x="519112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23</xdr:row>
      <xdr:rowOff>0</xdr:rowOff>
    </xdr:from>
    <xdr:ext cx="183125" cy="264560"/>
    <xdr:sp macro="" textlink="">
      <xdr:nvSpPr>
        <xdr:cNvPr id="40" name="TextBox 39">
          <a:extLst>
            <a:ext uri="{FF2B5EF4-FFF2-40B4-BE49-F238E27FC236}">
              <a16:creationId xmlns:a16="http://schemas.microsoft.com/office/drawing/2014/main" id="{C2D22D0E-597F-468C-8582-34558BF0B17B}"/>
            </a:ext>
          </a:extLst>
        </xdr:cNvPr>
        <xdr:cNvSpPr txBox="1"/>
      </xdr:nvSpPr>
      <xdr:spPr>
        <a:xfrm>
          <a:off x="3206115" y="31527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23</xdr:row>
      <xdr:rowOff>0</xdr:rowOff>
    </xdr:from>
    <xdr:ext cx="184731" cy="271710"/>
    <xdr:sp macro="" textlink="">
      <xdr:nvSpPr>
        <xdr:cNvPr id="41" name="TextBox 40">
          <a:extLst>
            <a:ext uri="{FF2B5EF4-FFF2-40B4-BE49-F238E27FC236}">
              <a16:creationId xmlns:a16="http://schemas.microsoft.com/office/drawing/2014/main" id="{2D7681CC-790E-453F-8904-F7FAE391C8F3}"/>
            </a:ext>
          </a:extLst>
        </xdr:cNvPr>
        <xdr:cNvSpPr txBox="1"/>
      </xdr:nvSpPr>
      <xdr:spPr>
        <a:xfrm>
          <a:off x="2931795" y="31527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2" name="TextBox 41">
          <a:extLst>
            <a:ext uri="{FF2B5EF4-FFF2-40B4-BE49-F238E27FC236}">
              <a16:creationId xmlns:a16="http://schemas.microsoft.com/office/drawing/2014/main" id="{C9FABE14-D7ED-4AD1-B161-683E1C3EA264}"/>
            </a:ext>
          </a:extLst>
        </xdr:cNvPr>
        <xdr:cNvSpPr txBox="1"/>
      </xdr:nvSpPr>
      <xdr:spPr>
        <a:xfrm>
          <a:off x="25965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3" name="TextBox 42">
          <a:extLst>
            <a:ext uri="{FF2B5EF4-FFF2-40B4-BE49-F238E27FC236}">
              <a16:creationId xmlns:a16="http://schemas.microsoft.com/office/drawing/2014/main" id="{F8FA345B-D8FF-481B-A72B-B280DCCC9303}"/>
            </a:ext>
          </a:extLst>
        </xdr:cNvPr>
        <xdr:cNvSpPr txBox="1"/>
      </xdr:nvSpPr>
      <xdr:spPr>
        <a:xfrm>
          <a:off x="2596515" y="315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303466"/>
    <xdr:sp macro="" textlink="">
      <xdr:nvSpPr>
        <xdr:cNvPr id="44" name="TextBox 43">
          <a:extLst>
            <a:ext uri="{FF2B5EF4-FFF2-40B4-BE49-F238E27FC236}">
              <a16:creationId xmlns:a16="http://schemas.microsoft.com/office/drawing/2014/main" id="{1B26B301-1643-4E3E-953A-05F5DA057C9E}"/>
            </a:ext>
          </a:extLst>
        </xdr:cNvPr>
        <xdr:cNvSpPr txBox="1"/>
      </xdr:nvSpPr>
      <xdr:spPr>
        <a:xfrm>
          <a:off x="2596515" y="32956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45" name="TextBox 44">
          <a:extLst>
            <a:ext uri="{FF2B5EF4-FFF2-40B4-BE49-F238E27FC236}">
              <a16:creationId xmlns:a16="http://schemas.microsoft.com/office/drawing/2014/main" id="{8FDFB75A-BF10-49B2-A7D7-0D89708B075F}"/>
            </a:ext>
          </a:extLst>
        </xdr:cNvPr>
        <xdr:cNvSpPr txBox="1"/>
      </xdr:nvSpPr>
      <xdr:spPr>
        <a:xfrm>
          <a:off x="25965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46" name="TextBox 45">
          <a:extLst>
            <a:ext uri="{FF2B5EF4-FFF2-40B4-BE49-F238E27FC236}">
              <a16:creationId xmlns:a16="http://schemas.microsoft.com/office/drawing/2014/main" id="{A691DE59-2773-4646-9D83-4FC7C03DF814}"/>
            </a:ext>
          </a:extLst>
        </xdr:cNvPr>
        <xdr:cNvSpPr txBox="1"/>
      </xdr:nvSpPr>
      <xdr:spPr>
        <a:xfrm>
          <a:off x="25965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47" name="TextBox 46">
          <a:extLst>
            <a:ext uri="{FF2B5EF4-FFF2-40B4-BE49-F238E27FC236}">
              <a16:creationId xmlns:a16="http://schemas.microsoft.com/office/drawing/2014/main" id="{719C4F1C-45FE-4D2B-8205-B5C538595522}"/>
            </a:ext>
          </a:extLst>
        </xdr:cNvPr>
        <xdr:cNvSpPr txBox="1"/>
      </xdr:nvSpPr>
      <xdr:spPr>
        <a:xfrm>
          <a:off x="2596515"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48" name="TextBox 47">
          <a:extLst>
            <a:ext uri="{FF2B5EF4-FFF2-40B4-BE49-F238E27FC236}">
              <a16:creationId xmlns:a16="http://schemas.microsoft.com/office/drawing/2014/main" id="{A1AAE2C4-96A7-4AF0-A925-A9A3E8BD0492}"/>
            </a:ext>
          </a:extLst>
        </xdr:cNvPr>
        <xdr:cNvSpPr txBox="1"/>
      </xdr:nvSpPr>
      <xdr:spPr>
        <a:xfrm>
          <a:off x="2596515"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49" name="TextBox 48">
          <a:extLst>
            <a:ext uri="{FF2B5EF4-FFF2-40B4-BE49-F238E27FC236}">
              <a16:creationId xmlns:a16="http://schemas.microsoft.com/office/drawing/2014/main" id="{6EA32A58-052F-47DB-821E-04DFA6DA2F07}"/>
            </a:ext>
          </a:extLst>
        </xdr:cNvPr>
        <xdr:cNvSpPr txBox="1"/>
      </xdr:nvSpPr>
      <xdr:spPr>
        <a:xfrm>
          <a:off x="2596515" y="3724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50" name="TextBox 49">
          <a:extLst>
            <a:ext uri="{FF2B5EF4-FFF2-40B4-BE49-F238E27FC236}">
              <a16:creationId xmlns:a16="http://schemas.microsoft.com/office/drawing/2014/main" id="{E7A4FC58-8192-4204-89E1-8792ABE7185C}"/>
            </a:ext>
          </a:extLst>
        </xdr:cNvPr>
        <xdr:cNvSpPr txBox="1"/>
      </xdr:nvSpPr>
      <xdr:spPr>
        <a:xfrm>
          <a:off x="2596515" y="3724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51" name="TextBox 50">
          <a:extLst>
            <a:ext uri="{FF2B5EF4-FFF2-40B4-BE49-F238E27FC236}">
              <a16:creationId xmlns:a16="http://schemas.microsoft.com/office/drawing/2014/main" id="{CE90F95A-9F86-4D4B-8810-C9017B1750CC}"/>
            </a:ext>
          </a:extLst>
        </xdr:cNvPr>
        <xdr:cNvSpPr txBox="1"/>
      </xdr:nvSpPr>
      <xdr:spPr>
        <a:xfrm>
          <a:off x="2596515"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52" name="TextBox 51">
          <a:extLst>
            <a:ext uri="{FF2B5EF4-FFF2-40B4-BE49-F238E27FC236}">
              <a16:creationId xmlns:a16="http://schemas.microsoft.com/office/drawing/2014/main" id="{E16E500E-1BDB-4F14-AB8C-5F64F3E464F6}"/>
            </a:ext>
          </a:extLst>
        </xdr:cNvPr>
        <xdr:cNvSpPr txBox="1"/>
      </xdr:nvSpPr>
      <xdr:spPr>
        <a:xfrm>
          <a:off x="2596515"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3" name="TextBox 52">
          <a:extLst>
            <a:ext uri="{FF2B5EF4-FFF2-40B4-BE49-F238E27FC236}">
              <a16:creationId xmlns:a16="http://schemas.microsoft.com/office/drawing/2014/main" id="{5C10D7C2-097A-4637-9C9E-053D1575F351}"/>
            </a:ext>
          </a:extLst>
        </xdr:cNvPr>
        <xdr:cNvSpPr txBox="1"/>
      </xdr:nvSpPr>
      <xdr:spPr>
        <a:xfrm>
          <a:off x="2596515"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4" name="TextBox 53">
          <a:extLst>
            <a:ext uri="{FF2B5EF4-FFF2-40B4-BE49-F238E27FC236}">
              <a16:creationId xmlns:a16="http://schemas.microsoft.com/office/drawing/2014/main" id="{F65D5CE4-AD1F-4134-887D-E74FB4268015}"/>
            </a:ext>
          </a:extLst>
        </xdr:cNvPr>
        <xdr:cNvSpPr txBox="1"/>
      </xdr:nvSpPr>
      <xdr:spPr>
        <a:xfrm>
          <a:off x="2596515"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55" name="TextBox 54">
          <a:extLst>
            <a:ext uri="{FF2B5EF4-FFF2-40B4-BE49-F238E27FC236}">
              <a16:creationId xmlns:a16="http://schemas.microsoft.com/office/drawing/2014/main" id="{84A19473-30D9-40C4-A7DF-046C6AD7EC8B}"/>
            </a:ext>
          </a:extLst>
        </xdr:cNvPr>
        <xdr:cNvSpPr txBox="1"/>
      </xdr:nvSpPr>
      <xdr:spPr>
        <a:xfrm>
          <a:off x="320992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56" name="TextBox 55">
          <a:extLst>
            <a:ext uri="{FF2B5EF4-FFF2-40B4-BE49-F238E27FC236}">
              <a16:creationId xmlns:a16="http://schemas.microsoft.com/office/drawing/2014/main" id="{BDBECF0A-5F8B-4AEE-A037-5F8583B56259}"/>
            </a:ext>
          </a:extLst>
        </xdr:cNvPr>
        <xdr:cNvSpPr txBox="1"/>
      </xdr:nvSpPr>
      <xdr:spPr>
        <a:xfrm>
          <a:off x="3209925" y="315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24</xdr:row>
      <xdr:rowOff>0</xdr:rowOff>
    </xdr:from>
    <xdr:ext cx="184731" cy="303466"/>
    <xdr:sp macro="" textlink="">
      <xdr:nvSpPr>
        <xdr:cNvPr id="57" name="TextBox 56">
          <a:extLst>
            <a:ext uri="{FF2B5EF4-FFF2-40B4-BE49-F238E27FC236}">
              <a16:creationId xmlns:a16="http://schemas.microsoft.com/office/drawing/2014/main" id="{4D9C3737-2195-4425-897E-693EE5E03035}"/>
            </a:ext>
          </a:extLst>
        </xdr:cNvPr>
        <xdr:cNvSpPr txBox="1"/>
      </xdr:nvSpPr>
      <xdr:spPr>
        <a:xfrm>
          <a:off x="3209925" y="3295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58" name="TextBox 57">
          <a:extLst>
            <a:ext uri="{FF2B5EF4-FFF2-40B4-BE49-F238E27FC236}">
              <a16:creationId xmlns:a16="http://schemas.microsoft.com/office/drawing/2014/main" id="{A1D8347F-0F34-48C8-9BE2-587E4D384A25}"/>
            </a:ext>
          </a:extLst>
        </xdr:cNvPr>
        <xdr:cNvSpPr txBox="1"/>
      </xdr:nvSpPr>
      <xdr:spPr>
        <a:xfrm>
          <a:off x="32099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59" name="TextBox 58">
          <a:extLst>
            <a:ext uri="{FF2B5EF4-FFF2-40B4-BE49-F238E27FC236}">
              <a16:creationId xmlns:a16="http://schemas.microsoft.com/office/drawing/2014/main" id="{690BFAB8-DA32-42EF-8474-16C37B69CDCE}"/>
            </a:ext>
          </a:extLst>
        </xdr:cNvPr>
        <xdr:cNvSpPr txBox="1"/>
      </xdr:nvSpPr>
      <xdr:spPr>
        <a:xfrm>
          <a:off x="32099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60" name="TextBox 59">
          <a:extLst>
            <a:ext uri="{FF2B5EF4-FFF2-40B4-BE49-F238E27FC236}">
              <a16:creationId xmlns:a16="http://schemas.microsoft.com/office/drawing/2014/main" id="{E6EB574D-6663-4D5B-9CB3-5BE496B3C67B}"/>
            </a:ext>
          </a:extLst>
        </xdr:cNvPr>
        <xdr:cNvSpPr txBox="1"/>
      </xdr:nvSpPr>
      <xdr:spPr>
        <a:xfrm>
          <a:off x="32099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61" name="TextBox 60">
          <a:extLst>
            <a:ext uri="{FF2B5EF4-FFF2-40B4-BE49-F238E27FC236}">
              <a16:creationId xmlns:a16="http://schemas.microsoft.com/office/drawing/2014/main" id="{06120284-448D-4022-8CB8-81577CD69F99}"/>
            </a:ext>
          </a:extLst>
        </xdr:cNvPr>
        <xdr:cNvSpPr txBox="1"/>
      </xdr:nvSpPr>
      <xdr:spPr>
        <a:xfrm>
          <a:off x="32099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62" name="TextBox 61">
          <a:extLst>
            <a:ext uri="{FF2B5EF4-FFF2-40B4-BE49-F238E27FC236}">
              <a16:creationId xmlns:a16="http://schemas.microsoft.com/office/drawing/2014/main" id="{37F1DE4F-04B5-4490-B141-23B41DE3FC65}"/>
            </a:ext>
          </a:extLst>
        </xdr:cNvPr>
        <xdr:cNvSpPr txBox="1"/>
      </xdr:nvSpPr>
      <xdr:spPr>
        <a:xfrm>
          <a:off x="32099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63" name="TextBox 62">
          <a:extLst>
            <a:ext uri="{FF2B5EF4-FFF2-40B4-BE49-F238E27FC236}">
              <a16:creationId xmlns:a16="http://schemas.microsoft.com/office/drawing/2014/main" id="{17DB2F5A-37B0-451C-A17A-FC57CDF7C238}"/>
            </a:ext>
          </a:extLst>
        </xdr:cNvPr>
        <xdr:cNvSpPr txBox="1"/>
      </xdr:nvSpPr>
      <xdr:spPr>
        <a:xfrm>
          <a:off x="32099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4" name="TextBox 63">
          <a:extLst>
            <a:ext uri="{FF2B5EF4-FFF2-40B4-BE49-F238E27FC236}">
              <a16:creationId xmlns:a16="http://schemas.microsoft.com/office/drawing/2014/main" id="{BB20EF8B-0CBE-4975-B67A-81C15010102D}"/>
            </a:ext>
          </a:extLst>
        </xdr:cNvPr>
        <xdr:cNvSpPr txBox="1"/>
      </xdr:nvSpPr>
      <xdr:spPr>
        <a:xfrm>
          <a:off x="32099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5" name="TextBox 64">
          <a:extLst>
            <a:ext uri="{FF2B5EF4-FFF2-40B4-BE49-F238E27FC236}">
              <a16:creationId xmlns:a16="http://schemas.microsoft.com/office/drawing/2014/main" id="{694A49CC-C8C5-4423-ABBE-B12DBAB2D697}"/>
            </a:ext>
          </a:extLst>
        </xdr:cNvPr>
        <xdr:cNvSpPr txBox="1"/>
      </xdr:nvSpPr>
      <xdr:spPr>
        <a:xfrm>
          <a:off x="32099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6" name="TextBox 65">
          <a:extLst>
            <a:ext uri="{FF2B5EF4-FFF2-40B4-BE49-F238E27FC236}">
              <a16:creationId xmlns:a16="http://schemas.microsoft.com/office/drawing/2014/main" id="{BFE04E98-FBFF-4583-9D15-A1A98B7BB15D}"/>
            </a:ext>
          </a:extLst>
        </xdr:cNvPr>
        <xdr:cNvSpPr txBox="1"/>
      </xdr:nvSpPr>
      <xdr:spPr>
        <a:xfrm>
          <a:off x="32099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7" name="TextBox 66">
          <a:extLst>
            <a:ext uri="{FF2B5EF4-FFF2-40B4-BE49-F238E27FC236}">
              <a16:creationId xmlns:a16="http://schemas.microsoft.com/office/drawing/2014/main" id="{FEEA83ED-836A-4D2E-ADC9-E2AD34855524}"/>
            </a:ext>
          </a:extLst>
        </xdr:cNvPr>
        <xdr:cNvSpPr txBox="1"/>
      </xdr:nvSpPr>
      <xdr:spPr>
        <a:xfrm>
          <a:off x="32099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68" name="TextBox 67">
          <a:extLst>
            <a:ext uri="{FF2B5EF4-FFF2-40B4-BE49-F238E27FC236}">
              <a16:creationId xmlns:a16="http://schemas.microsoft.com/office/drawing/2014/main" id="{D28171EF-5479-4647-89BA-54CD4D008A46}"/>
            </a:ext>
          </a:extLst>
        </xdr:cNvPr>
        <xdr:cNvSpPr txBox="1"/>
      </xdr:nvSpPr>
      <xdr:spPr>
        <a:xfrm>
          <a:off x="519112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69" name="TextBox 68">
          <a:extLst>
            <a:ext uri="{FF2B5EF4-FFF2-40B4-BE49-F238E27FC236}">
              <a16:creationId xmlns:a16="http://schemas.microsoft.com/office/drawing/2014/main" id="{2D9BBC01-F3A5-47E1-B004-B62524A8846C}"/>
            </a:ext>
          </a:extLst>
        </xdr:cNvPr>
        <xdr:cNvSpPr txBox="1"/>
      </xdr:nvSpPr>
      <xdr:spPr>
        <a:xfrm>
          <a:off x="5191125" y="315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303466"/>
    <xdr:sp macro="" textlink="">
      <xdr:nvSpPr>
        <xdr:cNvPr id="70" name="TextBox 69">
          <a:extLst>
            <a:ext uri="{FF2B5EF4-FFF2-40B4-BE49-F238E27FC236}">
              <a16:creationId xmlns:a16="http://schemas.microsoft.com/office/drawing/2014/main" id="{E8D44780-AB1B-4470-8746-FEEBB5FB6136}"/>
            </a:ext>
          </a:extLst>
        </xdr:cNvPr>
        <xdr:cNvSpPr txBox="1"/>
      </xdr:nvSpPr>
      <xdr:spPr>
        <a:xfrm>
          <a:off x="5191125" y="3295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71" name="TextBox 70">
          <a:extLst>
            <a:ext uri="{FF2B5EF4-FFF2-40B4-BE49-F238E27FC236}">
              <a16:creationId xmlns:a16="http://schemas.microsoft.com/office/drawing/2014/main" id="{A42C22FC-4BAE-4849-9EDF-E6969FEE7796}"/>
            </a:ext>
          </a:extLst>
        </xdr:cNvPr>
        <xdr:cNvSpPr txBox="1"/>
      </xdr:nvSpPr>
      <xdr:spPr>
        <a:xfrm>
          <a:off x="51911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72" name="TextBox 71">
          <a:extLst>
            <a:ext uri="{FF2B5EF4-FFF2-40B4-BE49-F238E27FC236}">
              <a16:creationId xmlns:a16="http://schemas.microsoft.com/office/drawing/2014/main" id="{5661CAA9-C4E2-458D-A310-742DA87208BF}"/>
            </a:ext>
          </a:extLst>
        </xdr:cNvPr>
        <xdr:cNvSpPr txBox="1"/>
      </xdr:nvSpPr>
      <xdr:spPr>
        <a:xfrm>
          <a:off x="51911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73" name="TextBox 72">
          <a:extLst>
            <a:ext uri="{FF2B5EF4-FFF2-40B4-BE49-F238E27FC236}">
              <a16:creationId xmlns:a16="http://schemas.microsoft.com/office/drawing/2014/main" id="{E9AAAD67-D955-48EC-AEA9-6B899AF6E62B}"/>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74" name="TextBox 73">
          <a:extLst>
            <a:ext uri="{FF2B5EF4-FFF2-40B4-BE49-F238E27FC236}">
              <a16:creationId xmlns:a16="http://schemas.microsoft.com/office/drawing/2014/main" id="{14FFD823-66B4-4ECB-B758-BE81294E7280}"/>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75" name="TextBox 74">
          <a:extLst>
            <a:ext uri="{FF2B5EF4-FFF2-40B4-BE49-F238E27FC236}">
              <a16:creationId xmlns:a16="http://schemas.microsoft.com/office/drawing/2014/main" id="{EEA6A77E-D4D6-465E-B641-1134BE52A8E4}"/>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76" name="TextBox 75">
          <a:extLst>
            <a:ext uri="{FF2B5EF4-FFF2-40B4-BE49-F238E27FC236}">
              <a16:creationId xmlns:a16="http://schemas.microsoft.com/office/drawing/2014/main" id="{ACC0B558-0992-480D-987A-02E40981DE4B}"/>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7" name="TextBox 76">
          <a:extLst>
            <a:ext uri="{FF2B5EF4-FFF2-40B4-BE49-F238E27FC236}">
              <a16:creationId xmlns:a16="http://schemas.microsoft.com/office/drawing/2014/main" id="{657DB354-5C47-468B-B82E-BD4DD5FB432D}"/>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8" name="TextBox 77">
          <a:extLst>
            <a:ext uri="{FF2B5EF4-FFF2-40B4-BE49-F238E27FC236}">
              <a16:creationId xmlns:a16="http://schemas.microsoft.com/office/drawing/2014/main" id="{5F3ECD51-3DC8-45F9-BF69-3043E4BD7F00}"/>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79" name="TextBox 78">
          <a:extLst>
            <a:ext uri="{FF2B5EF4-FFF2-40B4-BE49-F238E27FC236}">
              <a16:creationId xmlns:a16="http://schemas.microsoft.com/office/drawing/2014/main" id="{A3263F9D-C94D-460D-A312-49C149E37A1D}"/>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80" name="TextBox 79">
          <a:extLst>
            <a:ext uri="{FF2B5EF4-FFF2-40B4-BE49-F238E27FC236}">
              <a16:creationId xmlns:a16="http://schemas.microsoft.com/office/drawing/2014/main" id="{D7699E5E-970E-4EED-A027-2BC9DCA303FE}"/>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81" name="TextBox 80">
          <a:extLst>
            <a:ext uri="{FF2B5EF4-FFF2-40B4-BE49-F238E27FC236}">
              <a16:creationId xmlns:a16="http://schemas.microsoft.com/office/drawing/2014/main" id="{E17FFC69-4B9B-4464-A991-87543B900E08}"/>
            </a:ext>
          </a:extLst>
        </xdr:cNvPr>
        <xdr:cNvSpPr txBox="1"/>
      </xdr:nvSpPr>
      <xdr:spPr>
        <a:xfrm>
          <a:off x="32061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22</xdr:row>
      <xdr:rowOff>0</xdr:rowOff>
    </xdr:from>
    <xdr:ext cx="192763" cy="264560"/>
    <xdr:sp macro="" textlink="">
      <xdr:nvSpPr>
        <xdr:cNvPr id="82" name="TextBox 81">
          <a:extLst>
            <a:ext uri="{FF2B5EF4-FFF2-40B4-BE49-F238E27FC236}">
              <a16:creationId xmlns:a16="http://schemas.microsoft.com/office/drawing/2014/main" id="{D8FD6D1B-39EF-4E3D-B890-8E8CC4B66F4E}"/>
            </a:ext>
          </a:extLst>
        </xdr:cNvPr>
        <xdr:cNvSpPr txBox="1"/>
      </xdr:nvSpPr>
      <xdr:spPr>
        <a:xfrm>
          <a:off x="51873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22</xdr:row>
      <xdr:rowOff>0</xdr:rowOff>
    </xdr:from>
    <xdr:ext cx="192763" cy="264560"/>
    <xdr:sp macro="" textlink="">
      <xdr:nvSpPr>
        <xdr:cNvPr id="83" name="TextBox 82">
          <a:extLst>
            <a:ext uri="{FF2B5EF4-FFF2-40B4-BE49-F238E27FC236}">
              <a16:creationId xmlns:a16="http://schemas.microsoft.com/office/drawing/2014/main" id="{26179773-C5A7-446A-A490-D46C7C938B81}"/>
            </a:ext>
          </a:extLst>
        </xdr:cNvPr>
        <xdr:cNvSpPr txBox="1"/>
      </xdr:nvSpPr>
      <xdr:spPr>
        <a:xfrm>
          <a:off x="7578090"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23</xdr:row>
      <xdr:rowOff>0</xdr:rowOff>
    </xdr:from>
    <xdr:ext cx="183125" cy="264560"/>
    <xdr:sp macro="" textlink="">
      <xdr:nvSpPr>
        <xdr:cNvPr id="84" name="TextBox 83">
          <a:extLst>
            <a:ext uri="{FF2B5EF4-FFF2-40B4-BE49-F238E27FC236}">
              <a16:creationId xmlns:a16="http://schemas.microsoft.com/office/drawing/2014/main" id="{C4132255-1E05-4448-A000-96741EA76E9C}"/>
            </a:ext>
          </a:extLst>
        </xdr:cNvPr>
        <xdr:cNvSpPr txBox="1"/>
      </xdr:nvSpPr>
      <xdr:spPr>
        <a:xfrm>
          <a:off x="2596515" y="31527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23</xdr:row>
      <xdr:rowOff>0</xdr:rowOff>
    </xdr:from>
    <xdr:ext cx="184731" cy="271710"/>
    <xdr:sp macro="" textlink="">
      <xdr:nvSpPr>
        <xdr:cNvPr id="85" name="TextBox 84">
          <a:extLst>
            <a:ext uri="{FF2B5EF4-FFF2-40B4-BE49-F238E27FC236}">
              <a16:creationId xmlns:a16="http://schemas.microsoft.com/office/drawing/2014/main" id="{CDA443DF-1C55-41BC-B3B0-08333EEE128F}"/>
            </a:ext>
          </a:extLst>
        </xdr:cNvPr>
        <xdr:cNvSpPr txBox="1"/>
      </xdr:nvSpPr>
      <xdr:spPr>
        <a:xfrm>
          <a:off x="1102995" y="31527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2</xdr:col>
      <xdr:colOff>3139440</xdr:colOff>
      <xdr:row>34</xdr:row>
      <xdr:rowOff>0</xdr:rowOff>
    </xdr:from>
    <xdr:ext cx="192763" cy="264560"/>
    <xdr:sp macro="" textlink="">
      <xdr:nvSpPr>
        <xdr:cNvPr id="2" name="TextBox 1">
          <a:extLst>
            <a:ext uri="{FF2B5EF4-FFF2-40B4-BE49-F238E27FC236}">
              <a16:creationId xmlns:a16="http://schemas.microsoft.com/office/drawing/2014/main" id="{F6BE5437-C8FB-4E72-BE0B-9209B9CF5C14}"/>
            </a:ext>
          </a:extLst>
        </xdr:cNvPr>
        <xdr:cNvSpPr txBox="1"/>
      </xdr:nvSpPr>
      <xdr:spPr>
        <a:xfrm>
          <a:off x="31394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35</xdr:row>
      <xdr:rowOff>0</xdr:rowOff>
    </xdr:from>
    <xdr:ext cx="192763" cy="264560"/>
    <xdr:sp macro="" textlink="">
      <xdr:nvSpPr>
        <xdr:cNvPr id="3" name="TextBox 2">
          <a:extLst>
            <a:ext uri="{FF2B5EF4-FFF2-40B4-BE49-F238E27FC236}">
              <a16:creationId xmlns:a16="http://schemas.microsoft.com/office/drawing/2014/main" id="{1ABBC64E-6AF5-4F32-9D0D-1FAF0A95076C}"/>
            </a:ext>
          </a:extLst>
        </xdr:cNvPr>
        <xdr:cNvSpPr txBox="1"/>
      </xdr:nvSpPr>
      <xdr:spPr>
        <a:xfrm>
          <a:off x="3139440"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36</xdr:row>
      <xdr:rowOff>0</xdr:rowOff>
    </xdr:from>
    <xdr:ext cx="192763" cy="303466"/>
    <xdr:sp macro="" textlink="">
      <xdr:nvSpPr>
        <xdr:cNvPr id="4" name="TextBox 3">
          <a:extLst>
            <a:ext uri="{FF2B5EF4-FFF2-40B4-BE49-F238E27FC236}">
              <a16:creationId xmlns:a16="http://schemas.microsoft.com/office/drawing/2014/main" id="{D8537EF9-C986-41AC-A254-3289532202F7}"/>
            </a:ext>
          </a:extLst>
        </xdr:cNvPr>
        <xdr:cNvSpPr txBox="1"/>
      </xdr:nvSpPr>
      <xdr:spPr>
        <a:xfrm>
          <a:off x="3139440" y="3724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5" name="TextBox 4">
          <a:extLst>
            <a:ext uri="{FF2B5EF4-FFF2-40B4-BE49-F238E27FC236}">
              <a16:creationId xmlns:a16="http://schemas.microsoft.com/office/drawing/2014/main" id="{7A77702B-D0E9-469A-91A0-EDEA1087E335}"/>
            </a:ext>
          </a:extLst>
        </xdr:cNvPr>
        <xdr:cNvSpPr txBox="1"/>
      </xdr:nvSpPr>
      <xdr:spPr>
        <a:xfrm>
          <a:off x="31394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6" name="TextBox 5">
          <a:extLst>
            <a:ext uri="{FF2B5EF4-FFF2-40B4-BE49-F238E27FC236}">
              <a16:creationId xmlns:a16="http://schemas.microsoft.com/office/drawing/2014/main" id="{4C39FBB2-BDDD-4A21-AC9A-2D3179FEB791}"/>
            </a:ext>
          </a:extLst>
        </xdr:cNvPr>
        <xdr:cNvSpPr txBox="1"/>
      </xdr:nvSpPr>
      <xdr:spPr>
        <a:xfrm>
          <a:off x="31394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38</xdr:row>
      <xdr:rowOff>0</xdr:rowOff>
    </xdr:from>
    <xdr:ext cx="192763" cy="264560"/>
    <xdr:sp macro="" textlink="">
      <xdr:nvSpPr>
        <xdr:cNvPr id="7" name="TextBox 6">
          <a:extLst>
            <a:ext uri="{FF2B5EF4-FFF2-40B4-BE49-F238E27FC236}">
              <a16:creationId xmlns:a16="http://schemas.microsoft.com/office/drawing/2014/main" id="{35BB6B26-05B2-48EB-97F8-3F6E80EEB632}"/>
            </a:ext>
          </a:extLst>
        </xdr:cNvPr>
        <xdr:cNvSpPr txBox="1"/>
      </xdr:nvSpPr>
      <xdr:spPr>
        <a:xfrm>
          <a:off x="31394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38</xdr:row>
      <xdr:rowOff>0</xdr:rowOff>
    </xdr:from>
    <xdr:ext cx="192763" cy="264560"/>
    <xdr:sp macro="" textlink="">
      <xdr:nvSpPr>
        <xdr:cNvPr id="8" name="TextBox 7">
          <a:extLst>
            <a:ext uri="{FF2B5EF4-FFF2-40B4-BE49-F238E27FC236}">
              <a16:creationId xmlns:a16="http://schemas.microsoft.com/office/drawing/2014/main" id="{381F95A2-DFCE-4FC5-9368-09321E1781EB}"/>
            </a:ext>
          </a:extLst>
        </xdr:cNvPr>
        <xdr:cNvSpPr txBox="1"/>
      </xdr:nvSpPr>
      <xdr:spPr>
        <a:xfrm>
          <a:off x="31394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9" name="TextBox 8">
          <a:extLst>
            <a:ext uri="{FF2B5EF4-FFF2-40B4-BE49-F238E27FC236}">
              <a16:creationId xmlns:a16="http://schemas.microsoft.com/office/drawing/2014/main" id="{87F17F30-3E44-4E2C-A899-A455D11A6CAA}"/>
            </a:ext>
          </a:extLst>
        </xdr:cNvPr>
        <xdr:cNvSpPr txBox="1"/>
      </xdr:nvSpPr>
      <xdr:spPr>
        <a:xfrm>
          <a:off x="31394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10" name="TextBox 9">
          <a:extLst>
            <a:ext uri="{FF2B5EF4-FFF2-40B4-BE49-F238E27FC236}">
              <a16:creationId xmlns:a16="http://schemas.microsoft.com/office/drawing/2014/main" id="{336CA287-8004-4588-8329-272834636C84}"/>
            </a:ext>
          </a:extLst>
        </xdr:cNvPr>
        <xdr:cNvSpPr txBox="1"/>
      </xdr:nvSpPr>
      <xdr:spPr>
        <a:xfrm>
          <a:off x="31394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40</xdr:row>
      <xdr:rowOff>0</xdr:rowOff>
    </xdr:from>
    <xdr:ext cx="192763" cy="264560"/>
    <xdr:sp macro="" textlink="">
      <xdr:nvSpPr>
        <xdr:cNvPr id="11" name="TextBox 10">
          <a:extLst>
            <a:ext uri="{FF2B5EF4-FFF2-40B4-BE49-F238E27FC236}">
              <a16:creationId xmlns:a16="http://schemas.microsoft.com/office/drawing/2014/main" id="{A9F09BDB-C942-469D-822C-31785961D482}"/>
            </a:ext>
          </a:extLst>
        </xdr:cNvPr>
        <xdr:cNvSpPr txBox="1"/>
      </xdr:nvSpPr>
      <xdr:spPr>
        <a:xfrm>
          <a:off x="31394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40</xdr:row>
      <xdr:rowOff>0</xdr:rowOff>
    </xdr:from>
    <xdr:ext cx="192763" cy="264560"/>
    <xdr:sp macro="" textlink="">
      <xdr:nvSpPr>
        <xdr:cNvPr id="12" name="TextBox 11">
          <a:extLst>
            <a:ext uri="{FF2B5EF4-FFF2-40B4-BE49-F238E27FC236}">
              <a16:creationId xmlns:a16="http://schemas.microsoft.com/office/drawing/2014/main" id="{A5222055-C5EA-46FB-B386-D76947FD52FE}"/>
            </a:ext>
          </a:extLst>
        </xdr:cNvPr>
        <xdr:cNvSpPr txBox="1"/>
      </xdr:nvSpPr>
      <xdr:spPr>
        <a:xfrm>
          <a:off x="31394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41</xdr:row>
      <xdr:rowOff>0</xdr:rowOff>
    </xdr:from>
    <xdr:ext cx="192763" cy="264560"/>
    <xdr:sp macro="" textlink="">
      <xdr:nvSpPr>
        <xdr:cNvPr id="13" name="TextBox 12">
          <a:extLst>
            <a:ext uri="{FF2B5EF4-FFF2-40B4-BE49-F238E27FC236}">
              <a16:creationId xmlns:a16="http://schemas.microsoft.com/office/drawing/2014/main" id="{106D60B4-9A36-41EA-ADE1-FED55A93AA47}"/>
            </a:ext>
          </a:extLst>
        </xdr:cNvPr>
        <xdr:cNvSpPr txBox="1"/>
      </xdr:nvSpPr>
      <xdr:spPr>
        <a:xfrm>
          <a:off x="31394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41</xdr:row>
      <xdr:rowOff>0</xdr:rowOff>
    </xdr:from>
    <xdr:ext cx="192763" cy="264560"/>
    <xdr:sp macro="" textlink="">
      <xdr:nvSpPr>
        <xdr:cNvPr id="14" name="TextBox 13">
          <a:extLst>
            <a:ext uri="{FF2B5EF4-FFF2-40B4-BE49-F238E27FC236}">
              <a16:creationId xmlns:a16="http://schemas.microsoft.com/office/drawing/2014/main" id="{C97A115F-4F1E-427E-B9C7-6A839666219E}"/>
            </a:ext>
          </a:extLst>
        </xdr:cNvPr>
        <xdr:cNvSpPr txBox="1"/>
      </xdr:nvSpPr>
      <xdr:spPr>
        <a:xfrm>
          <a:off x="31394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34</xdr:row>
      <xdr:rowOff>0</xdr:rowOff>
    </xdr:from>
    <xdr:ext cx="184731" cy="264560"/>
    <xdr:sp macro="" textlink="">
      <xdr:nvSpPr>
        <xdr:cNvPr id="15" name="TextBox 14">
          <a:extLst>
            <a:ext uri="{FF2B5EF4-FFF2-40B4-BE49-F238E27FC236}">
              <a16:creationId xmlns:a16="http://schemas.microsoft.com/office/drawing/2014/main" id="{69C66556-9FD8-431F-A285-01FA8A30BE62}"/>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xdr:row>
      <xdr:rowOff>0</xdr:rowOff>
    </xdr:from>
    <xdr:ext cx="184731" cy="264560"/>
    <xdr:sp macro="" textlink="">
      <xdr:nvSpPr>
        <xdr:cNvPr id="16" name="TextBox 15">
          <a:extLst>
            <a:ext uri="{FF2B5EF4-FFF2-40B4-BE49-F238E27FC236}">
              <a16:creationId xmlns:a16="http://schemas.microsoft.com/office/drawing/2014/main" id="{5DCD4A5B-93E4-4AEB-9484-0609E1680B26}"/>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36</xdr:row>
      <xdr:rowOff>0</xdr:rowOff>
    </xdr:from>
    <xdr:ext cx="184731" cy="303466"/>
    <xdr:sp macro="" textlink="">
      <xdr:nvSpPr>
        <xdr:cNvPr id="17" name="TextBox 16">
          <a:extLst>
            <a:ext uri="{FF2B5EF4-FFF2-40B4-BE49-F238E27FC236}">
              <a16:creationId xmlns:a16="http://schemas.microsoft.com/office/drawing/2014/main" id="{C4140AE3-C954-4828-8945-05B665207FC2}"/>
            </a:ext>
          </a:extLst>
        </xdr:cNvPr>
        <xdr:cNvSpPr txBox="1"/>
      </xdr:nvSpPr>
      <xdr:spPr>
        <a:xfrm>
          <a:off x="6124575"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37</xdr:row>
      <xdr:rowOff>0</xdr:rowOff>
    </xdr:from>
    <xdr:ext cx="184731" cy="264560"/>
    <xdr:sp macro="" textlink="">
      <xdr:nvSpPr>
        <xdr:cNvPr id="18" name="TextBox 17">
          <a:extLst>
            <a:ext uri="{FF2B5EF4-FFF2-40B4-BE49-F238E27FC236}">
              <a16:creationId xmlns:a16="http://schemas.microsoft.com/office/drawing/2014/main" id="{9B5E0DB5-C123-4CD6-ACD4-CFA9CA446477}"/>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37</xdr:row>
      <xdr:rowOff>0</xdr:rowOff>
    </xdr:from>
    <xdr:ext cx="184731" cy="264560"/>
    <xdr:sp macro="" textlink="">
      <xdr:nvSpPr>
        <xdr:cNvPr id="19" name="TextBox 18">
          <a:extLst>
            <a:ext uri="{FF2B5EF4-FFF2-40B4-BE49-F238E27FC236}">
              <a16:creationId xmlns:a16="http://schemas.microsoft.com/office/drawing/2014/main" id="{9F5F3933-014A-4490-ABFB-8F8B304F7FDC}"/>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0" name="TextBox 19">
          <a:extLst>
            <a:ext uri="{FF2B5EF4-FFF2-40B4-BE49-F238E27FC236}">
              <a16:creationId xmlns:a16="http://schemas.microsoft.com/office/drawing/2014/main" id="{3743B612-E761-4377-A592-DD001583D3E6}"/>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1" name="TextBox 20">
          <a:extLst>
            <a:ext uri="{FF2B5EF4-FFF2-40B4-BE49-F238E27FC236}">
              <a16:creationId xmlns:a16="http://schemas.microsoft.com/office/drawing/2014/main" id="{A490B49D-171A-4DD6-8687-289DE3B1EA9A}"/>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22" name="TextBox 21">
          <a:extLst>
            <a:ext uri="{FF2B5EF4-FFF2-40B4-BE49-F238E27FC236}">
              <a16:creationId xmlns:a16="http://schemas.microsoft.com/office/drawing/2014/main" id="{700CEB1F-9C78-47F3-B094-AB2935BEF4C4}"/>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23" name="TextBox 22">
          <a:extLst>
            <a:ext uri="{FF2B5EF4-FFF2-40B4-BE49-F238E27FC236}">
              <a16:creationId xmlns:a16="http://schemas.microsoft.com/office/drawing/2014/main" id="{D69EE551-7648-46D6-8A2B-7E2306C8B952}"/>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24" name="TextBox 23">
          <a:extLst>
            <a:ext uri="{FF2B5EF4-FFF2-40B4-BE49-F238E27FC236}">
              <a16:creationId xmlns:a16="http://schemas.microsoft.com/office/drawing/2014/main" id="{F30D12F4-C541-4760-922A-60B5C3E6F8C9}"/>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25" name="TextBox 24">
          <a:extLst>
            <a:ext uri="{FF2B5EF4-FFF2-40B4-BE49-F238E27FC236}">
              <a16:creationId xmlns:a16="http://schemas.microsoft.com/office/drawing/2014/main" id="{79587A35-A44A-4F96-8B1F-2219A1BFF0EE}"/>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26" name="TextBox 25">
          <a:extLst>
            <a:ext uri="{FF2B5EF4-FFF2-40B4-BE49-F238E27FC236}">
              <a16:creationId xmlns:a16="http://schemas.microsoft.com/office/drawing/2014/main" id="{92391AD0-A293-4605-AC7A-C2679EA26C80}"/>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27" name="TextBox 26">
          <a:extLst>
            <a:ext uri="{FF2B5EF4-FFF2-40B4-BE49-F238E27FC236}">
              <a16:creationId xmlns:a16="http://schemas.microsoft.com/office/drawing/2014/main" id="{236780FD-D86F-4AC0-9535-F66C4C5473D1}"/>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34</xdr:row>
      <xdr:rowOff>0</xdr:rowOff>
    </xdr:from>
    <xdr:ext cx="184731" cy="264560"/>
    <xdr:sp macro="" textlink="">
      <xdr:nvSpPr>
        <xdr:cNvPr id="28" name="TextBox 27">
          <a:extLst>
            <a:ext uri="{FF2B5EF4-FFF2-40B4-BE49-F238E27FC236}">
              <a16:creationId xmlns:a16="http://schemas.microsoft.com/office/drawing/2014/main" id="{FFD93CCC-CC18-4B8C-89E6-44534253DBDD}"/>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35</xdr:row>
      <xdr:rowOff>0</xdr:rowOff>
    </xdr:from>
    <xdr:ext cx="184731" cy="264560"/>
    <xdr:sp macro="" textlink="">
      <xdr:nvSpPr>
        <xdr:cNvPr id="29" name="TextBox 28">
          <a:extLst>
            <a:ext uri="{FF2B5EF4-FFF2-40B4-BE49-F238E27FC236}">
              <a16:creationId xmlns:a16="http://schemas.microsoft.com/office/drawing/2014/main" id="{208F3A99-D0C5-42D4-A984-943045E2B131}"/>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38</xdr:row>
      <xdr:rowOff>0</xdr:rowOff>
    </xdr:from>
    <xdr:ext cx="184731" cy="264560"/>
    <xdr:sp macro="" textlink="">
      <xdr:nvSpPr>
        <xdr:cNvPr id="30" name="TextBox 29">
          <a:extLst>
            <a:ext uri="{FF2B5EF4-FFF2-40B4-BE49-F238E27FC236}">
              <a16:creationId xmlns:a16="http://schemas.microsoft.com/office/drawing/2014/main" id="{A6ED179C-95BC-4D2C-86EA-AA1BE21F630B}"/>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38</xdr:row>
      <xdr:rowOff>0</xdr:rowOff>
    </xdr:from>
    <xdr:ext cx="184731" cy="264560"/>
    <xdr:sp macro="" textlink="">
      <xdr:nvSpPr>
        <xdr:cNvPr id="31" name="TextBox 30">
          <a:extLst>
            <a:ext uri="{FF2B5EF4-FFF2-40B4-BE49-F238E27FC236}">
              <a16:creationId xmlns:a16="http://schemas.microsoft.com/office/drawing/2014/main" id="{5C9CE6BE-5FC0-472A-86FB-3C1B6E57498C}"/>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39</xdr:row>
      <xdr:rowOff>0</xdr:rowOff>
    </xdr:from>
    <xdr:ext cx="184731" cy="264560"/>
    <xdr:sp macro="" textlink="">
      <xdr:nvSpPr>
        <xdr:cNvPr id="32" name="TextBox 31">
          <a:extLst>
            <a:ext uri="{FF2B5EF4-FFF2-40B4-BE49-F238E27FC236}">
              <a16:creationId xmlns:a16="http://schemas.microsoft.com/office/drawing/2014/main" id="{638011FA-A5E0-4BBB-93F4-0E3776D5A998}"/>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39</xdr:row>
      <xdr:rowOff>0</xdr:rowOff>
    </xdr:from>
    <xdr:ext cx="184731" cy="264560"/>
    <xdr:sp macro="" textlink="">
      <xdr:nvSpPr>
        <xdr:cNvPr id="33" name="TextBox 32">
          <a:extLst>
            <a:ext uri="{FF2B5EF4-FFF2-40B4-BE49-F238E27FC236}">
              <a16:creationId xmlns:a16="http://schemas.microsoft.com/office/drawing/2014/main" id="{77A41129-83DD-4C79-98BB-D7C1FA644DD0}"/>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40</xdr:row>
      <xdr:rowOff>0</xdr:rowOff>
    </xdr:from>
    <xdr:ext cx="184731" cy="264560"/>
    <xdr:sp macro="" textlink="">
      <xdr:nvSpPr>
        <xdr:cNvPr id="34" name="TextBox 33">
          <a:extLst>
            <a:ext uri="{FF2B5EF4-FFF2-40B4-BE49-F238E27FC236}">
              <a16:creationId xmlns:a16="http://schemas.microsoft.com/office/drawing/2014/main" id="{D21BD17F-4026-419C-9EEA-34637973A95C}"/>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40</xdr:row>
      <xdr:rowOff>0</xdr:rowOff>
    </xdr:from>
    <xdr:ext cx="184731" cy="264560"/>
    <xdr:sp macro="" textlink="">
      <xdr:nvSpPr>
        <xdr:cNvPr id="35" name="TextBox 34">
          <a:extLst>
            <a:ext uri="{FF2B5EF4-FFF2-40B4-BE49-F238E27FC236}">
              <a16:creationId xmlns:a16="http://schemas.microsoft.com/office/drawing/2014/main" id="{6AB5E2F9-9D17-403F-AE07-1E5793919673}"/>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41</xdr:row>
      <xdr:rowOff>0</xdr:rowOff>
    </xdr:from>
    <xdr:ext cx="184731" cy="264560"/>
    <xdr:sp macro="" textlink="">
      <xdr:nvSpPr>
        <xdr:cNvPr id="36" name="TextBox 35">
          <a:extLst>
            <a:ext uri="{FF2B5EF4-FFF2-40B4-BE49-F238E27FC236}">
              <a16:creationId xmlns:a16="http://schemas.microsoft.com/office/drawing/2014/main" id="{3F4AD535-B8CE-431E-8C7E-F6EF8AC9DBE0}"/>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41</xdr:row>
      <xdr:rowOff>0</xdr:rowOff>
    </xdr:from>
    <xdr:ext cx="184731" cy="264560"/>
    <xdr:sp macro="" textlink="">
      <xdr:nvSpPr>
        <xdr:cNvPr id="37" name="TextBox 36">
          <a:extLst>
            <a:ext uri="{FF2B5EF4-FFF2-40B4-BE49-F238E27FC236}">
              <a16:creationId xmlns:a16="http://schemas.microsoft.com/office/drawing/2014/main" id="{14E830F9-C6BE-4609-83F9-279931C311E3}"/>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34</xdr:row>
      <xdr:rowOff>0</xdr:rowOff>
    </xdr:from>
    <xdr:ext cx="192763" cy="264560"/>
    <xdr:sp macro="" textlink="">
      <xdr:nvSpPr>
        <xdr:cNvPr id="38" name="TextBox 37">
          <a:extLst>
            <a:ext uri="{FF2B5EF4-FFF2-40B4-BE49-F238E27FC236}">
              <a16:creationId xmlns:a16="http://schemas.microsoft.com/office/drawing/2014/main" id="{889E066B-0AEB-4903-967D-8D1C275D6D62}"/>
            </a:ext>
          </a:extLst>
        </xdr:cNvPr>
        <xdr:cNvSpPr txBox="1"/>
      </xdr:nvSpPr>
      <xdr:spPr>
        <a:xfrm>
          <a:off x="61207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34</xdr:row>
      <xdr:rowOff>0</xdr:rowOff>
    </xdr:from>
    <xdr:ext cx="192763" cy="264560"/>
    <xdr:sp macro="" textlink="">
      <xdr:nvSpPr>
        <xdr:cNvPr id="39" name="TextBox 38">
          <a:extLst>
            <a:ext uri="{FF2B5EF4-FFF2-40B4-BE49-F238E27FC236}">
              <a16:creationId xmlns:a16="http://schemas.microsoft.com/office/drawing/2014/main" id="{01497745-E36E-4351-8EB7-CC36273FE8E3}"/>
            </a:ext>
          </a:extLst>
        </xdr:cNvPr>
        <xdr:cNvSpPr txBox="1"/>
      </xdr:nvSpPr>
      <xdr:spPr>
        <a:xfrm>
          <a:off x="612457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35</xdr:row>
      <xdr:rowOff>0</xdr:rowOff>
    </xdr:from>
    <xdr:ext cx="183125" cy="264560"/>
    <xdr:sp macro="" textlink="">
      <xdr:nvSpPr>
        <xdr:cNvPr id="40" name="TextBox 39">
          <a:extLst>
            <a:ext uri="{FF2B5EF4-FFF2-40B4-BE49-F238E27FC236}">
              <a16:creationId xmlns:a16="http://schemas.microsoft.com/office/drawing/2014/main" id="{33D99BA9-2CE1-415E-B2F1-C4044FF30C58}"/>
            </a:ext>
          </a:extLst>
        </xdr:cNvPr>
        <xdr:cNvSpPr txBox="1"/>
      </xdr:nvSpPr>
      <xdr:spPr>
        <a:xfrm>
          <a:off x="3139440" y="3581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35</xdr:row>
      <xdr:rowOff>0</xdr:rowOff>
    </xdr:from>
    <xdr:ext cx="184731" cy="271710"/>
    <xdr:sp macro="" textlink="">
      <xdr:nvSpPr>
        <xdr:cNvPr id="41" name="TextBox 40">
          <a:extLst>
            <a:ext uri="{FF2B5EF4-FFF2-40B4-BE49-F238E27FC236}">
              <a16:creationId xmlns:a16="http://schemas.microsoft.com/office/drawing/2014/main" id="{6FF9C548-A810-4F7D-87C8-96843DCA90F7}"/>
            </a:ext>
          </a:extLst>
        </xdr:cNvPr>
        <xdr:cNvSpPr txBox="1"/>
      </xdr:nvSpPr>
      <xdr:spPr>
        <a:xfrm>
          <a:off x="2865120" y="3581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34</xdr:row>
      <xdr:rowOff>0</xdr:rowOff>
    </xdr:from>
    <xdr:ext cx="192763" cy="264560"/>
    <xdr:sp macro="" textlink="">
      <xdr:nvSpPr>
        <xdr:cNvPr id="42" name="TextBox 41">
          <a:extLst>
            <a:ext uri="{FF2B5EF4-FFF2-40B4-BE49-F238E27FC236}">
              <a16:creationId xmlns:a16="http://schemas.microsoft.com/office/drawing/2014/main" id="{7AE1E64E-9FC2-4198-B20E-FDF6A048765B}"/>
            </a:ext>
          </a:extLst>
        </xdr:cNvPr>
        <xdr:cNvSpPr txBox="1"/>
      </xdr:nvSpPr>
      <xdr:spPr>
        <a:xfrm>
          <a:off x="25298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xdr:row>
      <xdr:rowOff>0</xdr:rowOff>
    </xdr:from>
    <xdr:ext cx="192763" cy="264560"/>
    <xdr:sp macro="" textlink="">
      <xdr:nvSpPr>
        <xdr:cNvPr id="43" name="TextBox 42">
          <a:extLst>
            <a:ext uri="{FF2B5EF4-FFF2-40B4-BE49-F238E27FC236}">
              <a16:creationId xmlns:a16="http://schemas.microsoft.com/office/drawing/2014/main" id="{B68D625F-F542-4808-BCEC-50E38BFC32A6}"/>
            </a:ext>
          </a:extLst>
        </xdr:cNvPr>
        <xdr:cNvSpPr txBox="1"/>
      </xdr:nvSpPr>
      <xdr:spPr>
        <a:xfrm>
          <a:off x="2529840"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36</xdr:row>
      <xdr:rowOff>0</xdr:rowOff>
    </xdr:from>
    <xdr:ext cx="192763" cy="303466"/>
    <xdr:sp macro="" textlink="">
      <xdr:nvSpPr>
        <xdr:cNvPr id="44" name="TextBox 43">
          <a:extLst>
            <a:ext uri="{FF2B5EF4-FFF2-40B4-BE49-F238E27FC236}">
              <a16:creationId xmlns:a16="http://schemas.microsoft.com/office/drawing/2014/main" id="{6B9BC123-1939-40E9-8515-A44E6B631267}"/>
            </a:ext>
          </a:extLst>
        </xdr:cNvPr>
        <xdr:cNvSpPr txBox="1"/>
      </xdr:nvSpPr>
      <xdr:spPr>
        <a:xfrm>
          <a:off x="2529840" y="3724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37</xdr:row>
      <xdr:rowOff>0</xdr:rowOff>
    </xdr:from>
    <xdr:ext cx="192763" cy="264560"/>
    <xdr:sp macro="" textlink="">
      <xdr:nvSpPr>
        <xdr:cNvPr id="45" name="TextBox 44">
          <a:extLst>
            <a:ext uri="{FF2B5EF4-FFF2-40B4-BE49-F238E27FC236}">
              <a16:creationId xmlns:a16="http://schemas.microsoft.com/office/drawing/2014/main" id="{AAD1F8BD-A814-4D9C-B81F-C90610A21274}"/>
            </a:ext>
          </a:extLst>
        </xdr:cNvPr>
        <xdr:cNvSpPr txBox="1"/>
      </xdr:nvSpPr>
      <xdr:spPr>
        <a:xfrm>
          <a:off x="25298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37</xdr:row>
      <xdr:rowOff>0</xdr:rowOff>
    </xdr:from>
    <xdr:ext cx="192763" cy="264560"/>
    <xdr:sp macro="" textlink="">
      <xdr:nvSpPr>
        <xdr:cNvPr id="46" name="TextBox 45">
          <a:extLst>
            <a:ext uri="{FF2B5EF4-FFF2-40B4-BE49-F238E27FC236}">
              <a16:creationId xmlns:a16="http://schemas.microsoft.com/office/drawing/2014/main" id="{91BEB0F4-E2B5-4299-A836-89EC31FABD72}"/>
            </a:ext>
          </a:extLst>
        </xdr:cNvPr>
        <xdr:cNvSpPr txBox="1"/>
      </xdr:nvSpPr>
      <xdr:spPr>
        <a:xfrm>
          <a:off x="25298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47" name="TextBox 46">
          <a:extLst>
            <a:ext uri="{FF2B5EF4-FFF2-40B4-BE49-F238E27FC236}">
              <a16:creationId xmlns:a16="http://schemas.microsoft.com/office/drawing/2014/main" id="{790C9680-1E89-47BD-ABBC-2947D4463D8E}"/>
            </a:ext>
          </a:extLst>
        </xdr:cNvPr>
        <xdr:cNvSpPr txBox="1"/>
      </xdr:nvSpPr>
      <xdr:spPr>
        <a:xfrm>
          <a:off x="25298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48" name="TextBox 47">
          <a:extLst>
            <a:ext uri="{FF2B5EF4-FFF2-40B4-BE49-F238E27FC236}">
              <a16:creationId xmlns:a16="http://schemas.microsoft.com/office/drawing/2014/main" id="{9431DC9A-7BA5-4D19-A0FC-F8F212579399}"/>
            </a:ext>
          </a:extLst>
        </xdr:cNvPr>
        <xdr:cNvSpPr txBox="1"/>
      </xdr:nvSpPr>
      <xdr:spPr>
        <a:xfrm>
          <a:off x="25298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39</xdr:row>
      <xdr:rowOff>0</xdr:rowOff>
    </xdr:from>
    <xdr:ext cx="192763" cy="264560"/>
    <xdr:sp macro="" textlink="">
      <xdr:nvSpPr>
        <xdr:cNvPr id="49" name="TextBox 48">
          <a:extLst>
            <a:ext uri="{FF2B5EF4-FFF2-40B4-BE49-F238E27FC236}">
              <a16:creationId xmlns:a16="http://schemas.microsoft.com/office/drawing/2014/main" id="{5CCC98FC-53CA-4891-82CA-11E275D848DB}"/>
            </a:ext>
          </a:extLst>
        </xdr:cNvPr>
        <xdr:cNvSpPr txBox="1"/>
      </xdr:nvSpPr>
      <xdr:spPr>
        <a:xfrm>
          <a:off x="25298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39</xdr:row>
      <xdr:rowOff>0</xdr:rowOff>
    </xdr:from>
    <xdr:ext cx="192763" cy="264560"/>
    <xdr:sp macro="" textlink="">
      <xdr:nvSpPr>
        <xdr:cNvPr id="50" name="TextBox 49">
          <a:extLst>
            <a:ext uri="{FF2B5EF4-FFF2-40B4-BE49-F238E27FC236}">
              <a16:creationId xmlns:a16="http://schemas.microsoft.com/office/drawing/2014/main" id="{B33277C5-759D-4568-93CF-7BEC6F3F7C46}"/>
            </a:ext>
          </a:extLst>
        </xdr:cNvPr>
        <xdr:cNvSpPr txBox="1"/>
      </xdr:nvSpPr>
      <xdr:spPr>
        <a:xfrm>
          <a:off x="25298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40</xdr:row>
      <xdr:rowOff>0</xdr:rowOff>
    </xdr:from>
    <xdr:ext cx="192763" cy="264560"/>
    <xdr:sp macro="" textlink="">
      <xdr:nvSpPr>
        <xdr:cNvPr id="51" name="TextBox 50">
          <a:extLst>
            <a:ext uri="{FF2B5EF4-FFF2-40B4-BE49-F238E27FC236}">
              <a16:creationId xmlns:a16="http://schemas.microsoft.com/office/drawing/2014/main" id="{72FA7F3F-4B42-4946-BCE6-2EE73D1E73CE}"/>
            </a:ext>
          </a:extLst>
        </xdr:cNvPr>
        <xdr:cNvSpPr txBox="1"/>
      </xdr:nvSpPr>
      <xdr:spPr>
        <a:xfrm>
          <a:off x="25298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40</xdr:row>
      <xdr:rowOff>0</xdr:rowOff>
    </xdr:from>
    <xdr:ext cx="192763" cy="264560"/>
    <xdr:sp macro="" textlink="">
      <xdr:nvSpPr>
        <xdr:cNvPr id="52" name="TextBox 51">
          <a:extLst>
            <a:ext uri="{FF2B5EF4-FFF2-40B4-BE49-F238E27FC236}">
              <a16:creationId xmlns:a16="http://schemas.microsoft.com/office/drawing/2014/main" id="{FD0E7A94-65C5-4BBA-92A9-31514133707D}"/>
            </a:ext>
          </a:extLst>
        </xdr:cNvPr>
        <xdr:cNvSpPr txBox="1"/>
      </xdr:nvSpPr>
      <xdr:spPr>
        <a:xfrm>
          <a:off x="25298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41</xdr:row>
      <xdr:rowOff>0</xdr:rowOff>
    </xdr:from>
    <xdr:ext cx="192763" cy="264560"/>
    <xdr:sp macro="" textlink="">
      <xdr:nvSpPr>
        <xdr:cNvPr id="53" name="TextBox 52">
          <a:extLst>
            <a:ext uri="{FF2B5EF4-FFF2-40B4-BE49-F238E27FC236}">
              <a16:creationId xmlns:a16="http://schemas.microsoft.com/office/drawing/2014/main" id="{B62D55B7-E75D-4D5B-8D20-F347D8AAD6DC}"/>
            </a:ext>
          </a:extLst>
        </xdr:cNvPr>
        <xdr:cNvSpPr txBox="1"/>
      </xdr:nvSpPr>
      <xdr:spPr>
        <a:xfrm>
          <a:off x="25298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41</xdr:row>
      <xdr:rowOff>0</xdr:rowOff>
    </xdr:from>
    <xdr:ext cx="192763" cy="264560"/>
    <xdr:sp macro="" textlink="">
      <xdr:nvSpPr>
        <xdr:cNvPr id="54" name="TextBox 53">
          <a:extLst>
            <a:ext uri="{FF2B5EF4-FFF2-40B4-BE49-F238E27FC236}">
              <a16:creationId xmlns:a16="http://schemas.microsoft.com/office/drawing/2014/main" id="{4FF94D83-0392-4277-9818-21CB8734315A}"/>
            </a:ext>
          </a:extLst>
        </xdr:cNvPr>
        <xdr:cNvSpPr txBox="1"/>
      </xdr:nvSpPr>
      <xdr:spPr>
        <a:xfrm>
          <a:off x="25298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34</xdr:row>
      <xdr:rowOff>0</xdr:rowOff>
    </xdr:from>
    <xdr:ext cx="184731" cy="264560"/>
    <xdr:sp macro="" textlink="">
      <xdr:nvSpPr>
        <xdr:cNvPr id="55" name="TextBox 54">
          <a:extLst>
            <a:ext uri="{FF2B5EF4-FFF2-40B4-BE49-F238E27FC236}">
              <a16:creationId xmlns:a16="http://schemas.microsoft.com/office/drawing/2014/main" id="{88EA0850-63F1-4814-AF86-19FE26EBD83D}"/>
            </a:ext>
          </a:extLst>
        </xdr:cNvPr>
        <xdr:cNvSpPr txBox="1"/>
      </xdr:nvSpPr>
      <xdr:spPr>
        <a:xfrm>
          <a:off x="314325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xdr:row>
      <xdr:rowOff>0</xdr:rowOff>
    </xdr:from>
    <xdr:ext cx="184731" cy="264560"/>
    <xdr:sp macro="" textlink="">
      <xdr:nvSpPr>
        <xdr:cNvPr id="56" name="TextBox 55">
          <a:extLst>
            <a:ext uri="{FF2B5EF4-FFF2-40B4-BE49-F238E27FC236}">
              <a16:creationId xmlns:a16="http://schemas.microsoft.com/office/drawing/2014/main" id="{EE36EDFE-D9E8-44E8-91DA-89D6B1FE7A0E}"/>
            </a:ext>
          </a:extLst>
        </xdr:cNvPr>
        <xdr:cNvSpPr txBox="1"/>
      </xdr:nvSpPr>
      <xdr:spPr>
        <a:xfrm>
          <a:off x="3143250"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36</xdr:row>
      <xdr:rowOff>0</xdr:rowOff>
    </xdr:from>
    <xdr:ext cx="184731" cy="303466"/>
    <xdr:sp macro="" textlink="">
      <xdr:nvSpPr>
        <xdr:cNvPr id="57" name="TextBox 56">
          <a:extLst>
            <a:ext uri="{FF2B5EF4-FFF2-40B4-BE49-F238E27FC236}">
              <a16:creationId xmlns:a16="http://schemas.microsoft.com/office/drawing/2014/main" id="{DBB42C3D-4B3C-4314-942B-DA1E3A2A2C01}"/>
            </a:ext>
          </a:extLst>
        </xdr:cNvPr>
        <xdr:cNvSpPr txBox="1"/>
      </xdr:nvSpPr>
      <xdr:spPr>
        <a:xfrm>
          <a:off x="3143250"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37</xdr:row>
      <xdr:rowOff>0</xdr:rowOff>
    </xdr:from>
    <xdr:ext cx="184731" cy="264560"/>
    <xdr:sp macro="" textlink="">
      <xdr:nvSpPr>
        <xdr:cNvPr id="58" name="TextBox 57">
          <a:extLst>
            <a:ext uri="{FF2B5EF4-FFF2-40B4-BE49-F238E27FC236}">
              <a16:creationId xmlns:a16="http://schemas.microsoft.com/office/drawing/2014/main" id="{E0777B2D-97C5-4D92-A32C-B781A9EC5A98}"/>
            </a:ext>
          </a:extLst>
        </xdr:cNvPr>
        <xdr:cNvSpPr txBox="1"/>
      </xdr:nvSpPr>
      <xdr:spPr>
        <a:xfrm>
          <a:off x="314325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37</xdr:row>
      <xdr:rowOff>0</xdr:rowOff>
    </xdr:from>
    <xdr:ext cx="184731" cy="264560"/>
    <xdr:sp macro="" textlink="">
      <xdr:nvSpPr>
        <xdr:cNvPr id="59" name="TextBox 58">
          <a:extLst>
            <a:ext uri="{FF2B5EF4-FFF2-40B4-BE49-F238E27FC236}">
              <a16:creationId xmlns:a16="http://schemas.microsoft.com/office/drawing/2014/main" id="{869E4DD2-0BF1-4B98-B07E-00A736A37FB4}"/>
            </a:ext>
          </a:extLst>
        </xdr:cNvPr>
        <xdr:cNvSpPr txBox="1"/>
      </xdr:nvSpPr>
      <xdr:spPr>
        <a:xfrm>
          <a:off x="314325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38</xdr:row>
      <xdr:rowOff>0</xdr:rowOff>
    </xdr:from>
    <xdr:ext cx="184731" cy="264560"/>
    <xdr:sp macro="" textlink="">
      <xdr:nvSpPr>
        <xdr:cNvPr id="60" name="TextBox 59">
          <a:extLst>
            <a:ext uri="{FF2B5EF4-FFF2-40B4-BE49-F238E27FC236}">
              <a16:creationId xmlns:a16="http://schemas.microsoft.com/office/drawing/2014/main" id="{FCA02834-13FC-4A86-9CEB-B04A2FE5679E}"/>
            </a:ext>
          </a:extLst>
        </xdr:cNvPr>
        <xdr:cNvSpPr txBox="1"/>
      </xdr:nvSpPr>
      <xdr:spPr>
        <a:xfrm>
          <a:off x="3143250"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38</xdr:row>
      <xdr:rowOff>0</xdr:rowOff>
    </xdr:from>
    <xdr:ext cx="184731" cy="264560"/>
    <xdr:sp macro="" textlink="">
      <xdr:nvSpPr>
        <xdr:cNvPr id="61" name="TextBox 60">
          <a:extLst>
            <a:ext uri="{FF2B5EF4-FFF2-40B4-BE49-F238E27FC236}">
              <a16:creationId xmlns:a16="http://schemas.microsoft.com/office/drawing/2014/main" id="{45B6E7ED-F662-4525-8D4C-49B31E2B49FF}"/>
            </a:ext>
          </a:extLst>
        </xdr:cNvPr>
        <xdr:cNvSpPr txBox="1"/>
      </xdr:nvSpPr>
      <xdr:spPr>
        <a:xfrm>
          <a:off x="3143250"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39</xdr:row>
      <xdr:rowOff>0</xdr:rowOff>
    </xdr:from>
    <xdr:ext cx="184731" cy="264560"/>
    <xdr:sp macro="" textlink="">
      <xdr:nvSpPr>
        <xdr:cNvPr id="62" name="TextBox 61">
          <a:extLst>
            <a:ext uri="{FF2B5EF4-FFF2-40B4-BE49-F238E27FC236}">
              <a16:creationId xmlns:a16="http://schemas.microsoft.com/office/drawing/2014/main" id="{AB72E3D3-17A4-42B6-ABB8-E41AA9CB3D56}"/>
            </a:ext>
          </a:extLst>
        </xdr:cNvPr>
        <xdr:cNvSpPr txBox="1"/>
      </xdr:nvSpPr>
      <xdr:spPr>
        <a:xfrm>
          <a:off x="3143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39</xdr:row>
      <xdr:rowOff>0</xdr:rowOff>
    </xdr:from>
    <xdr:ext cx="184731" cy="264560"/>
    <xdr:sp macro="" textlink="">
      <xdr:nvSpPr>
        <xdr:cNvPr id="63" name="TextBox 62">
          <a:extLst>
            <a:ext uri="{FF2B5EF4-FFF2-40B4-BE49-F238E27FC236}">
              <a16:creationId xmlns:a16="http://schemas.microsoft.com/office/drawing/2014/main" id="{A02478B0-32BC-4507-848C-E8903DEB3BFC}"/>
            </a:ext>
          </a:extLst>
        </xdr:cNvPr>
        <xdr:cNvSpPr txBox="1"/>
      </xdr:nvSpPr>
      <xdr:spPr>
        <a:xfrm>
          <a:off x="3143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40</xdr:row>
      <xdr:rowOff>0</xdr:rowOff>
    </xdr:from>
    <xdr:ext cx="184731" cy="264560"/>
    <xdr:sp macro="" textlink="">
      <xdr:nvSpPr>
        <xdr:cNvPr id="64" name="TextBox 63">
          <a:extLst>
            <a:ext uri="{FF2B5EF4-FFF2-40B4-BE49-F238E27FC236}">
              <a16:creationId xmlns:a16="http://schemas.microsoft.com/office/drawing/2014/main" id="{5E3D8334-56D6-4EF4-A93B-B9A5040D21E9}"/>
            </a:ext>
          </a:extLst>
        </xdr:cNvPr>
        <xdr:cNvSpPr txBox="1"/>
      </xdr:nvSpPr>
      <xdr:spPr>
        <a:xfrm>
          <a:off x="3143250"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40</xdr:row>
      <xdr:rowOff>0</xdr:rowOff>
    </xdr:from>
    <xdr:ext cx="184731" cy="264560"/>
    <xdr:sp macro="" textlink="">
      <xdr:nvSpPr>
        <xdr:cNvPr id="65" name="TextBox 64">
          <a:extLst>
            <a:ext uri="{FF2B5EF4-FFF2-40B4-BE49-F238E27FC236}">
              <a16:creationId xmlns:a16="http://schemas.microsoft.com/office/drawing/2014/main" id="{DEAC9FF8-8B52-498C-9560-E08A003E8078}"/>
            </a:ext>
          </a:extLst>
        </xdr:cNvPr>
        <xdr:cNvSpPr txBox="1"/>
      </xdr:nvSpPr>
      <xdr:spPr>
        <a:xfrm>
          <a:off x="3143250"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66" name="TextBox 65">
          <a:extLst>
            <a:ext uri="{FF2B5EF4-FFF2-40B4-BE49-F238E27FC236}">
              <a16:creationId xmlns:a16="http://schemas.microsoft.com/office/drawing/2014/main" id="{70403871-0E21-4DCE-B887-605FDA84706F}"/>
            </a:ext>
          </a:extLst>
        </xdr:cNvPr>
        <xdr:cNvSpPr txBox="1"/>
      </xdr:nvSpPr>
      <xdr:spPr>
        <a:xfrm>
          <a:off x="3143250"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67" name="TextBox 66">
          <a:extLst>
            <a:ext uri="{FF2B5EF4-FFF2-40B4-BE49-F238E27FC236}">
              <a16:creationId xmlns:a16="http://schemas.microsoft.com/office/drawing/2014/main" id="{84E7803D-A7EB-4639-B463-A82BE8BF05D5}"/>
            </a:ext>
          </a:extLst>
        </xdr:cNvPr>
        <xdr:cNvSpPr txBox="1"/>
      </xdr:nvSpPr>
      <xdr:spPr>
        <a:xfrm>
          <a:off x="3143250"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34</xdr:row>
      <xdr:rowOff>0</xdr:rowOff>
    </xdr:from>
    <xdr:ext cx="184731" cy="264560"/>
    <xdr:sp macro="" textlink="">
      <xdr:nvSpPr>
        <xdr:cNvPr id="68" name="TextBox 67">
          <a:extLst>
            <a:ext uri="{FF2B5EF4-FFF2-40B4-BE49-F238E27FC236}">
              <a16:creationId xmlns:a16="http://schemas.microsoft.com/office/drawing/2014/main" id="{F4237366-4F36-46A8-A02D-D74B75929222}"/>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xdr:row>
      <xdr:rowOff>0</xdr:rowOff>
    </xdr:from>
    <xdr:ext cx="184731" cy="264560"/>
    <xdr:sp macro="" textlink="">
      <xdr:nvSpPr>
        <xdr:cNvPr id="69" name="TextBox 68">
          <a:extLst>
            <a:ext uri="{FF2B5EF4-FFF2-40B4-BE49-F238E27FC236}">
              <a16:creationId xmlns:a16="http://schemas.microsoft.com/office/drawing/2014/main" id="{DBA83541-A7F5-481C-9DF7-41EE7384F983}"/>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36</xdr:row>
      <xdr:rowOff>0</xdr:rowOff>
    </xdr:from>
    <xdr:ext cx="184731" cy="303466"/>
    <xdr:sp macro="" textlink="">
      <xdr:nvSpPr>
        <xdr:cNvPr id="70" name="TextBox 69">
          <a:extLst>
            <a:ext uri="{FF2B5EF4-FFF2-40B4-BE49-F238E27FC236}">
              <a16:creationId xmlns:a16="http://schemas.microsoft.com/office/drawing/2014/main" id="{8295E7F0-BDC9-4FC6-B7D4-701BAACD2EAA}"/>
            </a:ext>
          </a:extLst>
        </xdr:cNvPr>
        <xdr:cNvSpPr txBox="1"/>
      </xdr:nvSpPr>
      <xdr:spPr>
        <a:xfrm>
          <a:off x="6124575"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37</xdr:row>
      <xdr:rowOff>0</xdr:rowOff>
    </xdr:from>
    <xdr:ext cx="184731" cy="264560"/>
    <xdr:sp macro="" textlink="">
      <xdr:nvSpPr>
        <xdr:cNvPr id="71" name="TextBox 70">
          <a:extLst>
            <a:ext uri="{FF2B5EF4-FFF2-40B4-BE49-F238E27FC236}">
              <a16:creationId xmlns:a16="http://schemas.microsoft.com/office/drawing/2014/main" id="{D0FB57C3-E121-4EF5-9AF2-AD97EE21BDDF}"/>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37</xdr:row>
      <xdr:rowOff>0</xdr:rowOff>
    </xdr:from>
    <xdr:ext cx="184731" cy="264560"/>
    <xdr:sp macro="" textlink="">
      <xdr:nvSpPr>
        <xdr:cNvPr id="72" name="TextBox 71">
          <a:extLst>
            <a:ext uri="{FF2B5EF4-FFF2-40B4-BE49-F238E27FC236}">
              <a16:creationId xmlns:a16="http://schemas.microsoft.com/office/drawing/2014/main" id="{ED3E09B1-3405-4608-9992-D8F7F2F2A3BD}"/>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73" name="TextBox 72">
          <a:extLst>
            <a:ext uri="{FF2B5EF4-FFF2-40B4-BE49-F238E27FC236}">
              <a16:creationId xmlns:a16="http://schemas.microsoft.com/office/drawing/2014/main" id="{B650EACF-B849-47A3-BCAD-6E14DBECDB07}"/>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74" name="TextBox 73">
          <a:extLst>
            <a:ext uri="{FF2B5EF4-FFF2-40B4-BE49-F238E27FC236}">
              <a16:creationId xmlns:a16="http://schemas.microsoft.com/office/drawing/2014/main" id="{EE673519-9781-4318-A28C-082DE5B59449}"/>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75" name="TextBox 74">
          <a:extLst>
            <a:ext uri="{FF2B5EF4-FFF2-40B4-BE49-F238E27FC236}">
              <a16:creationId xmlns:a16="http://schemas.microsoft.com/office/drawing/2014/main" id="{A9F32C1F-34BF-47CF-A72E-F97FD90E8F3F}"/>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76" name="TextBox 75">
          <a:extLst>
            <a:ext uri="{FF2B5EF4-FFF2-40B4-BE49-F238E27FC236}">
              <a16:creationId xmlns:a16="http://schemas.microsoft.com/office/drawing/2014/main" id="{58828DFD-023A-4C93-A1EF-807A7A0E813A}"/>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77" name="TextBox 76">
          <a:extLst>
            <a:ext uri="{FF2B5EF4-FFF2-40B4-BE49-F238E27FC236}">
              <a16:creationId xmlns:a16="http://schemas.microsoft.com/office/drawing/2014/main" id="{75ABC548-176A-4AB9-80A3-FE4B672121D2}"/>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78" name="TextBox 77">
          <a:extLst>
            <a:ext uri="{FF2B5EF4-FFF2-40B4-BE49-F238E27FC236}">
              <a16:creationId xmlns:a16="http://schemas.microsoft.com/office/drawing/2014/main" id="{7736026F-F471-4C51-A6CD-3C8B2D44DF1F}"/>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79" name="TextBox 78">
          <a:extLst>
            <a:ext uri="{FF2B5EF4-FFF2-40B4-BE49-F238E27FC236}">
              <a16:creationId xmlns:a16="http://schemas.microsoft.com/office/drawing/2014/main" id="{881FAD55-F737-4364-A149-E6B0639FCCED}"/>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80" name="TextBox 79">
          <a:extLst>
            <a:ext uri="{FF2B5EF4-FFF2-40B4-BE49-F238E27FC236}">
              <a16:creationId xmlns:a16="http://schemas.microsoft.com/office/drawing/2014/main" id="{49E0191E-781D-45DE-9D71-69F2066ED8AB}"/>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34</xdr:row>
      <xdr:rowOff>0</xdr:rowOff>
    </xdr:from>
    <xdr:ext cx="192763" cy="264560"/>
    <xdr:sp macro="" textlink="">
      <xdr:nvSpPr>
        <xdr:cNvPr id="81" name="TextBox 80">
          <a:extLst>
            <a:ext uri="{FF2B5EF4-FFF2-40B4-BE49-F238E27FC236}">
              <a16:creationId xmlns:a16="http://schemas.microsoft.com/office/drawing/2014/main" id="{9EF899F0-569B-4BED-BF1D-01544E729AAF}"/>
            </a:ext>
          </a:extLst>
        </xdr:cNvPr>
        <xdr:cNvSpPr txBox="1"/>
      </xdr:nvSpPr>
      <xdr:spPr>
        <a:xfrm>
          <a:off x="31394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34</xdr:row>
      <xdr:rowOff>0</xdr:rowOff>
    </xdr:from>
    <xdr:ext cx="192763" cy="264560"/>
    <xdr:sp macro="" textlink="">
      <xdr:nvSpPr>
        <xdr:cNvPr id="82" name="TextBox 81">
          <a:extLst>
            <a:ext uri="{FF2B5EF4-FFF2-40B4-BE49-F238E27FC236}">
              <a16:creationId xmlns:a16="http://schemas.microsoft.com/office/drawing/2014/main" id="{E824FE77-4A7D-48EB-B38C-50A80F441560}"/>
            </a:ext>
          </a:extLst>
        </xdr:cNvPr>
        <xdr:cNvSpPr txBox="1"/>
      </xdr:nvSpPr>
      <xdr:spPr>
        <a:xfrm>
          <a:off x="61207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34</xdr:row>
      <xdr:rowOff>0</xdr:rowOff>
    </xdr:from>
    <xdr:ext cx="192763" cy="264560"/>
    <xdr:sp macro="" textlink="">
      <xdr:nvSpPr>
        <xdr:cNvPr id="83" name="TextBox 82">
          <a:extLst>
            <a:ext uri="{FF2B5EF4-FFF2-40B4-BE49-F238E27FC236}">
              <a16:creationId xmlns:a16="http://schemas.microsoft.com/office/drawing/2014/main" id="{4A3D9DC4-0166-4649-B2A7-77E8D9FA21EC}"/>
            </a:ext>
          </a:extLst>
        </xdr:cNvPr>
        <xdr:cNvSpPr txBox="1"/>
      </xdr:nvSpPr>
      <xdr:spPr>
        <a:xfrm>
          <a:off x="92640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35</xdr:row>
      <xdr:rowOff>0</xdr:rowOff>
    </xdr:from>
    <xdr:ext cx="183125" cy="264560"/>
    <xdr:sp macro="" textlink="">
      <xdr:nvSpPr>
        <xdr:cNvPr id="84" name="TextBox 83">
          <a:extLst>
            <a:ext uri="{FF2B5EF4-FFF2-40B4-BE49-F238E27FC236}">
              <a16:creationId xmlns:a16="http://schemas.microsoft.com/office/drawing/2014/main" id="{799260CF-73F0-437E-B244-731F202549AB}"/>
            </a:ext>
          </a:extLst>
        </xdr:cNvPr>
        <xdr:cNvSpPr txBox="1"/>
      </xdr:nvSpPr>
      <xdr:spPr>
        <a:xfrm>
          <a:off x="2529840" y="3581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35</xdr:row>
      <xdr:rowOff>0</xdr:rowOff>
    </xdr:from>
    <xdr:ext cx="184731" cy="271710"/>
    <xdr:sp macro="" textlink="">
      <xdr:nvSpPr>
        <xdr:cNvPr id="85" name="TextBox 84">
          <a:extLst>
            <a:ext uri="{FF2B5EF4-FFF2-40B4-BE49-F238E27FC236}">
              <a16:creationId xmlns:a16="http://schemas.microsoft.com/office/drawing/2014/main" id="{88F601FB-4011-4035-A708-F0A8054EDBE1}"/>
            </a:ext>
          </a:extLst>
        </xdr:cNvPr>
        <xdr:cNvSpPr txBox="1"/>
      </xdr:nvSpPr>
      <xdr:spPr>
        <a:xfrm>
          <a:off x="1102995" y="3581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2</xdr:col>
      <xdr:colOff>3139440</xdr:colOff>
      <xdr:row>24</xdr:row>
      <xdr:rowOff>0</xdr:rowOff>
    </xdr:from>
    <xdr:ext cx="192763" cy="264560"/>
    <xdr:sp macro="" textlink="">
      <xdr:nvSpPr>
        <xdr:cNvPr id="2" name="TextBox 1">
          <a:extLst>
            <a:ext uri="{FF2B5EF4-FFF2-40B4-BE49-F238E27FC236}">
              <a16:creationId xmlns:a16="http://schemas.microsoft.com/office/drawing/2014/main" id="{C2309043-8DB9-4EF6-B7DB-2FD8837BCD30}"/>
            </a:ext>
          </a:extLst>
        </xdr:cNvPr>
        <xdr:cNvSpPr txBox="1"/>
      </xdr:nvSpPr>
      <xdr:spPr>
        <a:xfrm>
          <a:off x="31394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3" name="TextBox 2">
          <a:extLst>
            <a:ext uri="{FF2B5EF4-FFF2-40B4-BE49-F238E27FC236}">
              <a16:creationId xmlns:a16="http://schemas.microsoft.com/office/drawing/2014/main" id="{DB585CD9-1FAE-4DEF-A480-0E088F6D80BF}"/>
            </a:ext>
          </a:extLst>
        </xdr:cNvPr>
        <xdr:cNvSpPr txBox="1"/>
      </xdr:nvSpPr>
      <xdr:spPr>
        <a:xfrm>
          <a:off x="3139440"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303466"/>
    <xdr:sp macro="" textlink="">
      <xdr:nvSpPr>
        <xdr:cNvPr id="4" name="TextBox 3">
          <a:extLst>
            <a:ext uri="{FF2B5EF4-FFF2-40B4-BE49-F238E27FC236}">
              <a16:creationId xmlns:a16="http://schemas.microsoft.com/office/drawing/2014/main" id="{BB1F98C9-E40C-4CCA-ADF7-065A160AB9F9}"/>
            </a:ext>
          </a:extLst>
        </xdr:cNvPr>
        <xdr:cNvSpPr txBox="1"/>
      </xdr:nvSpPr>
      <xdr:spPr>
        <a:xfrm>
          <a:off x="3139440" y="3724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27</xdr:row>
      <xdr:rowOff>0</xdr:rowOff>
    </xdr:from>
    <xdr:ext cx="192763" cy="264560"/>
    <xdr:sp macro="" textlink="">
      <xdr:nvSpPr>
        <xdr:cNvPr id="5" name="TextBox 4">
          <a:extLst>
            <a:ext uri="{FF2B5EF4-FFF2-40B4-BE49-F238E27FC236}">
              <a16:creationId xmlns:a16="http://schemas.microsoft.com/office/drawing/2014/main" id="{F648C0EA-E468-415C-93EE-DAD3EEEB35F3}"/>
            </a:ext>
          </a:extLst>
        </xdr:cNvPr>
        <xdr:cNvSpPr txBox="1"/>
      </xdr:nvSpPr>
      <xdr:spPr>
        <a:xfrm>
          <a:off x="31394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27</xdr:row>
      <xdr:rowOff>0</xdr:rowOff>
    </xdr:from>
    <xdr:ext cx="192763" cy="264560"/>
    <xdr:sp macro="" textlink="">
      <xdr:nvSpPr>
        <xdr:cNvPr id="6" name="TextBox 5">
          <a:extLst>
            <a:ext uri="{FF2B5EF4-FFF2-40B4-BE49-F238E27FC236}">
              <a16:creationId xmlns:a16="http://schemas.microsoft.com/office/drawing/2014/main" id="{BA48A3DF-3F46-4B21-90B2-91F63DA42550}"/>
            </a:ext>
          </a:extLst>
        </xdr:cNvPr>
        <xdr:cNvSpPr txBox="1"/>
      </xdr:nvSpPr>
      <xdr:spPr>
        <a:xfrm>
          <a:off x="31394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28</xdr:row>
      <xdr:rowOff>0</xdr:rowOff>
    </xdr:from>
    <xdr:ext cx="192763" cy="264560"/>
    <xdr:sp macro="" textlink="">
      <xdr:nvSpPr>
        <xdr:cNvPr id="7" name="TextBox 6">
          <a:extLst>
            <a:ext uri="{FF2B5EF4-FFF2-40B4-BE49-F238E27FC236}">
              <a16:creationId xmlns:a16="http://schemas.microsoft.com/office/drawing/2014/main" id="{A6D30134-EB7A-4B2A-8C74-46CF094CDE10}"/>
            </a:ext>
          </a:extLst>
        </xdr:cNvPr>
        <xdr:cNvSpPr txBox="1"/>
      </xdr:nvSpPr>
      <xdr:spPr>
        <a:xfrm>
          <a:off x="31394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28</xdr:row>
      <xdr:rowOff>0</xdr:rowOff>
    </xdr:from>
    <xdr:ext cx="192763" cy="264560"/>
    <xdr:sp macro="" textlink="">
      <xdr:nvSpPr>
        <xdr:cNvPr id="8" name="TextBox 7">
          <a:extLst>
            <a:ext uri="{FF2B5EF4-FFF2-40B4-BE49-F238E27FC236}">
              <a16:creationId xmlns:a16="http://schemas.microsoft.com/office/drawing/2014/main" id="{3EAA6147-205C-4EC1-A1E8-8E8493FC44F5}"/>
            </a:ext>
          </a:extLst>
        </xdr:cNvPr>
        <xdr:cNvSpPr txBox="1"/>
      </xdr:nvSpPr>
      <xdr:spPr>
        <a:xfrm>
          <a:off x="31394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29</xdr:row>
      <xdr:rowOff>0</xdr:rowOff>
    </xdr:from>
    <xdr:ext cx="192763" cy="264560"/>
    <xdr:sp macro="" textlink="">
      <xdr:nvSpPr>
        <xdr:cNvPr id="9" name="TextBox 8">
          <a:extLst>
            <a:ext uri="{FF2B5EF4-FFF2-40B4-BE49-F238E27FC236}">
              <a16:creationId xmlns:a16="http://schemas.microsoft.com/office/drawing/2014/main" id="{A25FC0EE-36CC-40F5-8E0C-617A6C261B76}"/>
            </a:ext>
          </a:extLst>
        </xdr:cNvPr>
        <xdr:cNvSpPr txBox="1"/>
      </xdr:nvSpPr>
      <xdr:spPr>
        <a:xfrm>
          <a:off x="31394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29</xdr:row>
      <xdr:rowOff>0</xdr:rowOff>
    </xdr:from>
    <xdr:ext cx="192763" cy="264560"/>
    <xdr:sp macro="" textlink="">
      <xdr:nvSpPr>
        <xdr:cNvPr id="10" name="TextBox 9">
          <a:extLst>
            <a:ext uri="{FF2B5EF4-FFF2-40B4-BE49-F238E27FC236}">
              <a16:creationId xmlns:a16="http://schemas.microsoft.com/office/drawing/2014/main" id="{6ACB5138-A604-4F37-B369-6858E6F5ACB7}"/>
            </a:ext>
          </a:extLst>
        </xdr:cNvPr>
        <xdr:cNvSpPr txBox="1"/>
      </xdr:nvSpPr>
      <xdr:spPr>
        <a:xfrm>
          <a:off x="31394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30</xdr:row>
      <xdr:rowOff>0</xdr:rowOff>
    </xdr:from>
    <xdr:ext cx="192763" cy="264560"/>
    <xdr:sp macro="" textlink="">
      <xdr:nvSpPr>
        <xdr:cNvPr id="11" name="TextBox 10">
          <a:extLst>
            <a:ext uri="{FF2B5EF4-FFF2-40B4-BE49-F238E27FC236}">
              <a16:creationId xmlns:a16="http://schemas.microsoft.com/office/drawing/2014/main" id="{DC660BB6-E1D4-45B7-A476-17CFC5F7758E}"/>
            </a:ext>
          </a:extLst>
        </xdr:cNvPr>
        <xdr:cNvSpPr txBox="1"/>
      </xdr:nvSpPr>
      <xdr:spPr>
        <a:xfrm>
          <a:off x="31394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30</xdr:row>
      <xdr:rowOff>0</xdr:rowOff>
    </xdr:from>
    <xdr:ext cx="192763" cy="264560"/>
    <xdr:sp macro="" textlink="">
      <xdr:nvSpPr>
        <xdr:cNvPr id="12" name="TextBox 11">
          <a:extLst>
            <a:ext uri="{FF2B5EF4-FFF2-40B4-BE49-F238E27FC236}">
              <a16:creationId xmlns:a16="http://schemas.microsoft.com/office/drawing/2014/main" id="{CF53CD09-41A4-4842-9BFC-FD8F2C66F3E9}"/>
            </a:ext>
          </a:extLst>
        </xdr:cNvPr>
        <xdr:cNvSpPr txBox="1"/>
      </xdr:nvSpPr>
      <xdr:spPr>
        <a:xfrm>
          <a:off x="31394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31</xdr:row>
      <xdr:rowOff>0</xdr:rowOff>
    </xdr:from>
    <xdr:ext cx="192763" cy="264560"/>
    <xdr:sp macro="" textlink="">
      <xdr:nvSpPr>
        <xdr:cNvPr id="13" name="TextBox 12">
          <a:extLst>
            <a:ext uri="{FF2B5EF4-FFF2-40B4-BE49-F238E27FC236}">
              <a16:creationId xmlns:a16="http://schemas.microsoft.com/office/drawing/2014/main" id="{FDE5A589-4EF1-440F-AD12-FF59FDEAF643}"/>
            </a:ext>
          </a:extLst>
        </xdr:cNvPr>
        <xdr:cNvSpPr txBox="1"/>
      </xdr:nvSpPr>
      <xdr:spPr>
        <a:xfrm>
          <a:off x="31394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31</xdr:row>
      <xdr:rowOff>0</xdr:rowOff>
    </xdr:from>
    <xdr:ext cx="192763" cy="264560"/>
    <xdr:sp macro="" textlink="">
      <xdr:nvSpPr>
        <xdr:cNvPr id="14" name="TextBox 13">
          <a:extLst>
            <a:ext uri="{FF2B5EF4-FFF2-40B4-BE49-F238E27FC236}">
              <a16:creationId xmlns:a16="http://schemas.microsoft.com/office/drawing/2014/main" id="{F46D471E-9539-47A9-962B-AB478128E243}"/>
            </a:ext>
          </a:extLst>
        </xdr:cNvPr>
        <xdr:cNvSpPr txBox="1"/>
      </xdr:nvSpPr>
      <xdr:spPr>
        <a:xfrm>
          <a:off x="31394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15" name="TextBox 14">
          <a:extLst>
            <a:ext uri="{FF2B5EF4-FFF2-40B4-BE49-F238E27FC236}">
              <a16:creationId xmlns:a16="http://schemas.microsoft.com/office/drawing/2014/main" id="{83420CB3-99F7-4DA3-9148-F3C03F217FCE}"/>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16" name="TextBox 15">
          <a:extLst>
            <a:ext uri="{FF2B5EF4-FFF2-40B4-BE49-F238E27FC236}">
              <a16:creationId xmlns:a16="http://schemas.microsoft.com/office/drawing/2014/main" id="{E96A2876-1581-4EFE-A210-D7AF290FAC1D}"/>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303466"/>
    <xdr:sp macro="" textlink="">
      <xdr:nvSpPr>
        <xdr:cNvPr id="17" name="TextBox 16">
          <a:extLst>
            <a:ext uri="{FF2B5EF4-FFF2-40B4-BE49-F238E27FC236}">
              <a16:creationId xmlns:a16="http://schemas.microsoft.com/office/drawing/2014/main" id="{4642F922-FBB7-416C-845C-D40DD4F2B28C}"/>
            </a:ext>
          </a:extLst>
        </xdr:cNvPr>
        <xdr:cNvSpPr txBox="1"/>
      </xdr:nvSpPr>
      <xdr:spPr>
        <a:xfrm>
          <a:off x="6124575"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18" name="TextBox 17">
          <a:extLst>
            <a:ext uri="{FF2B5EF4-FFF2-40B4-BE49-F238E27FC236}">
              <a16:creationId xmlns:a16="http://schemas.microsoft.com/office/drawing/2014/main" id="{7E9856BD-52B1-4D0A-983D-B707605B9248}"/>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19" name="TextBox 18">
          <a:extLst>
            <a:ext uri="{FF2B5EF4-FFF2-40B4-BE49-F238E27FC236}">
              <a16:creationId xmlns:a16="http://schemas.microsoft.com/office/drawing/2014/main" id="{9BE54698-AC14-4598-99B0-A5F0A2749413}"/>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20" name="TextBox 19">
          <a:extLst>
            <a:ext uri="{FF2B5EF4-FFF2-40B4-BE49-F238E27FC236}">
              <a16:creationId xmlns:a16="http://schemas.microsoft.com/office/drawing/2014/main" id="{C26B4E9E-915E-47E1-BFA0-4B16BF704940}"/>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21" name="TextBox 20">
          <a:extLst>
            <a:ext uri="{FF2B5EF4-FFF2-40B4-BE49-F238E27FC236}">
              <a16:creationId xmlns:a16="http://schemas.microsoft.com/office/drawing/2014/main" id="{2DB50152-3775-4519-9D16-7BAA016E95CD}"/>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22" name="TextBox 21">
          <a:extLst>
            <a:ext uri="{FF2B5EF4-FFF2-40B4-BE49-F238E27FC236}">
              <a16:creationId xmlns:a16="http://schemas.microsoft.com/office/drawing/2014/main" id="{EF499A6E-F13E-489B-8382-FBC80EE07EA8}"/>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23" name="TextBox 22">
          <a:extLst>
            <a:ext uri="{FF2B5EF4-FFF2-40B4-BE49-F238E27FC236}">
              <a16:creationId xmlns:a16="http://schemas.microsoft.com/office/drawing/2014/main" id="{5A709702-46A3-4F96-B098-0FEABFB5E780}"/>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24" name="TextBox 23">
          <a:extLst>
            <a:ext uri="{FF2B5EF4-FFF2-40B4-BE49-F238E27FC236}">
              <a16:creationId xmlns:a16="http://schemas.microsoft.com/office/drawing/2014/main" id="{40853F86-EF88-4473-B28E-F550E77067B9}"/>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25" name="TextBox 24">
          <a:extLst>
            <a:ext uri="{FF2B5EF4-FFF2-40B4-BE49-F238E27FC236}">
              <a16:creationId xmlns:a16="http://schemas.microsoft.com/office/drawing/2014/main" id="{A0CB52D8-F273-4BE9-A7FD-44160FD54A1E}"/>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26" name="TextBox 25">
          <a:extLst>
            <a:ext uri="{FF2B5EF4-FFF2-40B4-BE49-F238E27FC236}">
              <a16:creationId xmlns:a16="http://schemas.microsoft.com/office/drawing/2014/main" id="{97EA0FEF-35A8-4A7A-A746-4488C46E0DCD}"/>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27" name="TextBox 26">
          <a:extLst>
            <a:ext uri="{FF2B5EF4-FFF2-40B4-BE49-F238E27FC236}">
              <a16:creationId xmlns:a16="http://schemas.microsoft.com/office/drawing/2014/main" id="{221B91F8-67B6-4F03-9C20-E6B3257A8C98}"/>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28" name="TextBox 27">
          <a:extLst>
            <a:ext uri="{FF2B5EF4-FFF2-40B4-BE49-F238E27FC236}">
              <a16:creationId xmlns:a16="http://schemas.microsoft.com/office/drawing/2014/main" id="{18F37BA5-436B-400B-A0D5-B4ACE3C6A47B}"/>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29" name="TextBox 28">
          <a:extLst>
            <a:ext uri="{FF2B5EF4-FFF2-40B4-BE49-F238E27FC236}">
              <a16:creationId xmlns:a16="http://schemas.microsoft.com/office/drawing/2014/main" id="{72E84D04-A37D-4619-8885-AAC0832C85D4}"/>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28</xdr:row>
      <xdr:rowOff>0</xdr:rowOff>
    </xdr:from>
    <xdr:ext cx="184731" cy="264560"/>
    <xdr:sp macro="" textlink="">
      <xdr:nvSpPr>
        <xdr:cNvPr id="30" name="TextBox 29">
          <a:extLst>
            <a:ext uri="{FF2B5EF4-FFF2-40B4-BE49-F238E27FC236}">
              <a16:creationId xmlns:a16="http://schemas.microsoft.com/office/drawing/2014/main" id="{8FE02E6A-D5F7-4500-B84A-4CEDC44C5D6F}"/>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28</xdr:row>
      <xdr:rowOff>0</xdr:rowOff>
    </xdr:from>
    <xdr:ext cx="184731" cy="264560"/>
    <xdr:sp macro="" textlink="">
      <xdr:nvSpPr>
        <xdr:cNvPr id="31" name="TextBox 30">
          <a:extLst>
            <a:ext uri="{FF2B5EF4-FFF2-40B4-BE49-F238E27FC236}">
              <a16:creationId xmlns:a16="http://schemas.microsoft.com/office/drawing/2014/main" id="{F38DBEB8-0DCE-4747-BC2B-909D9D5A690D}"/>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29</xdr:row>
      <xdr:rowOff>0</xdr:rowOff>
    </xdr:from>
    <xdr:ext cx="184731" cy="264560"/>
    <xdr:sp macro="" textlink="">
      <xdr:nvSpPr>
        <xdr:cNvPr id="32" name="TextBox 31">
          <a:extLst>
            <a:ext uri="{FF2B5EF4-FFF2-40B4-BE49-F238E27FC236}">
              <a16:creationId xmlns:a16="http://schemas.microsoft.com/office/drawing/2014/main" id="{F1372247-8CAD-43E5-B3B7-45E36C6AA06B}"/>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29</xdr:row>
      <xdr:rowOff>0</xdr:rowOff>
    </xdr:from>
    <xdr:ext cx="184731" cy="264560"/>
    <xdr:sp macro="" textlink="">
      <xdr:nvSpPr>
        <xdr:cNvPr id="33" name="TextBox 32">
          <a:extLst>
            <a:ext uri="{FF2B5EF4-FFF2-40B4-BE49-F238E27FC236}">
              <a16:creationId xmlns:a16="http://schemas.microsoft.com/office/drawing/2014/main" id="{DEFAAEDA-3B57-47F0-9B91-91447D4A9804}"/>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30</xdr:row>
      <xdr:rowOff>0</xdr:rowOff>
    </xdr:from>
    <xdr:ext cx="184731" cy="264560"/>
    <xdr:sp macro="" textlink="">
      <xdr:nvSpPr>
        <xdr:cNvPr id="34" name="TextBox 33">
          <a:extLst>
            <a:ext uri="{FF2B5EF4-FFF2-40B4-BE49-F238E27FC236}">
              <a16:creationId xmlns:a16="http://schemas.microsoft.com/office/drawing/2014/main" id="{AF22FAAB-DEF5-4106-83A1-49CA66511C03}"/>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30</xdr:row>
      <xdr:rowOff>0</xdr:rowOff>
    </xdr:from>
    <xdr:ext cx="184731" cy="264560"/>
    <xdr:sp macro="" textlink="">
      <xdr:nvSpPr>
        <xdr:cNvPr id="35" name="TextBox 34">
          <a:extLst>
            <a:ext uri="{FF2B5EF4-FFF2-40B4-BE49-F238E27FC236}">
              <a16:creationId xmlns:a16="http://schemas.microsoft.com/office/drawing/2014/main" id="{95DB4D12-B69D-44B3-AF79-4DCA30D5C46E}"/>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31</xdr:row>
      <xdr:rowOff>0</xdr:rowOff>
    </xdr:from>
    <xdr:ext cx="184731" cy="264560"/>
    <xdr:sp macro="" textlink="">
      <xdr:nvSpPr>
        <xdr:cNvPr id="36" name="TextBox 35">
          <a:extLst>
            <a:ext uri="{FF2B5EF4-FFF2-40B4-BE49-F238E27FC236}">
              <a16:creationId xmlns:a16="http://schemas.microsoft.com/office/drawing/2014/main" id="{40E4FFC7-55E7-485B-BEC8-E630217280CA}"/>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31</xdr:row>
      <xdr:rowOff>0</xdr:rowOff>
    </xdr:from>
    <xdr:ext cx="184731" cy="264560"/>
    <xdr:sp macro="" textlink="">
      <xdr:nvSpPr>
        <xdr:cNvPr id="37" name="TextBox 36">
          <a:extLst>
            <a:ext uri="{FF2B5EF4-FFF2-40B4-BE49-F238E27FC236}">
              <a16:creationId xmlns:a16="http://schemas.microsoft.com/office/drawing/2014/main" id="{1F728385-1F33-4F65-BDCD-8D7056F7B8D8}"/>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24</xdr:row>
      <xdr:rowOff>0</xdr:rowOff>
    </xdr:from>
    <xdr:ext cx="192763" cy="264560"/>
    <xdr:sp macro="" textlink="">
      <xdr:nvSpPr>
        <xdr:cNvPr id="38" name="TextBox 37">
          <a:extLst>
            <a:ext uri="{FF2B5EF4-FFF2-40B4-BE49-F238E27FC236}">
              <a16:creationId xmlns:a16="http://schemas.microsoft.com/office/drawing/2014/main" id="{7B561E91-6D3B-4B37-900A-B3362F54AB1E}"/>
            </a:ext>
          </a:extLst>
        </xdr:cNvPr>
        <xdr:cNvSpPr txBox="1"/>
      </xdr:nvSpPr>
      <xdr:spPr>
        <a:xfrm>
          <a:off x="61207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92763" cy="264560"/>
    <xdr:sp macro="" textlink="">
      <xdr:nvSpPr>
        <xdr:cNvPr id="39" name="TextBox 38">
          <a:extLst>
            <a:ext uri="{FF2B5EF4-FFF2-40B4-BE49-F238E27FC236}">
              <a16:creationId xmlns:a16="http://schemas.microsoft.com/office/drawing/2014/main" id="{37495642-F3BF-4643-BE2F-F6B9F94F0FF3}"/>
            </a:ext>
          </a:extLst>
        </xdr:cNvPr>
        <xdr:cNvSpPr txBox="1"/>
      </xdr:nvSpPr>
      <xdr:spPr>
        <a:xfrm>
          <a:off x="612457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25</xdr:row>
      <xdr:rowOff>0</xdr:rowOff>
    </xdr:from>
    <xdr:ext cx="183125" cy="264560"/>
    <xdr:sp macro="" textlink="">
      <xdr:nvSpPr>
        <xdr:cNvPr id="40" name="TextBox 39">
          <a:extLst>
            <a:ext uri="{FF2B5EF4-FFF2-40B4-BE49-F238E27FC236}">
              <a16:creationId xmlns:a16="http://schemas.microsoft.com/office/drawing/2014/main" id="{4F4DDE02-4C9F-4381-BD1E-631EDACF76B0}"/>
            </a:ext>
          </a:extLst>
        </xdr:cNvPr>
        <xdr:cNvSpPr txBox="1"/>
      </xdr:nvSpPr>
      <xdr:spPr>
        <a:xfrm>
          <a:off x="3139440" y="3581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25</xdr:row>
      <xdr:rowOff>0</xdr:rowOff>
    </xdr:from>
    <xdr:ext cx="184731" cy="271710"/>
    <xdr:sp macro="" textlink="">
      <xdr:nvSpPr>
        <xdr:cNvPr id="41" name="TextBox 40">
          <a:extLst>
            <a:ext uri="{FF2B5EF4-FFF2-40B4-BE49-F238E27FC236}">
              <a16:creationId xmlns:a16="http://schemas.microsoft.com/office/drawing/2014/main" id="{80E106D9-0831-4FDF-AEBD-2FFBC13419BB}"/>
            </a:ext>
          </a:extLst>
        </xdr:cNvPr>
        <xdr:cNvSpPr txBox="1"/>
      </xdr:nvSpPr>
      <xdr:spPr>
        <a:xfrm>
          <a:off x="2865120" y="3581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42" name="TextBox 41">
          <a:extLst>
            <a:ext uri="{FF2B5EF4-FFF2-40B4-BE49-F238E27FC236}">
              <a16:creationId xmlns:a16="http://schemas.microsoft.com/office/drawing/2014/main" id="{98D8CEA5-0943-4412-AB71-8BD456E3739F}"/>
            </a:ext>
          </a:extLst>
        </xdr:cNvPr>
        <xdr:cNvSpPr txBox="1"/>
      </xdr:nvSpPr>
      <xdr:spPr>
        <a:xfrm>
          <a:off x="25298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43" name="TextBox 42">
          <a:extLst>
            <a:ext uri="{FF2B5EF4-FFF2-40B4-BE49-F238E27FC236}">
              <a16:creationId xmlns:a16="http://schemas.microsoft.com/office/drawing/2014/main" id="{AAD9E042-E4AE-437C-9C5B-6D074955F2DF}"/>
            </a:ext>
          </a:extLst>
        </xdr:cNvPr>
        <xdr:cNvSpPr txBox="1"/>
      </xdr:nvSpPr>
      <xdr:spPr>
        <a:xfrm>
          <a:off x="2529840"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303466"/>
    <xdr:sp macro="" textlink="">
      <xdr:nvSpPr>
        <xdr:cNvPr id="44" name="TextBox 43">
          <a:extLst>
            <a:ext uri="{FF2B5EF4-FFF2-40B4-BE49-F238E27FC236}">
              <a16:creationId xmlns:a16="http://schemas.microsoft.com/office/drawing/2014/main" id="{C15C171E-75D4-4908-955F-74D5A7F9634E}"/>
            </a:ext>
          </a:extLst>
        </xdr:cNvPr>
        <xdr:cNvSpPr txBox="1"/>
      </xdr:nvSpPr>
      <xdr:spPr>
        <a:xfrm>
          <a:off x="2529840" y="3724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45" name="TextBox 44">
          <a:extLst>
            <a:ext uri="{FF2B5EF4-FFF2-40B4-BE49-F238E27FC236}">
              <a16:creationId xmlns:a16="http://schemas.microsoft.com/office/drawing/2014/main" id="{AA27301C-37B3-475A-94D0-D6A2F9539949}"/>
            </a:ext>
          </a:extLst>
        </xdr:cNvPr>
        <xdr:cNvSpPr txBox="1"/>
      </xdr:nvSpPr>
      <xdr:spPr>
        <a:xfrm>
          <a:off x="25298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46" name="TextBox 45">
          <a:extLst>
            <a:ext uri="{FF2B5EF4-FFF2-40B4-BE49-F238E27FC236}">
              <a16:creationId xmlns:a16="http://schemas.microsoft.com/office/drawing/2014/main" id="{39FCE415-DA22-49EB-8254-4DF33E4B46E5}"/>
            </a:ext>
          </a:extLst>
        </xdr:cNvPr>
        <xdr:cNvSpPr txBox="1"/>
      </xdr:nvSpPr>
      <xdr:spPr>
        <a:xfrm>
          <a:off x="25298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47" name="TextBox 46">
          <a:extLst>
            <a:ext uri="{FF2B5EF4-FFF2-40B4-BE49-F238E27FC236}">
              <a16:creationId xmlns:a16="http://schemas.microsoft.com/office/drawing/2014/main" id="{55122BFF-F588-4144-89DA-03780F92BB93}"/>
            </a:ext>
          </a:extLst>
        </xdr:cNvPr>
        <xdr:cNvSpPr txBox="1"/>
      </xdr:nvSpPr>
      <xdr:spPr>
        <a:xfrm>
          <a:off x="25298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48" name="TextBox 47">
          <a:extLst>
            <a:ext uri="{FF2B5EF4-FFF2-40B4-BE49-F238E27FC236}">
              <a16:creationId xmlns:a16="http://schemas.microsoft.com/office/drawing/2014/main" id="{6F094A88-E6D0-4AA6-BD9E-7D79D50BC226}"/>
            </a:ext>
          </a:extLst>
        </xdr:cNvPr>
        <xdr:cNvSpPr txBox="1"/>
      </xdr:nvSpPr>
      <xdr:spPr>
        <a:xfrm>
          <a:off x="25298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49" name="TextBox 48">
          <a:extLst>
            <a:ext uri="{FF2B5EF4-FFF2-40B4-BE49-F238E27FC236}">
              <a16:creationId xmlns:a16="http://schemas.microsoft.com/office/drawing/2014/main" id="{A169E329-277D-4A51-A5AE-BB3A0E629256}"/>
            </a:ext>
          </a:extLst>
        </xdr:cNvPr>
        <xdr:cNvSpPr txBox="1"/>
      </xdr:nvSpPr>
      <xdr:spPr>
        <a:xfrm>
          <a:off x="25298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0" name="TextBox 49">
          <a:extLst>
            <a:ext uri="{FF2B5EF4-FFF2-40B4-BE49-F238E27FC236}">
              <a16:creationId xmlns:a16="http://schemas.microsoft.com/office/drawing/2014/main" id="{442CA608-2E93-43E0-9DB6-704B6D3125DF}"/>
            </a:ext>
          </a:extLst>
        </xdr:cNvPr>
        <xdr:cNvSpPr txBox="1"/>
      </xdr:nvSpPr>
      <xdr:spPr>
        <a:xfrm>
          <a:off x="25298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51" name="TextBox 50">
          <a:extLst>
            <a:ext uri="{FF2B5EF4-FFF2-40B4-BE49-F238E27FC236}">
              <a16:creationId xmlns:a16="http://schemas.microsoft.com/office/drawing/2014/main" id="{042B1D39-64C4-4A35-B89A-F846BF6A619F}"/>
            </a:ext>
          </a:extLst>
        </xdr:cNvPr>
        <xdr:cNvSpPr txBox="1"/>
      </xdr:nvSpPr>
      <xdr:spPr>
        <a:xfrm>
          <a:off x="25298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52" name="TextBox 51">
          <a:extLst>
            <a:ext uri="{FF2B5EF4-FFF2-40B4-BE49-F238E27FC236}">
              <a16:creationId xmlns:a16="http://schemas.microsoft.com/office/drawing/2014/main" id="{1100BE68-7216-4810-B3D7-451CDB8F41BB}"/>
            </a:ext>
          </a:extLst>
        </xdr:cNvPr>
        <xdr:cNvSpPr txBox="1"/>
      </xdr:nvSpPr>
      <xdr:spPr>
        <a:xfrm>
          <a:off x="25298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31</xdr:row>
      <xdr:rowOff>0</xdr:rowOff>
    </xdr:from>
    <xdr:ext cx="192763" cy="264560"/>
    <xdr:sp macro="" textlink="">
      <xdr:nvSpPr>
        <xdr:cNvPr id="53" name="TextBox 52">
          <a:extLst>
            <a:ext uri="{FF2B5EF4-FFF2-40B4-BE49-F238E27FC236}">
              <a16:creationId xmlns:a16="http://schemas.microsoft.com/office/drawing/2014/main" id="{1E5A8641-5169-42A0-AAE4-21378242B428}"/>
            </a:ext>
          </a:extLst>
        </xdr:cNvPr>
        <xdr:cNvSpPr txBox="1"/>
      </xdr:nvSpPr>
      <xdr:spPr>
        <a:xfrm>
          <a:off x="25298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31</xdr:row>
      <xdr:rowOff>0</xdr:rowOff>
    </xdr:from>
    <xdr:ext cx="192763" cy="264560"/>
    <xdr:sp macro="" textlink="">
      <xdr:nvSpPr>
        <xdr:cNvPr id="54" name="TextBox 53">
          <a:extLst>
            <a:ext uri="{FF2B5EF4-FFF2-40B4-BE49-F238E27FC236}">
              <a16:creationId xmlns:a16="http://schemas.microsoft.com/office/drawing/2014/main" id="{A564E130-DA46-4927-9670-A13432169573}"/>
            </a:ext>
          </a:extLst>
        </xdr:cNvPr>
        <xdr:cNvSpPr txBox="1"/>
      </xdr:nvSpPr>
      <xdr:spPr>
        <a:xfrm>
          <a:off x="25298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55" name="TextBox 54">
          <a:extLst>
            <a:ext uri="{FF2B5EF4-FFF2-40B4-BE49-F238E27FC236}">
              <a16:creationId xmlns:a16="http://schemas.microsoft.com/office/drawing/2014/main" id="{56E9F4B9-0504-4AE4-B9C8-731730D4A452}"/>
            </a:ext>
          </a:extLst>
        </xdr:cNvPr>
        <xdr:cNvSpPr txBox="1"/>
      </xdr:nvSpPr>
      <xdr:spPr>
        <a:xfrm>
          <a:off x="314325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56" name="TextBox 55">
          <a:extLst>
            <a:ext uri="{FF2B5EF4-FFF2-40B4-BE49-F238E27FC236}">
              <a16:creationId xmlns:a16="http://schemas.microsoft.com/office/drawing/2014/main" id="{69B1482B-0169-483D-96F6-CFEE4F776D3F}"/>
            </a:ext>
          </a:extLst>
        </xdr:cNvPr>
        <xdr:cNvSpPr txBox="1"/>
      </xdr:nvSpPr>
      <xdr:spPr>
        <a:xfrm>
          <a:off x="3143250"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303466"/>
    <xdr:sp macro="" textlink="">
      <xdr:nvSpPr>
        <xdr:cNvPr id="57" name="TextBox 56">
          <a:extLst>
            <a:ext uri="{FF2B5EF4-FFF2-40B4-BE49-F238E27FC236}">
              <a16:creationId xmlns:a16="http://schemas.microsoft.com/office/drawing/2014/main" id="{3B671006-DCAA-454C-9D08-6F8718D74826}"/>
            </a:ext>
          </a:extLst>
        </xdr:cNvPr>
        <xdr:cNvSpPr txBox="1"/>
      </xdr:nvSpPr>
      <xdr:spPr>
        <a:xfrm>
          <a:off x="3143250"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27</xdr:row>
      <xdr:rowOff>0</xdr:rowOff>
    </xdr:from>
    <xdr:ext cx="184731" cy="264560"/>
    <xdr:sp macro="" textlink="">
      <xdr:nvSpPr>
        <xdr:cNvPr id="58" name="TextBox 57">
          <a:extLst>
            <a:ext uri="{FF2B5EF4-FFF2-40B4-BE49-F238E27FC236}">
              <a16:creationId xmlns:a16="http://schemas.microsoft.com/office/drawing/2014/main" id="{9E5A6174-3E3B-4297-8C93-64E2A477958F}"/>
            </a:ext>
          </a:extLst>
        </xdr:cNvPr>
        <xdr:cNvSpPr txBox="1"/>
      </xdr:nvSpPr>
      <xdr:spPr>
        <a:xfrm>
          <a:off x="314325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27</xdr:row>
      <xdr:rowOff>0</xdr:rowOff>
    </xdr:from>
    <xdr:ext cx="184731" cy="264560"/>
    <xdr:sp macro="" textlink="">
      <xdr:nvSpPr>
        <xdr:cNvPr id="59" name="TextBox 58">
          <a:extLst>
            <a:ext uri="{FF2B5EF4-FFF2-40B4-BE49-F238E27FC236}">
              <a16:creationId xmlns:a16="http://schemas.microsoft.com/office/drawing/2014/main" id="{C492135E-C448-4C48-A156-38376B2C19F7}"/>
            </a:ext>
          </a:extLst>
        </xdr:cNvPr>
        <xdr:cNvSpPr txBox="1"/>
      </xdr:nvSpPr>
      <xdr:spPr>
        <a:xfrm>
          <a:off x="314325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0" name="TextBox 59">
          <a:extLst>
            <a:ext uri="{FF2B5EF4-FFF2-40B4-BE49-F238E27FC236}">
              <a16:creationId xmlns:a16="http://schemas.microsoft.com/office/drawing/2014/main" id="{BD411062-ABAE-45A2-A649-1D6BCAFDAECF}"/>
            </a:ext>
          </a:extLst>
        </xdr:cNvPr>
        <xdr:cNvSpPr txBox="1"/>
      </xdr:nvSpPr>
      <xdr:spPr>
        <a:xfrm>
          <a:off x="3143250"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1" name="TextBox 60">
          <a:extLst>
            <a:ext uri="{FF2B5EF4-FFF2-40B4-BE49-F238E27FC236}">
              <a16:creationId xmlns:a16="http://schemas.microsoft.com/office/drawing/2014/main" id="{6CD08706-3FE6-46F2-8E31-9C29A223ADBF}"/>
            </a:ext>
          </a:extLst>
        </xdr:cNvPr>
        <xdr:cNvSpPr txBox="1"/>
      </xdr:nvSpPr>
      <xdr:spPr>
        <a:xfrm>
          <a:off x="3143250"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2" name="TextBox 61">
          <a:extLst>
            <a:ext uri="{FF2B5EF4-FFF2-40B4-BE49-F238E27FC236}">
              <a16:creationId xmlns:a16="http://schemas.microsoft.com/office/drawing/2014/main" id="{2CB40C9B-4FFF-4A61-8FF6-FA841B657571}"/>
            </a:ext>
          </a:extLst>
        </xdr:cNvPr>
        <xdr:cNvSpPr txBox="1"/>
      </xdr:nvSpPr>
      <xdr:spPr>
        <a:xfrm>
          <a:off x="3143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3" name="TextBox 62">
          <a:extLst>
            <a:ext uri="{FF2B5EF4-FFF2-40B4-BE49-F238E27FC236}">
              <a16:creationId xmlns:a16="http://schemas.microsoft.com/office/drawing/2014/main" id="{09C8B7EF-EC22-4DE4-97F2-69263F40C309}"/>
            </a:ext>
          </a:extLst>
        </xdr:cNvPr>
        <xdr:cNvSpPr txBox="1"/>
      </xdr:nvSpPr>
      <xdr:spPr>
        <a:xfrm>
          <a:off x="3143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64" name="TextBox 63">
          <a:extLst>
            <a:ext uri="{FF2B5EF4-FFF2-40B4-BE49-F238E27FC236}">
              <a16:creationId xmlns:a16="http://schemas.microsoft.com/office/drawing/2014/main" id="{BDB800AE-8632-4229-B29A-5BE0E1875249}"/>
            </a:ext>
          </a:extLst>
        </xdr:cNvPr>
        <xdr:cNvSpPr txBox="1"/>
      </xdr:nvSpPr>
      <xdr:spPr>
        <a:xfrm>
          <a:off x="3143250"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65" name="TextBox 64">
          <a:extLst>
            <a:ext uri="{FF2B5EF4-FFF2-40B4-BE49-F238E27FC236}">
              <a16:creationId xmlns:a16="http://schemas.microsoft.com/office/drawing/2014/main" id="{3938227E-F098-416F-9B71-CB177AB8A35F}"/>
            </a:ext>
          </a:extLst>
        </xdr:cNvPr>
        <xdr:cNvSpPr txBox="1"/>
      </xdr:nvSpPr>
      <xdr:spPr>
        <a:xfrm>
          <a:off x="3143250"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31</xdr:row>
      <xdr:rowOff>0</xdr:rowOff>
    </xdr:from>
    <xdr:ext cx="184731" cy="264560"/>
    <xdr:sp macro="" textlink="">
      <xdr:nvSpPr>
        <xdr:cNvPr id="66" name="TextBox 65">
          <a:extLst>
            <a:ext uri="{FF2B5EF4-FFF2-40B4-BE49-F238E27FC236}">
              <a16:creationId xmlns:a16="http://schemas.microsoft.com/office/drawing/2014/main" id="{EA0868DC-38B6-4316-B90F-020B169E4EF6}"/>
            </a:ext>
          </a:extLst>
        </xdr:cNvPr>
        <xdr:cNvSpPr txBox="1"/>
      </xdr:nvSpPr>
      <xdr:spPr>
        <a:xfrm>
          <a:off x="3143250"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31</xdr:row>
      <xdr:rowOff>0</xdr:rowOff>
    </xdr:from>
    <xdr:ext cx="184731" cy="264560"/>
    <xdr:sp macro="" textlink="">
      <xdr:nvSpPr>
        <xdr:cNvPr id="67" name="TextBox 66">
          <a:extLst>
            <a:ext uri="{FF2B5EF4-FFF2-40B4-BE49-F238E27FC236}">
              <a16:creationId xmlns:a16="http://schemas.microsoft.com/office/drawing/2014/main" id="{EEC36FA9-08C9-432C-AC92-11EB296A46AC}"/>
            </a:ext>
          </a:extLst>
        </xdr:cNvPr>
        <xdr:cNvSpPr txBox="1"/>
      </xdr:nvSpPr>
      <xdr:spPr>
        <a:xfrm>
          <a:off x="3143250"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68" name="TextBox 67">
          <a:extLst>
            <a:ext uri="{FF2B5EF4-FFF2-40B4-BE49-F238E27FC236}">
              <a16:creationId xmlns:a16="http://schemas.microsoft.com/office/drawing/2014/main" id="{B9383F9D-BADB-46FD-863D-3E032B0D16A5}"/>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69" name="TextBox 68">
          <a:extLst>
            <a:ext uri="{FF2B5EF4-FFF2-40B4-BE49-F238E27FC236}">
              <a16:creationId xmlns:a16="http://schemas.microsoft.com/office/drawing/2014/main" id="{78CA3D7F-E209-4A1F-A0FD-786C0AC22913}"/>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303466"/>
    <xdr:sp macro="" textlink="">
      <xdr:nvSpPr>
        <xdr:cNvPr id="70" name="TextBox 69">
          <a:extLst>
            <a:ext uri="{FF2B5EF4-FFF2-40B4-BE49-F238E27FC236}">
              <a16:creationId xmlns:a16="http://schemas.microsoft.com/office/drawing/2014/main" id="{2C4AFAE0-253B-429D-B2BA-2FE1AACEA055}"/>
            </a:ext>
          </a:extLst>
        </xdr:cNvPr>
        <xdr:cNvSpPr txBox="1"/>
      </xdr:nvSpPr>
      <xdr:spPr>
        <a:xfrm>
          <a:off x="6124575"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71" name="TextBox 70">
          <a:extLst>
            <a:ext uri="{FF2B5EF4-FFF2-40B4-BE49-F238E27FC236}">
              <a16:creationId xmlns:a16="http://schemas.microsoft.com/office/drawing/2014/main" id="{2B0585B9-47B1-4F3F-9375-0D45086C15B7}"/>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72" name="TextBox 71">
          <a:extLst>
            <a:ext uri="{FF2B5EF4-FFF2-40B4-BE49-F238E27FC236}">
              <a16:creationId xmlns:a16="http://schemas.microsoft.com/office/drawing/2014/main" id="{429BD0CC-84C6-438B-A239-63A3FE8E9E01}"/>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3" name="TextBox 72">
          <a:extLst>
            <a:ext uri="{FF2B5EF4-FFF2-40B4-BE49-F238E27FC236}">
              <a16:creationId xmlns:a16="http://schemas.microsoft.com/office/drawing/2014/main" id="{AFA29668-3050-48C2-A547-75AD8935BE2B}"/>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4" name="TextBox 73">
          <a:extLst>
            <a:ext uri="{FF2B5EF4-FFF2-40B4-BE49-F238E27FC236}">
              <a16:creationId xmlns:a16="http://schemas.microsoft.com/office/drawing/2014/main" id="{59BA35FA-44DC-4DB5-A5A4-8037434F2439}"/>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75" name="TextBox 74">
          <a:extLst>
            <a:ext uri="{FF2B5EF4-FFF2-40B4-BE49-F238E27FC236}">
              <a16:creationId xmlns:a16="http://schemas.microsoft.com/office/drawing/2014/main" id="{2015BA26-8F8D-4AF0-BFC8-B780FC5916F4}"/>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76" name="TextBox 75">
          <a:extLst>
            <a:ext uri="{FF2B5EF4-FFF2-40B4-BE49-F238E27FC236}">
              <a16:creationId xmlns:a16="http://schemas.microsoft.com/office/drawing/2014/main" id="{72EF0A8E-EB8D-4F4B-9A9F-68DE83743F22}"/>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77" name="TextBox 76">
          <a:extLst>
            <a:ext uri="{FF2B5EF4-FFF2-40B4-BE49-F238E27FC236}">
              <a16:creationId xmlns:a16="http://schemas.microsoft.com/office/drawing/2014/main" id="{4C0C9FDE-409C-4E0F-BC53-31222CE3CA69}"/>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78" name="TextBox 77">
          <a:extLst>
            <a:ext uri="{FF2B5EF4-FFF2-40B4-BE49-F238E27FC236}">
              <a16:creationId xmlns:a16="http://schemas.microsoft.com/office/drawing/2014/main" id="{9BAB5880-89C1-49B4-AE9C-22C7ED64A159}"/>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79" name="TextBox 78">
          <a:extLst>
            <a:ext uri="{FF2B5EF4-FFF2-40B4-BE49-F238E27FC236}">
              <a16:creationId xmlns:a16="http://schemas.microsoft.com/office/drawing/2014/main" id="{AB5EB50A-312E-40EE-A086-0EE3B34FF9AC}"/>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80" name="TextBox 79">
          <a:extLst>
            <a:ext uri="{FF2B5EF4-FFF2-40B4-BE49-F238E27FC236}">
              <a16:creationId xmlns:a16="http://schemas.microsoft.com/office/drawing/2014/main" id="{A1592BF9-BED0-49EC-BE67-A2914E3DC93E}"/>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81" name="TextBox 80">
          <a:extLst>
            <a:ext uri="{FF2B5EF4-FFF2-40B4-BE49-F238E27FC236}">
              <a16:creationId xmlns:a16="http://schemas.microsoft.com/office/drawing/2014/main" id="{F4E6B788-D277-4138-87FF-E7A64C5C3444}"/>
            </a:ext>
          </a:extLst>
        </xdr:cNvPr>
        <xdr:cNvSpPr txBox="1"/>
      </xdr:nvSpPr>
      <xdr:spPr>
        <a:xfrm>
          <a:off x="31394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24</xdr:row>
      <xdr:rowOff>0</xdr:rowOff>
    </xdr:from>
    <xdr:ext cx="192763" cy="264560"/>
    <xdr:sp macro="" textlink="">
      <xdr:nvSpPr>
        <xdr:cNvPr id="82" name="TextBox 81">
          <a:extLst>
            <a:ext uri="{FF2B5EF4-FFF2-40B4-BE49-F238E27FC236}">
              <a16:creationId xmlns:a16="http://schemas.microsoft.com/office/drawing/2014/main" id="{635CDACC-531C-4C2C-B446-E49766E907D7}"/>
            </a:ext>
          </a:extLst>
        </xdr:cNvPr>
        <xdr:cNvSpPr txBox="1"/>
      </xdr:nvSpPr>
      <xdr:spPr>
        <a:xfrm>
          <a:off x="61207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24</xdr:row>
      <xdr:rowOff>0</xdr:rowOff>
    </xdr:from>
    <xdr:ext cx="192763" cy="264560"/>
    <xdr:sp macro="" textlink="">
      <xdr:nvSpPr>
        <xdr:cNvPr id="83" name="TextBox 82">
          <a:extLst>
            <a:ext uri="{FF2B5EF4-FFF2-40B4-BE49-F238E27FC236}">
              <a16:creationId xmlns:a16="http://schemas.microsoft.com/office/drawing/2014/main" id="{C9C767B3-1D89-4E56-AE01-743C547AB78F}"/>
            </a:ext>
          </a:extLst>
        </xdr:cNvPr>
        <xdr:cNvSpPr txBox="1"/>
      </xdr:nvSpPr>
      <xdr:spPr>
        <a:xfrm>
          <a:off x="92640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25</xdr:row>
      <xdr:rowOff>0</xdr:rowOff>
    </xdr:from>
    <xdr:ext cx="183125" cy="264560"/>
    <xdr:sp macro="" textlink="">
      <xdr:nvSpPr>
        <xdr:cNvPr id="84" name="TextBox 83">
          <a:extLst>
            <a:ext uri="{FF2B5EF4-FFF2-40B4-BE49-F238E27FC236}">
              <a16:creationId xmlns:a16="http://schemas.microsoft.com/office/drawing/2014/main" id="{67009AFB-C560-49BB-9CC7-26979F9467C7}"/>
            </a:ext>
          </a:extLst>
        </xdr:cNvPr>
        <xdr:cNvSpPr txBox="1"/>
      </xdr:nvSpPr>
      <xdr:spPr>
        <a:xfrm>
          <a:off x="2529840" y="3581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25</xdr:row>
      <xdr:rowOff>0</xdr:rowOff>
    </xdr:from>
    <xdr:ext cx="184731" cy="271710"/>
    <xdr:sp macro="" textlink="">
      <xdr:nvSpPr>
        <xdr:cNvPr id="85" name="TextBox 84">
          <a:extLst>
            <a:ext uri="{FF2B5EF4-FFF2-40B4-BE49-F238E27FC236}">
              <a16:creationId xmlns:a16="http://schemas.microsoft.com/office/drawing/2014/main" id="{781E0403-177E-4BC6-8271-325A0446D560}"/>
            </a:ext>
          </a:extLst>
        </xdr:cNvPr>
        <xdr:cNvSpPr txBox="1"/>
      </xdr:nvSpPr>
      <xdr:spPr>
        <a:xfrm>
          <a:off x="1102995" y="3581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2</xdr:col>
      <xdr:colOff>3139440</xdr:colOff>
      <xdr:row>48</xdr:row>
      <xdr:rowOff>0</xdr:rowOff>
    </xdr:from>
    <xdr:ext cx="192763" cy="303466"/>
    <xdr:sp macro="" textlink="">
      <xdr:nvSpPr>
        <xdr:cNvPr id="2" name="TextBox 1">
          <a:extLst>
            <a:ext uri="{FF2B5EF4-FFF2-40B4-BE49-F238E27FC236}">
              <a16:creationId xmlns:a16="http://schemas.microsoft.com/office/drawing/2014/main" id="{A382C2E8-0D95-4A5A-90AD-FBB0A930C445}"/>
            </a:ext>
          </a:extLst>
        </xdr:cNvPr>
        <xdr:cNvSpPr txBox="1"/>
      </xdr:nvSpPr>
      <xdr:spPr>
        <a:xfrm>
          <a:off x="491109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3" name="TextBox 2">
          <a:extLst>
            <a:ext uri="{FF2B5EF4-FFF2-40B4-BE49-F238E27FC236}">
              <a16:creationId xmlns:a16="http://schemas.microsoft.com/office/drawing/2014/main" id="{3AEFFFAB-78D6-4EA7-BD9E-4EA087D7820B}"/>
            </a:ext>
          </a:extLst>
        </xdr:cNvPr>
        <xdr:cNvSpPr txBox="1"/>
      </xdr:nvSpPr>
      <xdr:spPr>
        <a:xfrm>
          <a:off x="49110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4" name="TextBox 3">
          <a:extLst>
            <a:ext uri="{FF2B5EF4-FFF2-40B4-BE49-F238E27FC236}">
              <a16:creationId xmlns:a16="http://schemas.microsoft.com/office/drawing/2014/main" id="{80BE61CF-73A8-47DC-8D73-D70CA297B9BB}"/>
            </a:ext>
          </a:extLst>
        </xdr:cNvPr>
        <xdr:cNvSpPr txBox="1"/>
      </xdr:nvSpPr>
      <xdr:spPr>
        <a:xfrm>
          <a:off x="49110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5" name="TextBox 4">
          <a:extLst>
            <a:ext uri="{FF2B5EF4-FFF2-40B4-BE49-F238E27FC236}">
              <a16:creationId xmlns:a16="http://schemas.microsoft.com/office/drawing/2014/main" id="{84B14212-E1B8-4698-96BA-CB36505BB908}"/>
            </a:ext>
          </a:extLst>
        </xdr:cNvPr>
        <xdr:cNvSpPr txBox="1"/>
      </xdr:nvSpPr>
      <xdr:spPr>
        <a:xfrm>
          <a:off x="49110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6" name="TextBox 5">
          <a:extLst>
            <a:ext uri="{FF2B5EF4-FFF2-40B4-BE49-F238E27FC236}">
              <a16:creationId xmlns:a16="http://schemas.microsoft.com/office/drawing/2014/main" id="{199E9DC3-7E31-47AF-B0F1-F28957270744}"/>
            </a:ext>
          </a:extLst>
        </xdr:cNvPr>
        <xdr:cNvSpPr txBox="1"/>
      </xdr:nvSpPr>
      <xdr:spPr>
        <a:xfrm>
          <a:off x="49110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7" name="TextBox 6">
          <a:extLst>
            <a:ext uri="{FF2B5EF4-FFF2-40B4-BE49-F238E27FC236}">
              <a16:creationId xmlns:a16="http://schemas.microsoft.com/office/drawing/2014/main" id="{509F125A-8687-430F-8DC9-7F1D8ABAE352}"/>
            </a:ext>
          </a:extLst>
        </xdr:cNvPr>
        <xdr:cNvSpPr txBox="1"/>
      </xdr:nvSpPr>
      <xdr:spPr>
        <a:xfrm>
          <a:off x="49110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8" name="TextBox 7">
          <a:extLst>
            <a:ext uri="{FF2B5EF4-FFF2-40B4-BE49-F238E27FC236}">
              <a16:creationId xmlns:a16="http://schemas.microsoft.com/office/drawing/2014/main" id="{769F287A-38A4-4A5A-ACE2-2697E003E003}"/>
            </a:ext>
          </a:extLst>
        </xdr:cNvPr>
        <xdr:cNvSpPr txBox="1"/>
      </xdr:nvSpPr>
      <xdr:spPr>
        <a:xfrm>
          <a:off x="49110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9" name="TextBox 8">
          <a:extLst>
            <a:ext uri="{FF2B5EF4-FFF2-40B4-BE49-F238E27FC236}">
              <a16:creationId xmlns:a16="http://schemas.microsoft.com/office/drawing/2014/main" id="{00A29C0C-25DE-49F0-8D57-56EC63D59C17}"/>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10" name="TextBox 9">
          <a:extLst>
            <a:ext uri="{FF2B5EF4-FFF2-40B4-BE49-F238E27FC236}">
              <a16:creationId xmlns:a16="http://schemas.microsoft.com/office/drawing/2014/main" id="{A6FC9409-637E-4C1C-A170-B5A969B2B1D8}"/>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1" name="TextBox 10">
          <a:extLst>
            <a:ext uri="{FF2B5EF4-FFF2-40B4-BE49-F238E27FC236}">
              <a16:creationId xmlns:a16="http://schemas.microsoft.com/office/drawing/2014/main" id="{E8D1201D-1C4E-4411-B90A-7BC38C1B2BC3}"/>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2" name="TextBox 11">
          <a:extLst>
            <a:ext uri="{FF2B5EF4-FFF2-40B4-BE49-F238E27FC236}">
              <a16:creationId xmlns:a16="http://schemas.microsoft.com/office/drawing/2014/main" id="{692C7607-C1D5-4AA3-9E39-7A7FFF9B4BDC}"/>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13" name="TextBox 12">
          <a:extLst>
            <a:ext uri="{FF2B5EF4-FFF2-40B4-BE49-F238E27FC236}">
              <a16:creationId xmlns:a16="http://schemas.microsoft.com/office/drawing/2014/main" id="{8C7DFA41-E9B8-4C2B-910F-081360618947}"/>
            </a:ext>
          </a:extLst>
        </xdr:cNvPr>
        <xdr:cNvSpPr txBox="1"/>
      </xdr:nvSpPr>
      <xdr:spPr>
        <a:xfrm>
          <a:off x="65532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4" name="TextBox 13">
          <a:extLst>
            <a:ext uri="{FF2B5EF4-FFF2-40B4-BE49-F238E27FC236}">
              <a16:creationId xmlns:a16="http://schemas.microsoft.com/office/drawing/2014/main" id="{ED40499B-78A5-4F40-9CE8-4F9093C83F40}"/>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5" name="TextBox 14">
          <a:extLst>
            <a:ext uri="{FF2B5EF4-FFF2-40B4-BE49-F238E27FC236}">
              <a16:creationId xmlns:a16="http://schemas.microsoft.com/office/drawing/2014/main" id="{00D24CE4-321A-4FB2-A7B1-AF92F3D85968}"/>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6" name="TextBox 15">
          <a:extLst>
            <a:ext uri="{FF2B5EF4-FFF2-40B4-BE49-F238E27FC236}">
              <a16:creationId xmlns:a16="http://schemas.microsoft.com/office/drawing/2014/main" id="{015DB45C-0D86-4495-BB95-7EC331DF5787}"/>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7" name="TextBox 16">
          <a:extLst>
            <a:ext uri="{FF2B5EF4-FFF2-40B4-BE49-F238E27FC236}">
              <a16:creationId xmlns:a16="http://schemas.microsoft.com/office/drawing/2014/main" id="{CFE7FE18-0431-4C43-8F6D-DDBA2600F017}"/>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8" name="TextBox 17">
          <a:extLst>
            <a:ext uri="{FF2B5EF4-FFF2-40B4-BE49-F238E27FC236}">
              <a16:creationId xmlns:a16="http://schemas.microsoft.com/office/drawing/2014/main" id="{0261F0B7-4CC0-4E03-AA24-EF78815B0EE0}"/>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9" name="TextBox 18">
          <a:extLst>
            <a:ext uri="{FF2B5EF4-FFF2-40B4-BE49-F238E27FC236}">
              <a16:creationId xmlns:a16="http://schemas.microsoft.com/office/drawing/2014/main" id="{9C6FE916-8A24-4119-BA5C-90244C127A39}"/>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0" name="TextBox 19">
          <a:extLst>
            <a:ext uri="{FF2B5EF4-FFF2-40B4-BE49-F238E27FC236}">
              <a16:creationId xmlns:a16="http://schemas.microsoft.com/office/drawing/2014/main" id="{967BFE6C-BC67-4831-99C9-78308A40741D}"/>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1" name="TextBox 20">
          <a:extLst>
            <a:ext uri="{FF2B5EF4-FFF2-40B4-BE49-F238E27FC236}">
              <a16:creationId xmlns:a16="http://schemas.microsoft.com/office/drawing/2014/main" id="{FE966B3F-9DDF-4220-A7A0-3E5729E0D6EC}"/>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2" name="TextBox 21">
          <a:extLst>
            <a:ext uri="{FF2B5EF4-FFF2-40B4-BE49-F238E27FC236}">
              <a16:creationId xmlns:a16="http://schemas.microsoft.com/office/drawing/2014/main" id="{8FE8DC9D-EEC1-4139-97E6-6C967F1F733A}"/>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3" name="TextBox 22">
          <a:extLst>
            <a:ext uri="{FF2B5EF4-FFF2-40B4-BE49-F238E27FC236}">
              <a16:creationId xmlns:a16="http://schemas.microsoft.com/office/drawing/2014/main" id="{D2806AF2-430D-4A50-8440-48798B6ACE53}"/>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4" name="TextBox 23">
          <a:extLst>
            <a:ext uri="{FF2B5EF4-FFF2-40B4-BE49-F238E27FC236}">
              <a16:creationId xmlns:a16="http://schemas.microsoft.com/office/drawing/2014/main" id="{C5DD40A2-ADD4-47E4-8AF9-E3BED9F7830A}"/>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5" name="TextBox 24">
          <a:extLst>
            <a:ext uri="{FF2B5EF4-FFF2-40B4-BE49-F238E27FC236}">
              <a16:creationId xmlns:a16="http://schemas.microsoft.com/office/drawing/2014/main" id="{9F37DE99-D4AE-49AB-B6B0-755757159280}"/>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6" name="TextBox 25">
          <a:extLst>
            <a:ext uri="{FF2B5EF4-FFF2-40B4-BE49-F238E27FC236}">
              <a16:creationId xmlns:a16="http://schemas.microsoft.com/office/drawing/2014/main" id="{57F9579E-8FC7-4922-9E01-492A800847D3}"/>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7" name="TextBox 26">
          <a:extLst>
            <a:ext uri="{FF2B5EF4-FFF2-40B4-BE49-F238E27FC236}">
              <a16:creationId xmlns:a16="http://schemas.microsoft.com/office/drawing/2014/main" id="{CAFD2A7E-D9D3-4430-BA4C-DB15CF00095C}"/>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8" name="TextBox 27">
          <a:extLst>
            <a:ext uri="{FF2B5EF4-FFF2-40B4-BE49-F238E27FC236}">
              <a16:creationId xmlns:a16="http://schemas.microsoft.com/office/drawing/2014/main" id="{E05E1B02-ABEE-4539-9B3F-D65EABC66BF5}"/>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9" name="TextBox 28">
          <a:extLst>
            <a:ext uri="{FF2B5EF4-FFF2-40B4-BE49-F238E27FC236}">
              <a16:creationId xmlns:a16="http://schemas.microsoft.com/office/drawing/2014/main" id="{216A31A4-8B9F-4C5D-8074-B912D65BDE64}"/>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0" name="TextBox 29">
          <a:extLst>
            <a:ext uri="{FF2B5EF4-FFF2-40B4-BE49-F238E27FC236}">
              <a16:creationId xmlns:a16="http://schemas.microsoft.com/office/drawing/2014/main" id="{18300F7D-AFFA-4670-8E86-FFC420C91CE9}"/>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1" name="TextBox 30">
          <a:extLst>
            <a:ext uri="{FF2B5EF4-FFF2-40B4-BE49-F238E27FC236}">
              <a16:creationId xmlns:a16="http://schemas.microsoft.com/office/drawing/2014/main" id="{CD0CA8CE-9156-4089-9888-ECE6B42C85C0}"/>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32" name="TextBox 31">
          <a:extLst>
            <a:ext uri="{FF2B5EF4-FFF2-40B4-BE49-F238E27FC236}">
              <a16:creationId xmlns:a16="http://schemas.microsoft.com/office/drawing/2014/main" id="{1C735B26-79FE-4B17-8928-A2EBD9E595EC}"/>
            </a:ext>
          </a:extLst>
        </xdr:cNvPr>
        <xdr:cNvSpPr txBox="1"/>
      </xdr:nvSpPr>
      <xdr:spPr>
        <a:xfrm>
          <a:off x="3272790" y="873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303466"/>
    <xdr:sp macro="" textlink="">
      <xdr:nvSpPr>
        <xdr:cNvPr id="33" name="TextBox 32">
          <a:extLst>
            <a:ext uri="{FF2B5EF4-FFF2-40B4-BE49-F238E27FC236}">
              <a16:creationId xmlns:a16="http://schemas.microsoft.com/office/drawing/2014/main" id="{506298BE-8B29-4686-9D73-D6CE8FCA475E}"/>
            </a:ext>
          </a:extLst>
        </xdr:cNvPr>
        <xdr:cNvSpPr txBox="1"/>
      </xdr:nvSpPr>
      <xdr:spPr>
        <a:xfrm>
          <a:off x="327279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4" name="TextBox 33">
          <a:extLst>
            <a:ext uri="{FF2B5EF4-FFF2-40B4-BE49-F238E27FC236}">
              <a16:creationId xmlns:a16="http://schemas.microsoft.com/office/drawing/2014/main" id="{7DB1FF4D-8223-426E-B2B0-569A8E130E18}"/>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5" name="TextBox 34">
          <a:extLst>
            <a:ext uri="{FF2B5EF4-FFF2-40B4-BE49-F238E27FC236}">
              <a16:creationId xmlns:a16="http://schemas.microsoft.com/office/drawing/2014/main" id="{C437D820-7C51-4F04-8DC0-2978FB1F9456}"/>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6" name="TextBox 35">
          <a:extLst>
            <a:ext uri="{FF2B5EF4-FFF2-40B4-BE49-F238E27FC236}">
              <a16:creationId xmlns:a16="http://schemas.microsoft.com/office/drawing/2014/main" id="{F3AC30CC-8423-47F0-B2F0-EFAE6E3B9BC0}"/>
            </a:ext>
          </a:extLst>
        </xdr:cNvPr>
        <xdr:cNvSpPr txBox="1"/>
      </xdr:nvSpPr>
      <xdr:spPr>
        <a:xfrm>
          <a:off x="32727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7" name="TextBox 36">
          <a:extLst>
            <a:ext uri="{FF2B5EF4-FFF2-40B4-BE49-F238E27FC236}">
              <a16:creationId xmlns:a16="http://schemas.microsoft.com/office/drawing/2014/main" id="{CFC82CB2-C1FA-4EC3-886B-020C3BB1E2F0}"/>
            </a:ext>
          </a:extLst>
        </xdr:cNvPr>
        <xdr:cNvSpPr txBox="1"/>
      </xdr:nvSpPr>
      <xdr:spPr>
        <a:xfrm>
          <a:off x="32727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8" name="TextBox 37">
          <a:extLst>
            <a:ext uri="{FF2B5EF4-FFF2-40B4-BE49-F238E27FC236}">
              <a16:creationId xmlns:a16="http://schemas.microsoft.com/office/drawing/2014/main" id="{25B3D981-3385-4B4D-9417-4FA2068ADA66}"/>
            </a:ext>
          </a:extLst>
        </xdr:cNvPr>
        <xdr:cNvSpPr txBox="1"/>
      </xdr:nvSpPr>
      <xdr:spPr>
        <a:xfrm>
          <a:off x="32727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9" name="TextBox 38">
          <a:extLst>
            <a:ext uri="{FF2B5EF4-FFF2-40B4-BE49-F238E27FC236}">
              <a16:creationId xmlns:a16="http://schemas.microsoft.com/office/drawing/2014/main" id="{29C189C7-2945-4BB0-B1A4-F2240E9D8787}"/>
            </a:ext>
          </a:extLst>
        </xdr:cNvPr>
        <xdr:cNvSpPr txBox="1"/>
      </xdr:nvSpPr>
      <xdr:spPr>
        <a:xfrm>
          <a:off x="32727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0" name="TextBox 39">
          <a:extLst>
            <a:ext uri="{FF2B5EF4-FFF2-40B4-BE49-F238E27FC236}">
              <a16:creationId xmlns:a16="http://schemas.microsoft.com/office/drawing/2014/main" id="{C59A3A23-8072-498F-84F4-7C1D3FAE0327}"/>
            </a:ext>
          </a:extLst>
        </xdr:cNvPr>
        <xdr:cNvSpPr txBox="1"/>
      </xdr:nvSpPr>
      <xdr:spPr>
        <a:xfrm>
          <a:off x="32727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1" name="TextBox 40">
          <a:extLst>
            <a:ext uri="{FF2B5EF4-FFF2-40B4-BE49-F238E27FC236}">
              <a16:creationId xmlns:a16="http://schemas.microsoft.com/office/drawing/2014/main" id="{95247B90-3C66-44C1-8055-E3E7246066E8}"/>
            </a:ext>
          </a:extLst>
        </xdr:cNvPr>
        <xdr:cNvSpPr txBox="1"/>
      </xdr:nvSpPr>
      <xdr:spPr>
        <a:xfrm>
          <a:off x="32727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2" name="TextBox 41">
          <a:extLst>
            <a:ext uri="{FF2B5EF4-FFF2-40B4-BE49-F238E27FC236}">
              <a16:creationId xmlns:a16="http://schemas.microsoft.com/office/drawing/2014/main" id="{B654C82C-CA88-4E45-9CA6-CD74FA526794}"/>
            </a:ext>
          </a:extLst>
        </xdr:cNvPr>
        <xdr:cNvSpPr txBox="1"/>
      </xdr:nvSpPr>
      <xdr:spPr>
        <a:xfrm>
          <a:off x="32727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3" name="TextBox 42">
          <a:extLst>
            <a:ext uri="{FF2B5EF4-FFF2-40B4-BE49-F238E27FC236}">
              <a16:creationId xmlns:a16="http://schemas.microsoft.com/office/drawing/2014/main" id="{221D980F-A2D0-4C37-B404-C959DD01BB8C}"/>
            </a:ext>
          </a:extLst>
        </xdr:cNvPr>
        <xdr:cNvSpPr txBox="1"/>
      </xdr:nvSpPr>
      <xdr:spPr>
        <a:xfrm>
          <a:off x="32727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48</xdr:row>
      <xdr:rowOff>0</xdr:rowOff>
    </xdr:from>
    <xdr:ext cx="184731" cy="303466"/>
    <xdr:sp macro="" textlink="">
      <xdr:nvSpPr>
        <xdr:cNvPr id="44" name="TextBox 43">
          <a:extLst>
            <a:ext uri="{FF2B5EF4-FFF2-40B4-BE49-F238E27FC236}">
              <a16:creationId xmlns:a16="http://schemas.microsoft.com/office/drawing/2014/main" id="{1441B516-0EAE-40DD-83B7-B6E49C45354D}"/>
            </a:ext>
          </a:extLst>
        </xdr:cNvPr>
        <xdr:cNvSpPr txBox="1"/>
      </xdr:nvSpPr>
      <xdr:spPr>
        <a:xfrm>
          <a:off x="49149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45" name="TextBox 44">
          <a:extLst>
            <a:ext uri="{FF2B5EF4-FFF2-40B4-BE49-F238E27FC236}">
              <a16:creationId xmlns:a16="http://schemas.microsoft.com/office/drawing/2014/main" id="{A8A06ABF-A6A3-43BF-8EF3-8659B66DDF45}"/>
            </a:ext>
          </a:extLst>
        </xdr:cNvPr>
        <xdr:cNvSpPr txBox="1"/>
      </xdr:nvSpPr>
      <xdr:spPr>
        <a:xfrm>
          <a:off x="49149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46" name="TextBox 45">
          <a:extLst>
            <a:ext uri="{FF2B5EF4-FFF2-40B4-BE49-F238E27FC236}">
              <a16:creationId xmlns:a16="http://schemas.microsoft.com/office/drawing/2014/main" id="{C8C2036A-E231-42DF-9F15-900CB9AF07D5}"/>
            </a:ext>
          </a:extLst>
        </xdr:cNvPr>
        <xdr:cNvSpPr txBox="1"/>
      </xdr:nvSpPr>
      <xdr:spPr>
        <a:xfrm>
          <a:off x="49149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47" name="TextBox 46">
          <a:extLst>
            <a:ext uri="{FF2B5EF4-FFF2-40B4-BE49-F238E27FC236}">
              <a16:creationId xmlns:a16="http://schemas.microsoft.com/office/drawing/2014/main" id="{3690EB2F-E44F-4FD5-A16C-FB7CFCC953B7}"/>
            </a:ext>
          </a:extLst>
        </xdr:cNvPr>
        <xdr:cNvSpPr txBox="1"/>
      </xdr:nvSpPr>
      <xdr:spPr>
        <a:xfrm>
          <a:off x="49149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48" name="TextBox 47">
          <a:extLst>
            <a:ext uri="{FF2B5EF4-FFF2-40B4-BE49-F238E27FC236}">
              <a16:creationId xmlns:a16="http://schemas.microsoft.com/office/drawing/2014/main" id="{F14607F1-1403-4BBA-8962-577B1C93EDBC}"/>
            </a:ext>
          </a:extLst>
        </xdr:cNvPr>
        <xdr:cNvSpPr txBox="1"/>
      </xdr:nvSpPr>
      <xdr:spPr>
        <a:xfrm>
          <a:off x="49149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9" name="TextBox 48">
          <a:extLst>
            <a:ext uri="{FF2B5EF4-FFF2-40B4-BE49-F238E27FC236}">
              <a16:creationId xmlns:a16="http://schemas.microsoft.com/office/drawing/2014/main" id="{17DD802C-501E-4342-A776-F7862BD32686}"/>
            </a:ext>
          </a:extLst>
        </xdr:cNvPr>
        <xdr:cNvSpPr txBox="1"/>
      </xdr:nvSpPr>
      <xdr:spPr>
        <a:xfrm>
          <a:off x="49149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50" name="TextBox 49">
          <a:extLst>
            <a:ext uri="{FF2B5EF4-FFF2-40B4-BE49-F238E27FC236}">
              <a16:creationId xmlns:a16="http://schemas.microsoft.com/office/drawing/2014/main" id="{D12DA1CC-4284-4D65-A80F-1A44458AF8F6}"/>
            </a:ext>
          </a:extLst>
        </xdr:cNvPr>
        <xdr:cNvSpPr txBox="1"/>
      </xdr:nvSpPr>
      <xdr:spPr>
        <a:xfrm>
          <a:off x="49149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1" name="TextBox 50">
          <a:extLst>
            <a:ext uri="{FF2B5EF4-FFF2-40B4-BE49-F238E27FC236}">
              <a16:creationId xmlns:a16="http://schemas.microsoft.com/office/drawing/2014/main" id="{B5CEEBD3-D69C-422B-88F0-E5CC96EF374F}"/>
            </a:ext>
          </a:extLst>
        </xdr:cNvPr>
        <xdr:cNvSpPr txBox="1"/>
      </xdr:nvSpPr>
      <xdr:spPr>
        <a:xfrm>
          <a:off x="49149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2" name="TextBox 51">
          <a:extLst>
            <a:ext uri="{FF2B5EF4-FFF2-40B4-BE49-F238E27FC236}">
              <a16:creationId xmlns:a16="http://schemas.microsoft.com/office/drawing/2014/main" id="{AF45B192-8BD6-41FB-A4E6-3FCA3773BD4C}"/>
            </a:ext>
          </a:extLst>
        </xdr:cNvPr>
        <xdr:cNvSpPr txBox="1"/>
      </xdr:nvSpPr>
      <xdr:spPr>
        <a:xfrm>
          <a:off x="49149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3" name="TextBox 52">
          <a:extLst>
            <a:ext uri="{FF2B5EF4-FFF2-40B4-BE49-F238E27FC236}">
              <a16:creationId xmlns:a16="http://schemas.microsoft.com/office/drawing/2014/main" id="{ABF81ADA-1FE8-4A0C-91C5-3C8617F168B6}"/>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4" name="TextBox 53">
          <a:extLst>
            <a:ext uri="{FF2B5EF4-FFF2-40B4-BE49-F238E27FC236}">
              <a16:creationId xmlns:a16="http://schemas.microsoft.com/office/drawing/2014/main" id="{19CE2C90-B654-45F9-BE86-DBDB03EDB80C}"/>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55" name="TextBox 54">
          <a:extLst>
            <a:ext uri="{FF2B5EF4-FFF2-40B4-BE49-F238E27FC236}">
              <a16:creationId xmlns:a16="http://schemas.microsoft.com/office/drawing/2014/main" id="{352B0666-A98E-45CC-8919-B1D643DEC56E}"/>
            </a:ext>
          </a:extLst>
        </xdr:cNvPr>
        <xdr:cNvSpPr txBox="1"/>
      </xdr:nvSpPr>
      <xdr:spPr>
        <a:xfrm>
          <a:off x="65532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56" name="TextBox 55">
          <a:extLst>
            <a:ext uri="{FF2B5EF4-FFF2-40B4-BE49-F238E27FC236}">
              <a16:creationId xmlns:a16="http://schemas.microsoft.com/office/drawing/2014/main" id="{8FA54CE0-AC1A-4D0E-A4D4-F537F04A7515}"/>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57" name="TextBox 56">
          <a:extLst>
            <a:ext uri="{FF2B5EF4-FFF2-40B4-BE49-F238E27FC236}">
              <a16:creationId xmlns:a16="http://schemas.microsoft.com/office/drawing/2014/main" id="{844080F0-FA97-4252-A4A1-3482259E0273}"/>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58" name="TextBox 57">
          <a:extLst>
            <a:ext uri="{FF2B5EF4-FFF2-40B4-BE49-F238E27FC236}">
              <a16:creationId xmlns:a16="http://schemas.microsoft.com/office/drawing/2014/main" id="{1DA11F86-1071-42CB-8D6F-5B5586488C4F}"/>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59" name="TextBox 58">
          <a:extLst>
            <a:ext uri="{FF2B5EF4-FFF2-40B4-BE49-F238E27FC236}">
              <a16:creationId xmlns:a16="http://schemas.microsoft.com/office/drawing/2014/main" id="{08571BC1-8B47-4EF4-A046-094C8E627526}"/>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0" name="TextBox 59">
          <a:extLst>
            <a:ext uri="{FF2B5EF4-FFF2-40B4-BE49-F238E27FC236}">
              <a16:creationId xmlns:a16="http://schemas.microsoft.com/office/drawing/2014/main" id="{208558CE-B383-4EBB-BDDC-67C9E28111D0}"/>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1" name="TextBox 60">
          <a:extLst>
            <a:ext uri="{FF2B5EF4-FFF2-40B4-BE49-F238E27FC236}">
              <a16:creationId xmlns:a16="http://schemas.microsoft.com/office/drawing/2014/main" id="{C6BABD9F-DCEA-4C56-AD66-D91491249564}"/>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2" name="TextBox 61">
          <a:extLst>
            <a:ext uri="{FF2B5EF4-FFF2-40B4-BE49-F238E27FC236}">
              <a16:creationId xmlns:a16="http://schemas.microsoft.com/office/drawing/2014/main" id="{4FFDC604-C0B2-4AAB-9ADB-FAE90335C754}"/>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3" name="TextBox 62">
          <a:extLst>
            <a:ext uri="{FF2B5EF4-FFF2-40B4-BE49-F238E27FC236}">
              <a16:creationId xmlns:a16="http://schemas.microsoft.com/office/drawing/2014/main" id="{1013AF16-4F47-449E-8CE0-9BCD0D7439AD}"/>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4" name="TextBox 63">
          <a:extLst>
            <a:ext uri="{FF2B5EF4-FFF2-40B4-BE49-F238E27FC236}">
              <a16:creationId xmlns:a16="http://schemas.microsoft.com/office/drawing/2014/main" id="{DF21A54D-A2DD-4EBE-B08C-686002B1EB5A}"/>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5" name="TextBox 64">
          <a:extLst>
            <a:ext uri="{FF2B5EF4-FFF2-40B4-BE49-F238E27FC236}">
              <a16:creationId xmlns:a16="http://schemas.microsoft.com/office/drawing/2014/main" id="{CA28832F-45EB-41F6-B7D4-FD77F5BA4F83}"/>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66" name="TextBox 65">
          <a:extLst>
            <a:ext uri="{FF2B5EF4-FFF2-40B4-BE49-F238E27FC236}">
              <a16:creationId xmlns:a16="http://schemas.microsoft.com/office/drawing/2014/main" id="{22D47233-FCF3-413C-9E78-B06530830E14}"/>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67" name="TextBox 66">
          <a:extLst>
            <a:ext uri="{FF2B5EF4-FFF2-40B4-BE49-F238E27FC236}">
              <a16:creationId xmlns:a16="http://schemas.microsoft.com/office/drawing/2014/main" id="{4044C485-4272-4739-BCCB-B6F5F5C14D57}"/>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8" name="TextBox 67">
          <a:extLst>
            <a:ext uri="{FF2B5EF4-FFF2-40B4-BE49-F238E27FC236}">
              <a16:creationId xmlns:a16="http://schemas.microsoft.com/office/drawing/2014/main" id="{388E206C-CE40-4768-8AA1-C6A6E333ABB0}"/>
            </a:ext>
          </a:extLst>
        </xdr:cNvPr>
        <xdr:cNvSpPr txBox="1"/>
      </xdr:nvSpPr>
      <xdr:spPr>
        <a:xfrm>
          <a:off x="4911090"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9" name="TextBox 68">
          <a:extLst>
            <a:ext uri="{FF2B5EF4-FFF2-40B4-BE49-F238E27FC236}">
              <a16:creationId xmlns:a16="http://schemas.microsoft.com/office/drawing/2014/main" id="{F0A65013-5CBB-42EF-B8D7-7CA02BF104D7}"/>
            </a:ext>
          </a:extLst>
        </xdr:cNvPr>
        <xdr:cNvSpPr txBox="1"/>
      </xdr:nvSpPr>
      <xdr:spPr>
        <a:xfrm>
          <a:off x="4911090"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70" name="TextBox 69">
          <a:extLst>
            <a:ext uri="{FF2B5EF4-FFF2-40B4-BE49-F238E27FC236}">
              <a16:creationId xmlns:a16="http://schemas.microsoft.com/office/drawing/2014/main" id="{658AE5EA-9BDA-4B28-9ADE-CDF5AF679159}"/>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71" name="TextBox 70">
          <a:extLst>
            <a:ext uri="{FF2B5EF4-FFF2-40B4-BE49-F238E27FC236}">
              <a16:creationId xmlns:a16="http://schemas.microsoft.com/office/drawing/2014/main" id="{347FF912-D03D-4BFC-895F-D6DE2AD0719C}"/>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72" name="TextBox 71">
          <a:extLst>
            <a:ext uri="{FF2B5EF4-FFF2-40B4-BE49-F238E27FC236}">
              <a16:creationId xmlns:a16="http://schemas.microsoft.com/office/drawing/2014/main" id="{D46604F2-8F67-4433-82F9-D633A72D82E2}"/>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73" name="TextBox 72">
          <a:extLst>
            <a:ext uri="{FF2B5EF4-FFF2-40B4-BE49-F238E27FC236}">
              <a16:creationId xmlns:a16="http://schemas.microsoft.com/office/drawing/2014/main" id="{12D801A9-E6B3-43AC-9FC9-07CA3A4B004A}"/>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4" name="TextBox 73">
          <a:extLst>
            <a:ext uri="{FF2B5EF4-FFF2-40B4-BE49-F238E27FC236}">
              <a16:creationId xmlns:a16="http://schemas.microsoft.com/office/drawing/2014/main" id="{49DE8803-3090-4811-8FD8-DA39807BD9FA}"/>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5" name="TextBox 74">
          <a:extLst>
            <a:ext uri="{FF2B5EF4-FFF2-40B4-BE49-F238E27FC236}">
              <a16:creationId xmlns:a16="http://schemas.microsoft.com/office/drawing/2014/main" id="{C88FDDEC-A012-4276-BD23-DFFBE10FB3A3}"/>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76" name="TextBox 75">
          <a:extLst>
            <a:ext uri="{FF2B5EF4-FFF2-40B4-BE49-F238E27FC236}">
              <a16:creationId xmlns:a16="http://schemas.microsoft.com/office/drawing/2014/main" id="{92970D30-3476-4791-AC21-54D28A3EC0D9}"/>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77" name="TextBox 76">
          <a:extLst>
            <a:ext uri="{FF2B5EF4-FFF2-40B4-BE49-F238E27FC236}">
              <a16:creationId xmlns:a16="http://schemas.microsoft.com/office/drawing/2014/main" id="{7609799B-4687-4504-8FF3-20B3FBF7B7D4}"/>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78" name="TextBox 77">
          <a:extLst>
            <a:ext uri="{FF2B5EF4-FFF2-40B4-BE49-F238E27FC236}">
              <a16:creationId xmlns:a16="http://schemas.microsoft.com/office/drawing/2014/main" id="{9F5594F3-57F5-4F73-A220-2ECB51D9433E}"/>
            </a:ext>
          </a:extLst>
        </xdr:cNvPr>
        <xdr:cNvSpPr txBox="1"/>
      </xdr:nvSpPr>
      <xdr:spPr>
        <a:xfrm>
          <a:off x="49149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79" name="TextBox 78">
          <a:extLst>
            <a:ext uri="{FF2B5EF4-FFF2-40B4-BE49-F238E27FC236}">
              <a16:creationId xmlns:a16="http://schemas.microsoft.com/office/drawing/2014/main" id="{2E758AE4-2B34-4DFB-84E6-D014A1CF517C}"/>
            </a:ext>
          </a:extLst>
        </xdr:cNvPr>
        <xdr:cNvSpPr txBox="1"/>
      </xdr:nvSpPr>
      <xdr:spPr>
        <a:xfrm>
          <a:off x="49149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0" name="TextBox 79">
          <a:extLst>
            <a:ext uri="{FF2B5EF4-FFF2-40B4-BE49-F238E27FC236}">
              <a16:creationId xmlns:a16="http://schemas.microsoft.com/office/drawing/2014/main" id="{7A27911D-B5FE-45F6-ACAA-C3345069AB55}"/>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1" name="TextBox 80">
          <a:extLst>
            <a:ext uri="{FF2B5EF4-FFF2-40B4-BE49-F238E27FC236}">
              <a16:creationId xmlns:a16="http://schemas.microsoft.com/office/drawing/2014/main" id="{D8884150-DCB2-40BD-A399-958BACE3D4DD}"/>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2" name="TextBox 81">
          <a:extLst>
            <a:ext uri="{FF2B5EF4-FFF2-40B4-BE49-F238E27FC236}">
              <a16:creationId xmlns:a16="http://schemas.microsoft.com/office/drawing/2014/main" id="{69498FD4-0CAD-43A2-AA2B-915A74D14F9E}"/>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3" name="TextBox 82">
          <a:extLst>
            <a:ext uri="{FF2B5EF4-FFF2-40B4-BE49-F238E27FC236}">
              <a16:creationId xmlns:a16="http://schemas.microsoft.com/office/drawing/2014/main" id="{907DBC18-3AAB-4201-9439-96F83AC3185D}"/>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4" name="TextBox 83">
          <a:extLst>
            <a:ext uri="{FF2B5EF4-FFF2-40B4-BE49-F238E27FC236}">
              <a16:creationId xmlns:a16="http://schemas.microsoft.com/office/drawing/2014/main" id="{E1162721-4D38-4D29-A53E-06CA8CE31AB8}"/>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52</xdr:row>
      <xdr:rowOff>0</xdr:rowOff>
    </xdr:from>
    <xdr:ext cx="183125" cy="264560"/>
    <xdr:sp macro="" textlink="">
      <xdr:nvSpPr>
        <xdr:cNvPr id="85" name="TextBox 84">
          <a:extLst>
            <a:ext uri="{FF2B5EF4-FFF2-40B4-BE49-F238E27FC236}">
              <a16:creationId xmlns:a16="http://schemas.microsoft.com/office/drawing/2014/main" id="{5648A830-5E3B-440D-A692-4CD3CDC2F7A4}"/>
            </a:ext>
          </a:extLst>
        </xdr:cNvPr>
        <xdr:cNvSpPr txBox="1"/>
      </xdr:nvSpPr>
      <xdr:spPr>
        <a:xfrm>
          <a:off x="4911090" y="95059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52</xdr:row>
      <xdr:rowOff>0</xdr:rowOff>
    </xdr:from>
    <xdr:ext cx="184731" cy="271710"/>
    <xdr:sp macro="" textlink="">
      <xdr:nvSpPr>
        <xdr:cNvPr id="86" name="TextBox 85">
          <a:extLst>
            <a:ext uri="{FF2B5EF4-FFF2-40B4-BE49-F238E27FC236}">
              <a16:creationId xmlns:a16="http://schemas.microsoft.com/office/drawing/2014/main" id="{AEAD38DC-A696-4E6E-AE0A-0DB003535A79}"/>
            </a:ext>
          </a:extLst>
        </xdr:cNvPr>
        <xdr:cNvSpPr txBox="1"/>
      </xdr:nvSpPr>
      <xdr:spPr>
        <a:xfrm>
          <a:off x="3608070" y="95059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2</xdr:col>
      <xdr:colOff>1558290</xdr:colOff>
      <xdr:row>50</xdr:row>
      <xdr:rowOff>276225</xdr:rowOff>
    </xdr:from>
    <xdr:ext cx="192763" cy="303466"/>
    <xdr:sp macro="" textlink="">
      <xdr:nvSpPr>
        <xdr:cNvPr id="3" name="TextBox 2">
          <a:extLst>
            <a:ext uri="{FF2B5EF4-FFF2-40B4-BE49-F238E27FC236}">
              <a16:creationId xmlns:a16="http://schemas.microsoft.com/office/drawing/2014/main" id="{A69B63EE-2379-489B-BC79-F4CFBB0193CA}"/>
            </a:ext>
          </a:extLst>
        </xdr:cNvPr>
        <xdr:cNvSpPr txBox="1"/>
      </xdr:nvSpPr>
      <xdr:spPr>
        <a:xfrm>
          <a:off x="4834890" y="88582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4" name="TextBox 3">
          <a:extLst>
            <a:ext uri="{FF2B5EF4-FFF2-40B4-BE49-F238E27FC236}">
              <a16:creationId xmlns:a16="http://schemas.microsoft.com/office/drawing/2014/main" id="{5BA8DEE3-7FBD-4C25-8CDC-E337319F2F9C}"/>
            </a:ext>
          </a:extLst>
        </xdr:cNvPr>
        <xdr:cNvSpPr txBox="1"/>
      </xdr:nvSpPr>
      <xdr:spPr>
        <a:xfrm>
          <a:off x="667321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5" name="TextBox 4">
          <a:extLst>
            <a:ext uri="{FF2B5EF4-FFF2-40B4-BE49-F238E27FC236}">
              <a16:creationId xmlns:a16="http://schemas.microsoft.com/office/drawing/2014/main" id="{97C0F9BF-FA01-46E6-BB3B-B15FEF096795}"/>
            </a:ext>
          </a:extLst>
        </xdr:cNvPr>
        <xdr:cNvSpPr txBox="1"/>
      </xdr:nvSpPr>
      <xdr:spPr>
        <a:xfrm>
          <a:off x="667321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6" name="TextBox 5">
          <a:extLst>
            <a:ext uri="{FF2B5EF4-FFF2-40B4-BE49-F238E27FC236}">
              <a16:creationId xmlns:a16="http://schemas.microsoft.com/office/drawing/2014/main" id="{FBB7C6A7-E6EC-4733-9741-D8A8FA89BD18}"/>
            </a:ext>
          </a:extLst>
        </xdr:cNvPr>
        <xdr:cNvSpPr txBox="1"/>
      </xdr:nvSpPr>
      <xdr:spPr>
        <a:xfrm>
          <a:off x="667321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7" name="TextBox 6">
          <a:extLst>
            <a:ext uri="{FF2B5EF4-FFF2-40B4-BE49-F238E27FC236}">
              <a16:creationId xmlns:a16="http://schemas.microsoft.com/office/drawing/2014/main" id="{C2432189-A66C-4564-9E3F-3374CF9BE2BD}"/>
            </a:ext>
          </a:extLst>
        </xdr:cNvPr>
        <xdr:cNvSpPr txBox="1"/>
      </xdr:nvSpPr>
      <xdr:spPr>
        <a:xfrm>
          <a:off x="667321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8" name="TextBox 7">
          <a:extLst>
            <a:ext uri="{FF2B5EF4-FFF2-40B4-BE49-F238E27FC236}">
              <a16:creationId xmlns:a16="http://schemas.microsoft.com/office/drawing/2014/main" id="{E309B95E-3B5C-417D-9064-63584F557664}"/>
            </a:ext>
          </a:extLst>
        </xdr:cNvPr>
        <xdr:cNvSpPr txBox="1"/>
      </xdr:nvSpPr>
      <xdr:spPr>
        <a:xfrm>
          <a:off x="667321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9" name="TextBox 8">
          <a:extLst>
            <a:ext uri="{FF2B5EF4-FFF2-40B4-BE49-F238E27FC236}">
              <a16:creationId xmlns:a16="http://schemas.microsoft.com/office/drawing/2014/main" id="{70FB314F-E8B0-447B-92F0-B9E415881FDC}"/>
            </a:ext>
          </a:extLst>
        </xdr:cNvPr>
        <xdr:cNvSpPr txBox="1"/>
      </xdr:nvSpPr>
      <xdr:spPr>
        <a:xfrm>
          <a:off x="667321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10" name="TextBox 9">
          <a:extLst>
            <a:ext uri="{FF2B5EF4-FFF2-40B4-BE49-F238E27FC236}">
              <a16:creationId xmlns:a16="http://schemas.microsoft.com/office/drawing/2014/main" id="{4C22E1AC-E871-496F-91E2-FB9EC599B9EA}"/>
            </a:ext>
          </a:extLst>
        </xdr:cNvPr>
        <xdr:cNvSpPr txBox="1"/>
      </xdr:nvSpPr>
      <xdr:spPr>
        <a:xfrm>
          <a:off x="667321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11" name="TextBox 10">
          <a:extLst>
            <a:ext uri="{FF2B5EF4-FFF2-40B4-BE49-F238E27FC236}">
              <a16:creationId xmlns:a16="http://schemas.microsoft.com/office/drawing/2014/main" id="{2A6FFA8E-0CF4-446B-AF65-6E29180338EA}"/>
            </a:ext>
          </a:extLst>
        </xdr:cNvPr>
        <xdr:cNvSpPr txBox="1"/>
      </xdr:nvSpPr>
      <xdr:spPr>
        <a:xfrm>
          <a:off x="667321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2" name="TextBox 11">
          <a:extLst>
            <a:ext uri="{FF2B5EF4-FFF2-40B4-BE49-F238E27FC236}">
              <a16:creationId xmlns:a16="http://schemas.microsoft.com/office/drawing/2014/main" id="{996233E2-5BD1-4532-AE61-CA3617E7ED3D}"/>
            </a:ext>
          </a:extLst>
        </xdr:cNvPr>
        <xdr:cNvSpPr txBox="1"/>
      </xdr:nvSpPr>
      <xdr:spPr>
        <a:xfrm>
          <a:off x="667321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3" name="TextBox 12">
          <a:extLst>
            <a:ext uri="{FF2B5EF4-FFF2-40B4-BE49-F238E27FC236}">
              <a16:creationId xmlns:a16="http://schemas.microsoft.com/office/drawing/2014/main" id="{D0C07C03-18DE-476C-B1D4-E796AD26ED12}"/>
            </a:ext>
          </a:extLst>
        </xdr:cNvPr>
        <xdr:cNvSpPr txBox="1"/>
      </xdr:nvSpPr>
      <xdr:spPr>
        <a:xfrm>
          <a:off x="667321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14" name="TextBox 13">
          <a:extLst>
            <a:ext uri="{FF2B5EF4-FFF2-40B4-BE49-F238E27FC236}">
              <a16:creationId xmlns:a16="http://schemas.microsoft.com/office/drawing/2014/main" id="{B8EFA9CB-91ED-40A5-8322-87B65ED14ADD}"/>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15" name="TextBox 14">
          <a:extLst>
            <a:ext uri="{FF2B5EF4-FFF2-40B4-BE49-F238E27FC236}">
              <a16:creationId xmlns:a16="http://schemas.microsoft.com/office/drawing/2014/main" id="{4080E831-074F-40A9-95B9-40B3707E440B}"/>
            </a:ext>
          </a:extLst>
        </xdr:cNvPr>
        <xdr:cNvSpPr txBox="1"/>
      </xdr:nvSpPr>
      <xdr:spPr>
        <a:xfrm>
          <a:off x="78581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6" name="TextBox 15">
          <a:extLst>
            <a:ext uri="{FF2B5EF4-FFF2-40B4-BE49-F238E27FC236}">
              <a16:creationId xmlns:a16="http://schemas.microsoft.com/office/drawing/2014/main" id="{E73D5925-E880-420C-9751-F79F8D0008AD}"/>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7" name="TextBox 16">
          <a:extLst>
            <a:ext uri="{FF2B5EF4-FFF2-40B4-BE49-F238E27FC236}">
              <a16:creationId xmlns:a16="http://schemas.microsoft.com/office/drawing/2014/main" id="{2FEB6DE1-0714-4EFB-879D-4470A117C5FF}"/>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8" name="TextBox 17">
          <a:extLst>
            <a:ext uri="{FF2B5EF4-FFF2-40B4-BE49-F238E27FC236}">
              <a16:creationId xmlns:a16="http://schemas.microsoft.com/office/drawing/2014/main" id="{C01CB04A-3AF3-41F4-945F-BD205799BFED}"/>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9" name="TextBox 18">
          <a:extLst>
            <a:ext uri="{FF2B5EF4-FFF2-40B4-BE49-F238E27FC236}">
              <a16:creationId xmlns:a16="http://schemas.microsoft.com/office/drawing/2014/main" id="{44ED4B70-4200-431F-9F05-A6EA1C795446}"/>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20" name="TextBox 19">
          <a:extLst>
            <a:ext uri="{FF2B5EF4-FFF2-40B4-BE49-F238E27FC236}">
              <a16:creationId xmlns:a16="http://schemas.microsoft.com/office/drawing/2014/main" id="{1B84F2DA-14EB-4E5C-81D5-19DCF8BAADF9}"/>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21" name="TextBox 20">
          <a:extLst>
            <a:ext uri="{FF2B5EF4-FFF2-40B4-BE49-F238E27FC236}">
              <a16:creationId xmlns:a16="http://schemas.microsoft.com/office/drawing/2014/main" id="{C4FBBC7D-47A1-425E-B91F-03EF141D7D01}"/>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2" name="TextBox 21">
          <a:extLst>
            <a:ext uri="{FF2B5EF4-FFF2-40B4-BE49-F238E27FC236}">
              <a16:creationId xmlns:a16="http://schemas.microsoft.com/office/drawing/2014/main" id="{FE7AC61E-31AA-4853-850C-D48715A15BF0}"/>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3" name="TextBox 22">
          <a:extLst>
            <a:ext uri="{FF2B5EF4-FFF2-40B4-BE49-F238E27FC236}">
              <a16:creationId xmlns:a16="http://schemas.microsoft.com/office/drawing/2014/main" id="{027820A4-393E-4AE0-8CAB-ED982175C869}"/>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4" name="TextBox 23">
          <a:extLst>
            <a:ext uri="{FF2B5EF4-FFF2-40B4-BE49-F238E27FC236}">
              <a16:creationId xmlns:a16="http://schemas.microsoft.com/office/drawing/2014/main" id="{12548D04-9282-400B-B927-BE5E25CA4F7A}"/>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5" name="TextBox 24">
          <a:extLst>
            <a:ext uri="{FF2B5EF4-FFF2-40B4-BE49-F238E27FC236}">
              <a16:creationId xmlns:a16="http://schemas.microsoft.com/office/drawing/2014/main" id="{F642F630-37EC-4FAC-BA1A-8C77F95E2662}"/>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47</xdr:row>
      <xdr:rowOff>0</xdr:rowOff>
    </xdr:from>
    <xdr:ext cx="184731" cy="264560"/>
    <xdr:sp macro="" textlink="">
      <xdr:nvSpPr>
        <xdr:cNvPr id="26" name="TextBox 25">
          <a:extLst>
            <a:ext uri="{FF2B5EF4-FFF2-40B4-BE49-F238E27FC236}">
              <a16:creationId xmlns:a16="http://schemas.microsoft.com/office/drawing/2014/main" id="{B9EB02C4-E2FF-4180-A0AB-361D233687EA}"/>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7" name="TextBox 26">
          <a:extLst>
            <a:ext uri="{FF2B5EF4-FFF2-40B4-BE49-F238E27FC236}">
              <a16:creationId xmlns:a16="http://schemas.microsoft.com/office/drawing/2014/main" id="{406F0718-975B-4405-A171-3C5A514536FF}"/>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8" name="TextBox 27">
          <a:extLst>
            <a:ext uri="{FF2B5EF4-FFF2-40B4-BE49-F238E27FC236}">
              <a16:creationId xmlns:a16="http://schemas.microsoft.com/office/drawing/2014/main" id="{1CFD4780-DABA-4608-808E-CFA1DED2011E}"/>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9" name="TextBox 28">
          <a:extLst>
            <a:ext uri="{FF2B5EF4-FFF2-40B4-BE49-F238E27FC236}">
              <a16:creationId xmlns:a16="http://schemas.microsoft.com/office/drawing/2014/main" id="{CC6AEEDF-70B7-4C1B-835B-7B8FD897C8E3}"/>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30" name="TextBox 29">
          <a:extLst>
            <a:ext uri="{FF2B5EF4-FFF2-40B4-BE49-F238E27FC236}">
              <a16:creationId xmlns:a16="http://schemas.microsoft.com/office/drawing/2014/main" id="{6D17EDFA-1EEC-4864-8FE5-59FCE65589CA}"/>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31" name="TextBox 30">
          <a:extLst>
            <a:ext uri="{FF2B5EF4-FFF2-40B4-BE49-F238E27FC236}">
              <a16:creationId xmlns:a16="http://schemas.microsoft.com/office/drawing/2014/main" id="{45492B5B-C42D-413D-B5D0-24A001B71653}"/>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32" name="TextBox 31">
          <a:extLst>
            <a:ext uri="{FF2B5EF4-FFF2-40B4-BE49-F238E27FC236}">
              <a16:creationId xmlns:a16="http://schemas.microsoft.com/office/drawing/2014/main" id="{6D9EB498-9170-497D-A8ED-07E7A70DE2AE}"/>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3" name="TextBox 32">
          <a:extLst>
            <a:ext uri="{FF2B5EF4-FFF2-40B4-BE49-F238E27FC236}">
              <a16:creationId xmlns:a16="http://schemas.microsoft.com/office/drawing/2014/main" id="{A5855D5F-EDF6-4A35-8B85-04DF1A9E7D23}"/>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4" name="TextBox 33">
          <a:extLst>
            <a:ext uri="{FF2B5EF4-FFF2-40B4-BE49-F238E27FC236}">
              <a16:creationId xmlns:a16="http://schemas.microsoft.com/office/drawing/2014/main" id="{8712AB39-3315-4B9B-9C96-5F75FC45B69E}"/>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47</xdr:row>
      <xdr:rowOff>0</xdr:rowOff>
    </xdr:from>
    <xdr:ext cx="184731" cy="271710"/>
    <xdr:sp macro="" textlink="">
      <xdr:nvSpPr>
        <xdr:cNvPr id="36" name="TextBox 35">
          <a:extLst>
            <a:ext uri="{FF2B5EF4-FFF2-40B4-BE49-F238E27FC236}">
              <a16:creationId xmlns:a16="http://schemas.microsoft.com/office/drawing/2014/main" id="{82DF30BA-3776-4BE7-8204-A7D1B7FB47CC}"/>
            </a:ext>
          </a:extLst>
        </xdr:cNvPr>
        <xdr:cNvSpPr txBox="1"/>
      </xdr:nvSpPr>
      <xdr:spPr>
        <a:xfrm>
          <a:off x="5827395" y="5105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37" name="TextBox 36">
          <a:extLst>
            <a:ext uri="{FF2B5EF4-FFF2-40B4-BE49-F238E27FC236}">
              <a16:creationId xmlns:a16="http://schemas.microsoft.com/office/drawing/2014/main" id="{3D08E4FE-67E4-4BEC-8265-ED1D749C7CEB}"/>
            </a:ext>
          </a:extLst>
        </xdr:cNvPr>
        <xdr:cNvSpPr txBox="1"/>
      </xdr:nvSpPr>
      <xdr:spPr>
        <a:xfrm>
          <a:off x="3910965" y="524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38" name="TextBox 37">
          <a:extLst>
            <a:ext uri="{FF2B5EF4-FFF2-40B4-BE49-F238E27FC236}">
              <a16:creationId xmlns:a16="http://schemas.microsoft.com/office/drawing/2014/main" id="{9E23495A-4AF4-446E-83C8-F4BAF788656F}"/>
            </a:ext>
          </a:extLst>
        </xdr:cNvPr>
        <xdr:cNvSpPr txBox="1"/>
      </xdr:nvSpPr>
      <xdr:spPr>
        <a:xfrm>
          <a:off x="3910965" y="510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303466"/>
    <xdr:sp macro="" textlink="">
      <xdr:nvSpPr>
        <xdr:cNvPr id="39" name="TextBox 38">
          <a:extLst>
            <a:ext uri="{FF2B5EF4-FFF2-40B4-BE49-F238E27FC236}">
              <a16:creationId xmlns:a16="http://schemas.microsoft.com/office/drawing/2014/main" id="{DB7B7643-32F4-4760-8DEF-59074561875B}"/>
            </a:ext>
          </a:extLst>
        </xdr:cNvPr>
        <xdr:cNvSpPr txBox="1"/>
      </xdr:nvSpPr>
      <xdr:spPr>
        <a:xfrm>
          <a:off x="3910965" y="5248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40" name="TextBox 39">
          <a:extLst>
            <a:ext uri="{FF2B5EF4-FFF2-40B4-BE49-F238E27FC236}">
              <a16:creationId xmlns:a16="http://schemas.microsoft.com/office/drawing/2014/main" id="{92D1ABE4-EE3A-41D8-B0EE-598BB23521E0}"/>
            </a:ext>
          </a:extLst>
        </xdr:cNvPr>
        <xdr:cNvSpPr txBox="1"/>
      </xdr:nvSpPr>
      <xdr:spPr>
        <a:xfrm>
          <a:off x="391096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41" name="TextBox 40">
          <a:extLst>
            <a:ext uri="{FF2B5EF4-FFF2-40B4-BE49-F238E27FC236}">
              <a16:creationId xmlns:a16="http://schemas.microsoft.com/office/drawing/2014/main" id="{8BFC8DC3-45CF-4E79-8785-F09A82EC4736}"/>
            </a:ext>
          </a:extLst>
        </xdr:cNvPr>
        <xdr:cNvSpPr txBox="1"/>
      </xdr:nvSpPr>
      <xdr:spPr>
        <a:xfrm>
          <a:off x="391096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42" name="TextBox 41">
          <a:extLst>
            <a:ext uri="{FF2B5EF4-FFF2-40B4-BE49-F238E27FC236}">
              <a16:creationId xmlns:a16="http://schemas.microsoft.com/office/drawing/2014/main" id="{F5755F85-FFB2-44AB-B968-ED9B4283492C}"/>
            </a:ext>
          </a:extLst>
        </xdr:cNvPr>
        <xdr:cNvSpPr txBox="1"/>
      </xdr:nvSpPr>
      <xdr:spPr>
        <a:xfrm>
          <a:off x="391096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43" name="TextBox 42">
          <a:extLst>
            <a:ext uri="{FF2B5EF4-FFF2-40B4-BE49-F238E27FC236}">
              <a16:creationId xmlns:a16="http://schemas.microsoft.com/office/drawing/2014/main" id="{5B76D70E-AE38-4E6B-A40C-73BF4386E17F}"/>
            </a:ext>
          </a:extLst>
        </xdr:cNvPr>
        <xdr:cNvSpPr txBox="1"/>
      </xdr:nvSpPr>
      <xdr:spPr>
        <a:xfrm>
          <a:off x="391096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44" name="TextBox 43">
          <a:extLst>
            <a:ext uri="{FF2B5EF4-FFF2-40B4-BE49-F238E27FC236}">
              <a16:creationId xmlns:a16="http://schemas.microsoft.com/office/drawing/2014/main" id="{66161735-B45D-4A02-9553-726A4858250C}"/>
            </a:ext>
          </a:extLst>
        </xdr:cNvPr>
        <xdr:cNvSpPr txBox="1"/>
      </xdr:nvSpPr>
      <xdr:spPr>
        <a:xfrm>
          <a:off x="391096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45" name="TextBox 44">
          <a:extLst>
            <a:ext uri="{FF2B5EF4-FFF2-40B4-BE49-F238E27FC236}">
              <a16:creationId xmlns:a16="http://schemas.microsoft.com/office/drawing/2014/main" id="{A7D15A80-BE2B-4E7D-891A-540443251CCD}"/>
            </a:ext>
          </a:extLst>
        </xdr:cNvPr>
        <xdr:cNvSpPr txBox="1"/>
      </xdr:nvSpPr>
      <xdr:spPr>
        <a:xfrm>
          <a:off x="391096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6" name="TextBox 45">
          <a:extLst>
            <a:ext uri="{FF2B5EF4-FFF2-40B4-BE49-F238E27FC236}">
              <a16:creationId xmlns:a16="http://schemas.microsoft.com/office/drawing/2014/main" id="{ECB88FE3-69F1-4713-87A8-921BBA45600C}"/>
            </a:ext>
          </a:extLst>
        </xdr:cNvPr>
        <xdr:cNvSpPr txBox="1"/>
      </xdr:nvSpPr>
      <xdr:spPr>
        <a:xfrm>
          <a:off x="391096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7" name="TextBox 46">
          <a:extLst>
            <a:ext uri="{FF2B5EF4-FFF2-40B4-BE49-F238E27FC236}">
              <a16:creationId xmlns:a16="http://schemas.microsoft.com/office/drawing/2014/main" id="{AD180CE2-BA18-4438-8261-F07A2F00D121}"/>
            </a:ext>
          </a:extLst>
        </xdr:cNvPr>
        <xdr:cNvSpPr txBox="1"/>
      </xdr:nvSpPr>
      <xdr:spPr>
        <a:xfrm>
          <a:off x="391096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8" name="TextBox 47">
          <a:extLst>
            <a:ext uri="{FF2B5EF4-FFF2-40B4-BE49-F238E27FC236}">
              <a16:creationId xmlns:a16="http://schemas.microsoft.com/office/drawing/2014/main" id="{BF805B93-3FD4-4B8E-85FA-2ADCACBF38B1}"/>
            </a:ext>
          </a:extLst>
        </xdr:cNvPr>
        <xdr:cNvSpPr txBox="1"/>
      </xdr:nvSpPr>
      <xdr:spPr>
        <a:xfrm>
          <a:off x="391096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9" name="TextBox 48">
          <a:extLst>
            <a:ext uri="{FF2B5EF4-FFF2-40B4-BE49-F238E27FC236}">
              <a16:creationId xmlns:a16="http://schemas.microsoft.com/office/drawing/2014/main" id="{CE193080-164E-40BC-9373-F152C3F7CA1F}"/>
            </a:ext>
          </a:extLst>
        </xdr:cNvPr>
        <xdr:cNvSpPr txBox="1"/>
      </xdr:nvSpPr>
      <xdr:spPr>
        <a:xfrm>
          <a:off x="391096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184731</xdr:colOff>
      <xdr:row>48</xdr:row>
      <xdr:rowOff>102634</xdr:rowOff>
    </xdr:from>
    <xdr:ext cx="205794" cy="164065"/>
    <xdr:sp macro="" textlink="">
      <xdr:nvSpPr>
        <xdr:cNvPr id="50" name="TextBox 49">
          <a:extLst>
            <a:ext uri="{FF2B5EF4-FFF2-40B4-BE49-F238E27FC236}">
              <a16:creationId xmlns:a16="http://schemas.microsoft.com/office/drawing/2014/main" id="{EA682000-EF28-4114-9E6F-3C44B712C8EF}"/>
            </a:ext>
          </a:extLst>
        </xdr:cNvPr>
        <xdr:cNvSpPr txBox="1"/>
      </xdr:nvSpPr>
      <xdr:spPr>
        <a:xfrm flipH="1" flipV="1">
          <a:off x="5099631" y="8360809"/>
          <a:ext cx="205794" cy="164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endParaRPr lang="en-US"/>
        </a:p>
      </xdr:txBody>
    </xdr:sp>
    <xdr:clientData/>
  </xdr:oneCellAnchor>
  <xdr:oneCellAnchor>
    <xdr:from>
      <xdr:col>2</xdr:col>
      <xdr:colOff>1619250</xdr:colOff>
      <xdr:row>49</xdr:row>
      <xdr:rowOff>57150</xdr:rowOff>
    </xdr:from>
    <xdr:ext cx="184731" cy="303466"/>
    <xdr:sp macro="" textlink="">
      <xdr:nvSpPr>
        <xdr:cNvPr id="51" name="TextBox 50">
          <a:extLst>
            <a:ext uri="{FF2B5EF4-FFF2-40B4-BE49-F238E27FC236}">
              <a16:creationId xmlns:a16="http://schemas.microsoft.com/office/drawing/2014/main" id="{E3DDA0D7-A1DA-408D-99A6-8D14E0973839}"/>
            </a:ext>
          </a:extLst>
        </xdr:cNvPr>
        <xdr:cNvSpPr txBox="1"/>
      </xdr:nvSpPr>
      <xdr:spPr>
        <a:xfrm>
          <a:off x="4895850" y="84772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52" name="TextBox 51">
          <a:extLst>
            <a:ext uri="{FF2B5EF4-FFF2-40B4-BE49-F238E27FC236}">
              <a16:creationId xmlns:a16="http://schemas.microsoft.com/office/drawing/2014/main" id="{0D85897C-E2C7-43A0-B563-6A8DD814624E}"/>
            </a:ext>
          </a:extLst>
        </xdr:cNvPr>
        <xdr:cNvSpPr txBox="1"/>
      </xdr:nvSpPr>
      <xdr:spPr>
        <a:xfrm>
          <a:off x="66770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53" name="TextBox 52">
          <a:extLst>
            <a:ext uri="{FF2B5EF4-FFF2-40B4-BE49-F238E27FC236}">
              <a16:creationId xmlns:a16="http://schemas.microsoft.com/office/drawing/2014/main" id="{42455942-65C9-4705-9875-F9979453CD2C}"/>
            </a:ext>
          </a:extLst>
        </xdr:cNvPr>
        <xdr:cNvSpPr txBox="1"/>
      </xdr:nvSpPr>
      <xdr:spPr>
        <a:xfrm>
          <a:off x="66770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54" name="TextBox 53">
          <a:extLst>
            <a:ext uri="{FF2B5EF4-FFF2-40B4-BE49-F238E27FC236}">
              <a16:creationId xmlns:a16="http://schemas.microsoft.com/office/drawing/2014/main" id="{8071CC11-7E9E-45F0-B92C-5F47D2A2A7AB}"/>
            </a:ext>
          </a:extLst>
        </xdr:cNvPr>
        <xdr:cNvSpPr txBox="1"/>
      </xdr:nvSpPr>
      <xdr:spPr>
        <a:xfrm>
          <a:off x="66770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55" name="TextBox 54">
          <a:extLst>
            <a:ext uri="{FF2B5EF4-FFF2-40B4-BE49-F238E27FC236}">
              <a16:creationId xmlns:a16="http://schemas.microsoft.com/office/drawing/2014/main" id="{CCDAF964-546C-48C4-9525-922ECD1BA831}"/>
            </a:ext>
          </a:extLst>
        </xdr:cNvPr>
        <xdr:cNvSpPr txBox="1"/>
      </xdr:nvSpPr>
      <xdr:spPr>
        <a:xfrm>
          <a:off x="66770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56" name="TextBox 55">
          <a:extLst>
            <a:ext uri="{FF2B5EF4-FFF2-40B4-BE49-F238E27FC236}">
              <a16:creationId xmlns:a16="http://schemas.microsoft.com/office/drawing/2014/main" id="{3A57C6BF-B11D-432D-AE71-4BFF83347FEA}"/>
            </a:ext>
          </a:extLst>
        </xdr:cNvPr>
        <xdr:cNvSpPr txBox="1"/>
      </xdr:nvSpPr>
      <xdr:spPr>
        <a:xfrm>
          <a:off x="66770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57" name="TextBox 56">
          <a:extLst>
            <a:ext uri="{FF2B5EF4-FFF2-40B4-BE49-F238E27FC236}">
              <a16:creationId xmlns:a16="http://schemas.microsoft.com/office/drawing/2014/main" id="{A8A85753-EF21-40C8-8559-F4795EDCADA5}"/>
            </a:ext>
          </a:extLst>
        </xdr:cNvPr>
        <xdr:cNvSpPr txBox="1"/>
      </xdr:nvSpPr>
      <xdr:spPr>
        <a:xfrm>
          <a:off x="66770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8" name="TextBox 57">
          <a:extLst>
            <a:ext uri="{FF2B5EF4-FFF2-40B4-BE49-F238E27FC236}">
              <a16:creationId xmlns:a16="http://schemas.microsoft.com/office/drawing/2014/main" id="{478A88CA-7EFD-4AED-B401-60A83CBDBD07}"/>
            </a:ext>
          </a:extLst>
        </xdr:cNvPr>
        <xdr:cNvSpPr txBox="1"/>
      </xdr:nvSpPr>
      <xdr:spPr>
        <a:xfrm>
          <a:off x="66770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9" name="TextBox 58">
          <a:extLst>
            <a:ext uri="{FF2B5EF4-FFF2-40B4-BE49-F238E27FC236}">
              <a16:creationId xmlns:a16="http://schemas.microsoft.com/office/drawing/2014/main" id="{20B4FC13-6403-4076-B194-896A1AB005B2}"/>
            </a:ext>
          </a:extLst>
        </xdr:cNvPr>
        <xdr:cNvSpPr txBox="1"/>
      </xdr:nvSpPr>
      <xdr:spPr>
        <a:xfrm>
          <a:off x="66770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60" name="TextBox 59">
          <a:extLst>
            <a:ext uri="{FF2B5EF4-FFF2-40B4-BE49-F238E27FC236}">
              <a16:creationId xmlns:a16="http://schemas.microsoft.com/office/drawing/2014/main" id="{C8D69E58-4863-4532-88B3-E154B492B5F6}"/>
            </a:ext>
          </a:extLst>
        </xdr:cNvPr>
        <xdr:cNvSpPr txBox="1"/>
      </xdr:nvSpPr>
      <xdr:spPr>
        <a:xfrm>
          <a:off x="66770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61" name="TextBox 60">
          <a:extLst>
            <a:ext uri="{FF2B5EF4-FFF2-40B4-BE49-F238E27FC236}">
              <a16:creationId xmlns:a16="http://schemas.microsoft.com/office/drawing/2014/main" id="{9606DE0E-BFFB-4E43-87E9-040AF040E711}"/>
            </a:ext>
          </a:extLst>
        </xdr:cNvPr>
        <xdr:cNvSpPr txBox="1"/>
      </xdr:nvSpPr>
      <xdr:spPr>
        <a:xfrm>
          <a:off x="66770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62" name="TextBox 61">
          <a:extLst>
            <a:ext uri="{FF2B5EF4-FFF2-40B4-BE49-F238E27FC236}">
              <a16:creationId xmlns:a16="http://schemas.microsoft.com/office/drawing/2014/main" id="{998D00C2-D724-4EC4-A1EC-24C8CD961CAE}"/>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63" name="TextBox 62">
          <a:extLst>
            <a:ext uri="{FF2B5EF4-FFF2-40B4-BE49-F238E27FC236}">
              <a16:creationId xmlns:a16="http://schemas.microsoft.com/office/drawing/2014/main" id="{2ADC70C3-00D8-45D1-A957-DD614B365A56}"/>
            </a:ext>
          </a:extLst>
        </xdr:cNvPr>
        <xdr:cNvSpPr txBox="1"/>
      </xdr:nvSpPr>
      <xdr:spPr>
        <a:xfrm>
          <a:off x="78581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64" name="TextBox 63">
          <a:extLst>
            <a:ext uri="{FF2B5EF4-FFF2-40B4-BE49-F238E27FC236}">
              <a16:creationId xmlns:a16="http://schemas.microsoft.com/office/drawing/2014/main" id="{0FFD7830-D90A-4C64-9C48-A2BA3BF8115F}"/>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65" name="TextBox 64">
          <a:extLst>
            <a:ext uri="{FF2B5EF4-FFF2-40B4-BE49-F238E27FC236}">
              <a16:creationId xmlns:a16="http://schemas.microsoft.com/office/drawing/2014/main" id="{9B227179-FDA3-4563-BE88-D481347FC079}"/>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66" name="TextBox 65">
          <a:extLst>
            <a:ext uri="{FF2B5EF4-FFF2-40B4-BE49-F238E27FC236}">
              <a16:creationId xmlns:a16="http://schemas.microsoft.com/office/drawing/2014/main" id="{A358A03D-2115-4652-807F-9B6DDD5EAD58}"/>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67" name="TextBox 66">
          <a:extLst>
            <a:ext uri="{FF2B5EF4-FFF2-40B4-BE49-F238E27FC236}">
              <a16:creationId xmlns:a16="http://schemas.microsoft.com/office/drawing/2014/main" id="{6307697C-2D68-4184-9AA9-B98B1ABFB2C5}"/>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8" name="TextBox 67">
          <a:extLst>
            <a:ext uri="{FF2B5EF4-FFF2-40B4-BE49-F238E27FC236}">
              <a16:creationId xmlns:a16="http://schemas.microsoft.com/office/drawing/2014/main" id="{24817918-4E64-494E-B1EB-4DBF32D158BC}"/>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9" name="TextBox 68">
          <a:extLst>
            <a:ext uri="{FF2B5EF4-FFF2-40B4-BE49-F238E27FC236}">
              <a16:creationId xmlns:a16="http://schemas.microsoft.com/office/drawing/2014/main" id="{56747588-E564-4238-86C9-84BC690E3DA7}"/>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70" name="TextBox 69">
          <a:extLst>
            <a:ext uri="{FF2B5EF4-FFF2-40B4-BE49-F238E27FC236}">
              <a16:creationId xmlns:a16="http://schemas.microsoft.com/office/drawing/2014/main" id="{15932D84-A2F4-45E0-AA40-69A4BEBE80FC}"/>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71" name="TextBox 70">
          <a:extLst>
            <a:ext uri="{FF2B5EF4-FFF2-40B4-BE49-F238E27FC236}">
              <a16:creationId xmlns:a16="http://schemas.microsoft.com/office/drawing/2014/main" id="{E27FD626-7262-4380-B4EE-EE78E799C21F}"/>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72" name="TextBox 71">
          <a:extLst>
            <a:ext uri="{FF2B5EF4-FFF2-40B4-BE49-F238E27FC236}">
              <a16:creationId xmlns:a16="http://schemas.microsoft.com/office/drawing/2014/main" id="{A4AADBBE-A02E-4373-90BE-4B196E7C75E2}"/>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73" name="TextBox 72">
          <a:extLst>
            <a:ext uri="{FF2B5EF4-FFF2-40B4-BE49-F238E27FC236}">
              <a16:creationId xmlns:a16="http://schemas.microsoft.com/office/drawing/2014/main" id="{CA0DD8CB-EF0C-4BA8-889D-39A6F64C1E5E}"/>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47</xdr:row>
      <xdr:rowOff>0</xdr:rowOff>
    </xdr:from>
    <xdr:ext cx="183125" cy="264560"/>
    <xdr:sp macro="" textlink="">
      <xdr:nvSpPr>
        <xdr:cNvPr id="74" name="TextBox 73">
          <a:extLst>
            <a:ext uri="{FF2B5EF4-FFF2-40B4-BE49-F238E27FC236}">
              <a16:creationId xmlns:a16="http://schemas.microsoft.com/office/drawing/2014/main" id="{EDFCF4E1-56E6-47C8-84AC-96B7283BF0AD}"/>
            </a:ext>
          </a:extLst>
        </xdr:cNvPr>
        <xdr:cNvSpPr txBox="1"/>
      </xdr:nvSpPr>
      <xdr:spPr>
        <a:xfrm>
          <a:off x="3920490" y="5105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47</xdr:row>
      <xdr:rowOff>0</xdr:rowOff>
    </xdr:from>
    <xdr:ext cx="184731" cy="271710"/>
    <xdr:sp macro="" textlink="">
      <xdr:nvSpPr>
        <xdr:cNvPr id="75" name="TextBox 74">
          <a:extLst>
            <a:ext uri="{FF2B5EF4-FFF2-40B4-BE49-F238E27FC236}">
              <a16:creationId xmlns:a16="http://schemas.microsoft.com/office/drawing/2014/main" id="{C5CD2EDD-124C-4DE8-AAA5-6C4DB490E1D3}"/>
            </a:ext>
          </a:extLst>
        </xdr:cNvPr>
        <xdr:cNvSpPr txBox="1"/>
      </xdr:nvSpPr>
      <xdr:spPr>
        <a:xfrm>
          <a:off x="1102995" y="5105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76" name="TextBox 75">
          <a:extLst>
            <a:ext uri="{FF2B5EF4-FFF2-40B4-BE49-F238E27FC236}">
              <a16:creationId xmlns:a16="http://schemas.microsoft.com/office/drawing/2014/main" id="{83A528A0-C9AA-4C02-BB8F-06D61BF68F31}"/>
            </a:ext>
          </a:extLst>
        </xdr:cNvPr>
        <xdr:cNvSpPr txBox="1"/>
      </xdr:nvSpPr>
      <xdr:spPr>
        <a:xfrm>
          <a:off x="4911090" y="9220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77" name="TextBox 76">
          <a:extLst>
            <a:ext uri="{FF2B5EF4-FFF2-40B4-BE49-F238E27FC236}">
              <a16:creationId xmlns:a16="http://schemas.microsoft.com/office/drawing/2014/main" id="{F176042C-6108-4A12-857B-D7C8F62A3C15}"/>
            </a:ext>
          </a:extLst>
        </xdr:cNvPr>
        <xdr:cNvSpPr txBox="1"/>
      </xdr:nvSpPr>
      <xdr:spPr>
        <a:xfrm>
          <a:off x="4911090" y="9220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78" name="TextBox 77">
          <a:extLst>
            <a:ext uri="{FF2B5EF4-FFF2-40B4-BE49-F238E27FC236}">
              <a16:creationId xmlns:a16="http://schemas.microsoft.com/office/drawing/2014/main" id="{88FF5A9A-1251-4537-894B-5F3926CDFC82}"/>
            </a:ext>
          </a:extLst>
        </xdr:cNvPr>
        <xdr:cNvSpPr txBox="1"/>
      </xdr:nvSpPr>
      <xdr:spPr>
        <a:xfrm>
          <a:off x="4911090" y="9382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79" name="TextBox 78">
          <a:extLst>
            <a:ext uri="{FF2B5EF4-FFF2-40B4-BE49-F238E27FC236}">
              <a16:creationId xmlns:a16="http://schemas.microsoft.com/office/drawing/2014/main" id="{66ED3059-AFB3-4854-B0C1-5534F4137A46}"/>
            </a:ext>
          </a:extLst>
        </xdr:cNvPr>
        <xdr:cNvSpPr txBox="1"/>
      </xdr:nvSpPr>
      <xdr:spPr>
        <a:xfrm>
          <a:off x="4911090" y="9382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0" name="TextBox 79">
          <a:extLst>
            <a:ext uri="{FF2B5EF4-FFF2-40B4-BE49-F238E27FC236}">
              <a16:creationId xmlns:a16="http://schemas.microsoft.com/office/drawing/2014/main" id="{741ED994-E71D-4F6B-8690-B192BF46B504}"/>
            </a:ext>
          </a:extLst>
        </xdr:cNvPr>
        <xdr:cNvSpPr txBox="1"/>
      </xdr:nvSpPr>
      <xdr:spPr>
        <a:xfrm>
          <a:off x="65532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1" name="TextBox 80">
          <a:extLst>
            <a:ext uri="{FF2B5EF4-FFF2-40B4-BE49-F238E27FC236}">
              <a16:creationId xmlns:a16="http://schemas.microsoft.com/office/drawing/2014/main" id="{69931EA9-E6D8-4A8F-9413-00A152D17DEE}"/>
            </a:ext>
          </a:extLst>
        </xdr:cNvPr>
        <xdr:cNvSpPr txBox="1"/>
      </xdr:nvSpPr>
      <xdr:spPr>
        <a:xfrm>
          <a:off x="65532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2" name="TextBox 81">
          <a:extLst>
            <a:ext uri="{FF2B5EF4-FFF2-40B4-BE49-F238E27FC236}">
              <a16:creationId xmlns:a16="http://schemas.microsoft.com/office/drawing/2014/main" id="{0E3B0FF5-B0CD-40AC-ABFD-9A3FB78701AD}"/>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3" name="TextBox 82">
          <a:extLst>
            <a:ext uri="{FF2B5EF4-FFF2-40B4-BE49-F238E27FC236}">
              <a16:creationId xmlns:a16="http://schemas.microsoft.com/office/drawing/2014/main" id="{5A4EA383-24A0-4247-AEE1-357F9B803DF2}"/>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4" name="TextBox 83">
          <a:extLst>
            <a:ext uri="{FF2B5EF4-FFF2-40B4-BE49-F238E27FC236}">
              <a16:creationId xmlns:a16="http://schemas.microsoft.com/office/drawing/2014/main" id="{9D17C2B8-E551-42F3-AB69-B2AB210D7AF3}"/>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5" name="TextBox 84">
          <a:extLst>
            <a:ext uri="{FF2B5EF4-FFF2-40B4-BE49-F238E27FC236}">
              <a16:creationId xmlns:a16="http://schemas.microsoft.com/office/drawing/2014/main" id="{3E0E477B-8410-4E6A-80BA-8AC9676DDE51}"/>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86" name="TextBox 85">
          <a:extLst>
            <a:ext uri="{FF2B5EF4-FFF2-40B4-BE49-F238E27FC236}">
              <a16:creationId xmlns:a16="http://schemas.microsoft.com/office/drawing/2014/main" id="{918A05D5-1A4F-4694-AF3A-D2268AB59AFA}"/>
            </a:ext>
          </a:extLst>
        </xdr:cNvPr>
        <xdr:cNvSpPr txBox="1"/>
      </xdr:nvSpPr>
      <xdr:spPr>
        <a:xfrm>
          <a:off x="49149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87" name="TextBox 86">
          <a:extLst>
            <a:ext uri="{FF2B5EF4-FFF2-40B4-BE49-F238E27FC236}">
              <a16:creationId xmlns:a16="http://schemas.microsoft.com/office/drawing/2014/main" id="{3B9FBC7B-C7EC-4853-A64D-89E84D12391E}"/>
            </a:ext>
          </a:extLst>
        </xdr:cNvPr>
        <xdr:cNvSpPr txBox="1"/>
      </xdr:nvSpPr>
      <xdr:spPr>
        <a:xfrm>
          <a:off x="49149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88" name="TextBox 87">
          <a:extLst>
            <a:ext uri="{FF2B5EF4-FFF2-40B4-BE49-F238E27FC236}">
              <a16:creationId xmlns:a16="http://schemas.microsoft.com/office/drawing/2014/main" id="{7D438588-A12A-45E1-8B88-5D6333BDAAB5}"/>
            </a:ext>
          </a:extLst>
        </xdr:cNvPr>
        <xdr:cNvSpPr txBox="1"/>
      </xdr:nvSpPr>
      <xdr:spPr>
        <a:xfrm>
          <a:off x="49149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89" name="TextBox 88">
          <a:extLst>
            <a:ext uri="{FF2B5EF4-FFF2-40B4-BE49-F238E27FC236}">
              <a16:creationId xmlns:a16="http://schemas.microsoft.com/office/drawing/2014/main" id="{0BCC8F63-DDEB-44FB-ADB1-EE076F47CB3B}"/>
            </a:ext>
          </a:extLst>
        </xdr:cNvPr>
        <xdr:cNvSpPr txBox="1"/>
      </xdr:nvSpPr>
      <xdr:spPr>
        <a:xfrm>
          <a:off x="49149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90" name="TextBox 89">
          <a:extLst>
            <a:ext uri="{FF2B5EF4-FFF2-40B4-BE49-F238E27FC236}">
              <a16:creationId xmlns:a16="http://schemas.microsoft.com/office/drawing/2014/main" id="{BC7D43FB-02EE-42F7-BF7F-82B25EC24EDD}"/>
            </a:ext>
          </a:extLst>
        </xdr:cNvPr>
        <xdr:cNvSpPr txBox="1"/>
      </xdr:nvSpPr>
      <xdr:spPr>
        <a:xfrm>
          <a:off x="65532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91" name="TextBox 90">
          <a:extLst>
            <a:ext uri="{FF2B5EF4-FFF2-40B4-BE49-F238E27FC236}">
              <a16:creationId xmlns:a16="http://schemas.microsoft.com/office/drawing/2014/main" id="{2BB93239-D44D-406B-8470-DF4555BF44E4}"/>
            </a:ext>
          </a:extLst>
        </xdr:cNvPr>
        <xdr:cNvSpPr txBox="1"/>
      </xdr:nvSpPr>
      <xdr:spPr>
        <a:xfrm>
          <a:off x="65532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92" name="TextBox 91">
          <a:extLst>
            <a:ext uri="{FF2B5EF4-FFF2-40B4-BE49-F238E27FC236}">
              <a16:creationId xmlns:a16="http://schemas.microsoft.com/office/drawing/2014/main" id="{374DF2E4-9978-49B7-B320-2242F783A963}"/>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93" name="TextBox 92">
          <a:extLst>
            <a:ext uri="{FF2B5EF4-FFF2-40B4-BE49-F238E27FC236}">
              <a16:creationId xmlns:a16="http://schemas.microsoft.com/office/drawing/2014/main" id="{0288B502-270D-47E3-97C4-DE801BEBC089}"/>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94" name="TextBox 93">
          <a:extLst>
            <a:ext uri="{FF2B5EF4-FFF2-40B4-BE49-F238E27FC236}">
              <a16:creationId xmlns:a16="http://schemas.microsoft.com/office/drawing/2014/main" id="{5F9F9C10-9C84-44B6-B60C-16832EF055B7}"/>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52</xdr:row>
      <xdr:rowOff>0</xdr:rowOff>
    </xdr:from>
    <xdr:ext cx="183125" cy="264560"/>
    <xdr:sp macro="" textlink="">
      <xdr:nvSpPr>
        <xdr:cNvPr id="95" name="TextBox 94">
          <a:extLst>
            <a:ext uri="{FF2B5EF4-FFF2-40B4-BE49-F238E27FC236}">
              <a16:creationId xmlns:a16="http://schemas.microsoft.com/office/drawing/2014/main" id="{0C0EEF76-C977-45A5-80CF-13069D9F0B46}"/>
            </a:ext>
          </a:extLst>
        </xdr:cNvPr>
        <xdr:cNvSpPr txBox="1"/>
      </xdr:nvSpPr>
      <xdr:spPr>
        <a:xfrm>
          <a:off x="3272790" y="88963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52</xdr:row>
      <xdr:rowOff>0</xdr:rowOff>
    </xdr:from>
    <xdr:ext cx="184731" cy="271710"/>
    <xdr:sp macro="" textlink="">
      <xdr:nvSpPr>
        <xdr:cNvPr id="96" name="TextBox 95">
          <a:extLst>
            <a:ext uri="{FF2B5EF4-FFF2-40B4-BE49-F238E27FC236}">
              <a16:creationId xmlns:a16="http://schemas.microsoft.com/office/drawing/2014/main" id="{057FA7D7-E693-4C37-A12A-036B6503968C}"/>
            </a:ext>
          </a:extLst>
        </xdr:cNvPr>
        <xdr:cNvSpPr txBox="1"/>
      </xdr:nvSpPr>
      <xdr:spPr>
        <a:xfrm>
          <a:off x="1969770" y="88963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2</xdr:col>
      <xdr:colOff>3139440</xdr:colOff>
      <xdr:row>48</xdr:row>
      <xdr:rowOff>0</xdr:rowOff>
    </xdr:from>
    <xdr:ext cx="192763" cy="303466"/>
    <xdr:sp macro="" textlink="">
      <xdr:nvSpPr>
        <xdr:cNvPr id="2" name="TextBox 1">
          <a:extLst>
            <a:ext uri="{FF2B5EF4-FFF2-40B4-BE49-F238E27FC236}">
              <a16:creationId xmlns:a16="http://schemas.microsoft.com/office/drawing/2014/main" id="{7499B76B-B1BD-46B0-8B11-FBF55316D630}"/>
            </a:ext>
          </a:extLst>
        </xdr:cNvPr>
        <xdr:cNvSpPr txBox="1"/>
      </xdr:nvSpPr>
      <xdr:spPr>
        <a:xfrm>
          <a:off x="491109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3" name="TextBox 2">
          <a:extLst>
            <a:ext uri="{FF2B5EF4-FFF2-40B4-BE49-F238E27FC236}">
              <a16:creationId xmlns:a16="http://schemas.microsoft.com/office/drawing/2014/main" id="{9FF7C4BF-E8C6-4C70-BF6A-6F43C984A493}"/>
            </a:ext>
          </a:extLst>
        </xdr:cNvPr>
        <xdr:cNvSpPr txBox="1"/>
      </xdr:nvSpPr>
      <xdr:spPr>
        <a:xfrm>
          <a:off x="49110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4" name="TextBox 3">
          <a:extLst>
            <a:ext uri="{FF2B5EF4-FFF2-40B4-BE49-F238E27FC236}">
              <a16:creationId xmlns:a16="http://schemas.microsoft.com/office/drawing/2014/main" id="{0DDC31A4-7408-43ED-B3B4-6B49795515DC}"/>
            </a:ext>
          </a:extLst>
        </xdr:cNvPr>
        <xdr:cNvSpPr txBox="1"/>
      </xdr:nvSpPr>
      <xdr:spPr>
        <a:xfrm>
          <a:off x="49110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5" name="TextBox 4">
          <a:extLst>
            <a:ext uri="{FF2B5EF4-FFF2-40B4-BE49-F238E27FC236}">
              <a16:creationId xmlns:a16="http://schemas.microsoft.com/office/drawing/2014/main" id="{3E412F7E-C6AC-497B-ADE3-9876F38C4770}"/>
            </a:ext>
          </a:extLst>
        </xdr:cNvPr>
        <xdr:cNvSpPr txBox="1"/>
      </xdr:nvSpPr>
      <xdr:spPr>
        <a:xfrm>
          <a:off x="49110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6" name="TextBox 5">
          <a:extLst>
            <a:ext uri="{FF2B5EF4-FFF2-40B4-BE49-F238E27FC236}">
              <a16:creationId xmlns:a16="http://schemas.microsoft.com/office/drawing/2014/main" id="{E078F548-B901-48FE-B4A6-9E2D452C5678}"/>
            </a:ext>
          </a:extLst>
        </xdr:cNvPr>
        <xdr:cNvSpPr txBox="1"/>
      </xdr:nvSpPr>
      <xdr:spPr>
        <a:xfrm>
          <a:off x="49110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7" name="TextBox 6">
          <a:extLst>
            <a:ext uri="{FF2B5EF4-FFF2-40B4-BE49-F238E27FC236}">
              <a16:creationId xmlns:a16="http://schemas.microsoft.com/office/drawing/2014/main" id="{F76B5725-76E1-46F9-B05F-21BB00F34723}"/>
            </a:ext>
          </a:extLst>
        </xdr:cNvPr>
        <xdr:cNvSpPr txBox="1"/>
      </xdr:nvSpPr>
      <xdr:spPr>
        <a:xfrm>
          <a:off x="49110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8" name="TextBox 7">
          <a:extLst>
            <a:ext uri="{FF2B5EF4-FFF2-40B4-BE49-F238E27FC236}">
              <a16:creationId xmlns:a16="http://schemas.microsoft.com/office/drawing/2014/main" id="{E75B6E5F-F745-4DB3-BD7F-D6A14F0E552D}"/>
            </a:ext>
          </a:extLst>
        </xdr:cNvPr>
        <xdr:cNvSpPr txBox="1"/>
      </xdr:nvSpPr>
      <xdr:spPr>
        <a:xfrm>
          <a:off x="49110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9" name="TextBox 8">
          <a:extLst>
            <a:ext uri="{FF2B5EF4-FFF2-40B4-BE49-F238E27FC236}">
              <a16:creationId xmlns:a16="http://schemas.microsoft.com/office/drawing/2014/main" id="{7C2C5843-A54A-46AB-A752-4079C8FBAB09}"/>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10" name="TextBox 9">
          <a:extLst>
            <a:ext uri="{FF2B5EF4-FFF2-40B4-BE49-F238E27FC236}">
              <a16:creationId xmlns:a16="http://schemas.microsoft.com/office/drawing/2014/main" id="{4AFA24C5-373F-48D9-BFA8-0B0F1D828C7F}"/>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1" name="TextBox 10">
          <a:extLst>
            <a:ext uri="{FF2B5EF4-FFF2-40B4-BE49-F238E27FC236}">
              <a16:creationId xmlns:a16="http://schemas.microsoft.com/office/drawing/2014/main" id="{20C33C22-B6BE-4819-AC6D-860B25C6699C}"/>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2" name="TextBox 11">
          <a:extLst>
            <a:ext uri="{FF2B5EF4-FFF2-40B4-BE49-F238E27FC236}">
              <a16:creationId xmlns:a16="http://schemas.microsoft.com/office/drawing/2014/main" id="{D280E39C-02B6-47A1-B1C6-C3BE11A41108}"/>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13" name="TextBox 12">
          <a:extLst>
            <a:ext uri="{FF2B5EF4-FFF2-40B4-BE49-F238E27FC236}">
              <a16:creationId xmlns:a16="http://schemas.microsoft.com/office/drawing/2014/main" id="{85F7697E-C554-40C8-9CAE-EE2B8E7852C3}"/>
            </a:ext>
          </a:extLst>
        </xdr:cNvPr>
        <xdr:cNvSpPr txBox="1"/>
      </xdr:nvSpPr>
      <xdr:spPr>
        <a:xfrm>
          <a:off x="65532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4" name="TextBox 13">
          <a:extLst>
            <a:ext uri="{FF2B5EF4-FFF2-40B4-BE49-F238E27FC236}">
              <a16:creationId xmlns:a16="http://schemas.microsoft.com/office/drawing/2014/main" id="{2465692C-B493-4934-A3F6-CFE244CB5923}"/>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5" name="TextBox 14">
          <a:extLst>
            <a:ext uri="{FF2B5EF4-FFF2-40B4-BE49-F238E27FC236}">
              <a16:creationId xmlns:a16="http://schemas.microsoft.com/office/drawing/2014/main" id="{98320FD4-3F38-4B0A-AA28-CF7A70FE821D}"/>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6" name="TextBox 15">
          <a:extLst>
            <a:ext uri="{FF2B5EF4-FFF2-40B4-BE49-F238E27FC236}">
              <a16:creationId xmlns:a16="http://schemas.microsoft.com/office/drawing/2014/main" id="{0A4905BF-8AFA-42D6-A4AA-CFDC5FBE362D}"/>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7" name="TextBox 16">
          <a:extLst>
            <a:ext uri="{FF2B5EF4-FFF2-40B4-BE49-F238E27FC236}">
              <a16:creationId xmlns:a16="http://schemas.microsoft.com/office/drawing/2014/main" id="{B136C1D5-2EC3-40E1-BB23-D044FA526E65}"/>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8" name="TextBox 17">
          <a:extLst>
            <a:ext uri="{FF2B5EF4-FFF2-40B4-BE49-F238E27FC236}">
              <a16:creationId xmlns:a16="http://schemas.microsoft.com/office/drawing/2014/main" id="{6752F455-9A63-4FFA-AB2D-6D76BB3377C8}"/>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9" name="TextBox 18">
          <a:extLst>
            <a:ext uri="{FF2B5EF4-FFF2-40B4-BE49-F238E27FC236}">
              <a16:creationId xmlns:a16="http://schemas.microsoft.com/office/drawing/2014/main" id="{5407C8E5-D682-4A2A-8B32-C3A7D89C694E}"/>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0" name="TextBox 19">
          <a:extLst>
            <a:ext uri="{FF2B5EF4-FFF2-40B4-BE49-F238E27FC236}">
              <a16:creationId xmlns:a16="http://schemas.microsoft.com/office/drawing/2014/main" id="{BA0395D2-99F9-485D-9DBD-B5BB8F4828B4}"/>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1" name="TextBox 20">
          <a:extLst>
            <a:ext uri="{FF2B5EF4-FFF2-40B4-BE49-F238E27FC236}">
              <a16:creationId xmlns:a16="http://schemas.microsoft.com/office/drawing/2014/main" id="{CB9662C3-1F94-483C-9252-3C75A19E4602}"/>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2" name="TextBox 21">
          <a:extLst>
            <a:ext uri="{FF2B5EF4-FFF2-40B4-BE49-F238E27FC236}">
              <a16:creationId xmlns:a16="http://schemas.microsoft.com/office/drawing/2014/main" id="{2302893D-816D-4554-BBDE-9DA8C210C238}"/>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3" name="TextBox 22">
          <a:extLst>
            <a:ext uri="{FF2B5EF4-FFF2-40B4-BE49-F238E27FC236}">
              <a16:creationId xmlns:a16="http://schemas.microsoft.com/office/drawing/2014/main" id="{E2755719-2F3A-478E-9B4C-F21A9C5138EC}"/>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4" name="TextBox 23">
          <a:extLst>
            <a:ext uri="{FF2B5EF4-FFF2-40B4-BE49-F238E27FC236}">
              <a16:creationId xmlns:a16="http://schemas.microsoft.com/office/drawing/2014/main" id="{FBB03374-2784-4813-909E-3DF38C69202B}"/>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5" name="TextBox 24">
          <a:extLst>
            <a:ext uri="{FF2B5EF4-FFF2-40B4-BE49-F238E27FC236}">
              <a16:creationId xmlns:a16="http://schemas.microsoft.com/office/drawing/2014/main" id="{B71FD9DF-EF7E-425B-9461-D3E151D6AD94}"/>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6" name="TextBox 25">
          <a:extLst>
            <a:ext uri="{FF2B5EF4-FFF2-40B4-BE49-F238E27FC236}">
              <a16:creationId xmlns:a16="http://schemas.microsoft.com/office/drawing/2014/main" id="{6F44B99F-77C3-4511-849B-182CCEAD62B4}"/>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7" name="TextBox 26">
          <a:extLst>
            <a:ext uri="{FF2B5EF4-FFF2-40B4-BE49-F238E27FC236}">
              <a16:creationId xmlns:a16="http://schemas.microsoft.com/office/drawing/2014/main" id="{3F254697-FEA5-4BF1-877B-7907E5120810}"/>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8" name="TextBox 27">
          <a:extLst>
            <a:ext uri="{FF2B5EF4-FFF2-40B4-BE49-F238E27FC236}">
              <a16:creationId xmlns:a16="http://schemas.microsoft.com/office/drawing/2014/main" id="{7579C253-01B9-4047-80CE-F0805A13C6DA}"/>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9" name="TextBox 28">
          <a:extLst>
            <a:ext uri="{FF2B5EF4-FFF2-40B4-BE49-F238E27FC236}">
              <a16:creationId xmlns:a16="http://schemas.microsoft.com/office/drawing/2014/main" id="{7433534C-09D1-4C59-BEA8-F9974577AF59}"/>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0" name="TextBox 29">
          <a:extLst>
            <a:ext uri="{FF2B5EF4-FFF2-40B4-BE49-F238E27FC236}">
              <a16:creationId xmlns:a16="http://schemas.microsoft.com/office/drawing/2014/main" id="{C40780DA-52C0-4A94-8014-0029EB863B00}"/>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1" name="TextBox 30">
          <a:extLst>
            <a:ext uri="{FF2B5EF4-FFF2-40B4-BE49-F238E27FC236}">
              <a16:creationId xmlns:a16="http://schemas.microsoft.com/office/drawing/2014/main" id="{4E087655-9B41-438D-95E0-F029E9119D2B}"/>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32" name="TextBox 31">
          <a:extLst>
            <a:ext uri="{FF2B5EF4-FFF2-40B4-BE49-F238E27FC236}">
              <a16:creationId xmlns:a16="http://schemas.microsoft.com/office/drawing/2014/main" id="{47978657-4428-43FC-8CCF-B08288601BB3}"/>
            </a:ext>
          </a:extLst>
        </xdr:cNvPr>
        <xdr:cNvSpPr txBox="1"/>
      </xdr:nvSpPr>
      <xdr:spPr>
        <a:xfrm>
          <a:off x="3272790" y="873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303466"/>
    <xdr:sp macro="" textlink="">
      <xdr:nvSpPr>
        <xdr:cNvPr id="33" name="TextBox 32">
          <a:extLst>
            <a:ext uri="{FF2B5EF4-FFF2-40B4-BE49-F238E27FC236}">
              <a16:creationId xmlns:a16="http://schemas.microsoft.com/office/drawing/2014/main" id="{0ED240DC-139C-4EDE-9533-097D0E979DD6}"/>
            </a:ext>
          </a:extLst>
        </xdr:cNvPr>
        <xdr:cNvSpPr txBox="1"/>
      </xdr:nvSpPr>
      <xdr:spPr>
        <a:xfrm>
          <a:off x="327279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4" name="TextBox 33">
          <a:extLst>
            <a:ext uri="{FF2B5EF4-FFF2-40B4-BE49-F238E27FC236}">
              <a16:creationId xmlns:a16="http://schemas.microsoft.com/office/drawing/2014/main" id="{BAA799AE-ED94-416B-9F04-2B3BAC87A524}"/>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5" name="TextBox 34">
          <a:extLst>
            <a:ext uri="{FF2B5EF4-FFF2-40B4-BE49-F238E27FC236}">
              <a16:creationId xmlns:a16="http://schemas.microsoft.com/office/drawing/2014/main" id="{F6159459-2148-4D44-9640-6E52B592314C}"/>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6" name="TextBox 35">
          <a:extLst>
            <a:ext uri="{FF2B5EF4-FFF2-40B4-BE49-F238E27FC236}">
              <a16:creationId xmlns:a16="http://schemas.microsoft.com/office/drawing/2014/main" id="{A79F6F84-7250-47B8-A01E-BBC5D8341A06}"/>
            </a:ext>
          </a:extLst>
        </xdr:cNvPr>
        <xdr:cNvSpPr txBox="1"/>
      </xdr:nvSpPr>
      <xdr:spPr>
        <a:xfrm>
          <a:off x="32727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7" name="TextBox 36">
          <a:extLst>
            <a:ext uri="{FF2B5EF4-FFF2-40B4-BE49-F238E27FC236}">
              <a16:creationId xmlns:a16="http://schemas.microsoft.com/office/drawing/2014/main" id="{A9EC3C3F-0830-468C-B2C2-B01CCC176DFB}"/>
            </a:ext>
          </a:extLst>
        </xdr:cNvPr>
        <xdr:cNvSpPr txBox="1"/>
      </xdr:nvSpPr>
      <xdr:spPr>
        <a:xfrm>
          <a:off x="32727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8" name="TextBox 37">
          <a:extLst>
            <a:ext uri="{FF2B5EF4-FFF2-40B4-BE49-F238E27FC236}">
              <a16:creationId xmlns:a16="http://schemas.microsoft.com/office/drawing/2014/main" id="{7E6BD50B-822C-4E87-B657-C823E5189DED}"/>
            </a:ext>
          </a:extLst>
        </xdr:cNvPr>
        <xdr:cNvSpPr txBox="1"/>
      </xdr:nvSpPr>
      <xdr:spPr>
        <a:xfrm>
          <a:off x="32727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9" name="TextBox 38">
          <a:extLst>
            <a:ext uri="{FF2B5EF4-FFF2-40B4-BE49-F238E27FC236}">
              <a16:creationId xmlns:a16="http://schemas.microsoft.com/office/drawing/2014/main" id="{037FC9D6-A613-43C5-91F4-4CAD8F919FC3}"/>
            </a:ext>
          </a:extLst>
        </xdr:cNvPr>
        <xdr:cNvSpPr txBox="1"/>
      </xdr:nvSpPr>
      <xdr:spPr>
        <a:xfrm>
          <a:off x="32727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0" name="TextBox 39">
          <a:extLst>
            <a:ext uri="{FF2B5EF4-FFF2-40B4-BE49-F238E27FC236}">
              <a16:creationId xmlns:a16="http://schemas.microsoft.com/office/drawing/2014/main" id="{D9D58764-BD16-4A47-ABAD-7BB2818B7E94}"/>
            </a:ext>
          </a:extLst>
        </xdr:cNvPr>
        <xdr:cNvSpPr txBox="1"/>
      </xdr:nvSpPr>
      <xdr:spPr>
        <a:xfrm>
          <a:off x="32727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1" name="TextBox 40">
          <a:extLst>
            <a:ext uri="{FF2B5EF4-FFF2-40B4-BE49-F238E27FC236}">
              <a16:creationId xmlns:a16="http://schemas.microsoft.com/office/drawing/2014/main" id="{AE962CF4-8682-4AD3-8F89-79CC71BC2265}"/>
            </a:ext>
          </a:extLst>
        </xdr:cNvPr>
        <xdr:cNvSpPr txBox="1"/>
      </xdr:nvSpPr>
      <xdr:spPr>
        <a:xfrm>
          <a:off x="32727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2" name="TextBox 41">
          <a:extLst>
            <a:ext uri="{FF2B5EF4-FFF2-40B4-BE49-F238E27FC236}">
              <a16:creationId xmlns:a16="http://schemas.microsoft.com/office/drawing/2014/main" id="{85A23583-D754-406C-9BC8-32133FD49940}"/>
            </a:ext>
          </a:extLst>
        </xdr:cNvPr>
        <xdr:cNvSpPr txBox="1"/>
      </xdr:nvSpPr>
      <xdr:spPr>
        <a:xfrm>
          <a:off x="32727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3" name="TextBox 42">
          <a:extLst>
            <a:ext uri="{FF2B5EF4-FFF2-40B4-BE49-F238E27FC236}">
              <a16:creationId xmlns:a16="http://schemas.microsoft.com/office/drawing/2014/main" id="{A319C974-1605-4B80-B668-82544EDBD858}"/>
            </a:ext>
          </a:extLst>
        </xdr:cNvPr>
        <xdr:cNvSpPr txBox="1"/>
      </xdr:nvSpPr>
      <xdr:spPr>
        <a:xfrm>
          <a:off x="32727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48</xdr:row>
      <xdr:rowOff>0</xdr:rowOff>
    </xdr:from>
    <xdr:ext cx="184731" cy="303466"/>
    <xdr:sp macro="" textlink="">
      <xdr:nvSpPr>
        <xdr:cNvPr id="44" name="TextBox 43">
          <a:extLst>
            <a:ext uri="{FF2B5EF4-FFF2-40B4-BE49-F238E27FC236}">
              <a16:creationId xmlns:a16="http://schemas.microsoft.com/office/drawing/2014/main" id="{AA5BA91D-1CEE-465C-8E8A-1F8E30D3FC54}"/>
            </a:ext>
          </a:extLst>
        </xdr:cNvPr>
        <xdr:cNvSpPr txBox="1"/>
      </xdr:nvSpPr>
      <xdr:spPr>
        <a:xfrm>
          <a:off x="49149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45" name="TextBox 44">
          <a:extLst>
            <a:ext uri="{FF2B5EF4-FFF2-40B4-BE49-F238E27FC236}">
              <a16:creationId xmlns:a16="http://schemas.microsoft.com/office/drawing/2014/main" id="{9D3D3337-37F9-4296-983C-8D43C6769B2B}"/>
            </a:ext>
          </a:extLst>
        </xdr:cNvPr>
        <xdr:cNvSpPr txBox="1"/>
      </xdr:nvSpPr>
      <xdr:spPr>
        <a:xfrm>
          <a:off x="49149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46" name="TextBox 45">
          <a:extLst>
            <a:ext uri="{FF2B5EF4-FFF2-40B4-BE49-F238E27FC236}">
              <a16:creationId xmlns:a16="http://schemas.microsoft.com/office/drawing/2014/main" id="{0FD1A010-226E-4616-BC0C-824C2A687219}"/>
            </a:ext>
          </a:extLst>
        </xdr:cNvPr>
        <xdr:cNvSpPr txBox="1"/>
      </xdr:nvSpPr>
      <xdr:spPr>
        <a:xfrm>
          <a:off x="49149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47" name="TextBox 46">
          <a:extLst>
            <a:ext uri="{FF2B5EF4-FFF2-40B4-BE49-F238E27FC236}">
              <a16:creationId xmlns:a16="http://schemas.microsoft.com/office/drawing/2014/main" id="{D7086BA9-9A74-4E8A-8D52-3D6BE4C20222}"/>
            </a:ext>
          </a:extLst>
        </xdr:cNvPr>
        <xdr:cNvSpPr txBox="1"/>
      </xdr:nvSpPr>
      <xdr:spPr>
        <a:xfrm>
          <a:off x="49149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48" name="TextBox 47">
          <a:extLst>
            <a:ext uri="{FF2B5EF4-FFF2-40B4-BE49-F238E27FC236}">
              <a16:creationId xmlns:a16="http://schemas.microsoft.com/office/drawing/2014/main" id="{89BC6F4C-D4F2-40EA-B947-C8F2FCC83E1C}"/>
            </a:ext>
          </a:extLst>
        </xdr:cNvPr>
        <xdr:cNvSpPr txBox="1"/>
      </xdr:nvSpPr>
      <xdr:spPr>
        <a:xfrm>
          <a:off x="49149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9" name="TextBox 48">
          <a:extLst>
            <a:ext uri="{FF2B5EF4-FFF2-40B4-BE49-F238E27FC236}">
              <a16:creationId xmlns:a16="http://schemas.microsoft.com/office/drawing/2014/main" id="{34E5CD19-0FE8-4362-A435-36D4362D0022}"/>
            </a:ext>
          </a:extLst>
        </xdr:cNvPr>
        <xdr:cNvSpPr txBox="1"/>
      </xdr:nvSpPr>
      <xdr:spPr>
        <a:xfrm>
          <a:off x="49149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50" name="TextBox 49">
          <a:extLst>
            <a:ext uri="{FF2B5EF4-FFF2-40B4-BE49-F238E27FC236}">
              <a16:creationId xmlns:a16="http://schemas.microsoft.com/office/drawing/2014/main" id="{C7B7E4A7-ED86-4776-AC32-2828C39387C2}"/>
            </a:ext>
          </a:extLst>
        </xdr:cNvPr>
        <xdr:cNvSpPr txBox="1"/>
      </xdr:nvSpPr>
      <xdr:spPr>
        <a:xfrm>
          <a:off x="49149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1" name="TextBox 50">
          <a:extLst>
            <a:ext uri="{FF2B5EF4-FFF2-40B4-BE49-F238E27FC236}">
              <a16:creationId xmlns:a16="http://schemas.microsoft.com/office/drawing/2014/main" id="{40EDF325-B4F4-43A3-9F1C-1C8D56D27209}"/>
            </a:ext>
          </a:extLst>
        </xdr:cNvPr>
        <xdr:cNvSpPr txBox="1"/>
      </xdr:nvSpPr>
      <xdr:spPr>
        <a:xfrm>
          <a:off x="49149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2" name="TextBox 51">
          <a:extLst>
            <a:ext uri="{FF2B5EF4-FFF2-40B4-BE49-F238E27FC236}">
              <a16:creationId xmlns:a16="http://schemas.microsoft.com/office/drawing/2014/main" id="{DB8D91E9-5ACD-484A-BCCB-0FF145EA34B8}"/>
            </a:ext>
          </a:extLst>
        </xdr:cNvPr>
        <xdr:cNvSpPr txBox="1"/>
      </xdr:nvSpPr>
      <xdr:spPr>
        <a:xfrm>
          <a:off x="49149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3" name="TextBox 52">
          <a:extLst>
            <a:ext uri="{FF2B5EF4-FFF2-40B4-BE49-F238E27FC236}">
              <a16:creationId xmlns:a16="http://schemas.microsoft.com/office/drawing/2014/main" id="{13EEC98C-5225-48DB-9AED-1C50C585E836}"/>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4" name="TextBox 53">
          <a:extLst>
            <a:ext uri="{FF2B5EF4-FFF2-40B4-BE49-F238E27FC236}">
              <a16:creationId xmlns:a16="http://schemas.microsoft.com/office/drawing/2014/main" id="{572CF98F-6C67-47A0-B648-A2E203101435}"/>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55" name="TextBox 54">
          <a:extLst>
            <a:ext uri="{FF2B5EF4-FFF2-40B4-BE49-F238E27FC236}">
              <a16:creationId xmlns:a16="http://schemas.microsoft.com/office/drawing/2014/main" id="{92907101-9A2E-4E43-83C0-9B6C44132C05}"/>
            </a:ext>
          </a:extLst>
        </xdr:cNvPr>
        <xdr:cNvSpPr txBox="1"/>
      </xdr:nvSpPr>
      <xdr:spPr>
        <a:xfrm>
          <a:off x="65532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56" name="TextBox 55">
          <a:extLst>
            <a:ext uri="{FF2B5EF4-FFF2-40B4-BE49-F238E27FC236}">
              <a16:creationId xmlns:a16="http://schemas.microsoft.com/office/drawing/2014/main" id="{01C597A4-FD0F-463E-B30F-E3965ACBCA89}"/>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57" name="TextBox 56">
          <a:extLst>
            <a:ext uri="{FF2B5EF4-FFF2-40B4-BE49-F238E27FC236}">
              <a16:creationId xmlns:a16="http://schemas.microsoft.com/office/drawing/2014/main" id="{3EC5B97D-6596-4237-87B4-D1876F7990CB}"/>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58" name="TextBox 57">
          <a:extLst>
            <a:ext uri="{FF2B5EF4-FFF2-40B4-BE49-F238E27FC236}">
              <a16:creationId xmlns:a16="http://schemas.microsoft.com/office/drawing/2014/main" id="{2405B2CE-1B67-476F-BA55-7FDAC510DFA5}"/>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59" name="TextBox 58">
          <a:extLst>
            <a:ext uri="{FF2B5EF4-FFF2-40B4-BE49-F238E27FC236}">
              <a16:creationId xmlns:a16="http://schemas.microsoft.com/office/drawing/2014/main" id="{8222B096-F495-45E2-8E5F-B5F8F87601A6}"/>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0" name="TextBox 59">
          <a:extLst>
            <a:ext uri="{FF2B5EF4-FFF2-40B4-BE49-F238E27FC236}">
              <a16:creationId xmlns:a16="http://schemas.microsoft.com/office/drawing/2014/main" id="{1F175388-96A3-4020-8849-FAF67D432FE3}"/>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1" name="TextBox 60">
          <a:extLst>
            <a:ext uri="{FF2B5EF4-FFF2-40B4-BE49-F238E27FC236}">
              <a16:creationId xmlns:a16="http://schemas.microsoft.com/office/drawing/2014/main" id="{34BE05FE-5DE8-46D0-B407-5777408AC5BD}"/>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2" name="TextBox 61">
          <a:extLst>
            <a:ext uri="{FF2B5EF4-FFF2-40B4-BE49-F238E27FC236}">
              <a16:creationId xmlns:a16="http://schemas.microsoft.com/office/drawing/2014/main" id="{587A0A12-6B2B-4616-B744-C773034923D1}"/>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3" name="TextBox 62">
          <a:extLst>
            <a:ext uri="{FF2B5EF4-FFF2-40B4-BE49-F238E27FC236}">
              <a16:creationId xmlns:a16="http://schemas.microsoft.com/office/drawing/2014/main" id="{0854EB1F-BF7A-49AA-9A16-FA868E2B22D0}"/>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4" name="TextBox 63">
          <a:extLst>
            <a:ext uri="{FF2B5EF4-FFF2-40B4-BE49-F238E27FC236}">
              <a16:creationId xmlns:a16="http://schemas.microsoft.com/office/drawing/2014/main" id="{31E0FFF0-C8AE-4275-AB3C-156E3B66F103}"/>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5" name="TextBox 64">
          <a:extLst>
            <a:ext uri="{FF2B5EF4-FFF2-40B4-BE49-F238E27FC236}">
              <a16:creationId xmlns:a16="http://schemas.microsoft.com/office/drawing/2014/main" id="{B4C71A70-86EE-4C53-ABB0-55B24C8F5C15}"/>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66" name="TextBox 65">
          <a:extLst>
            <a:ext uri="{FF2B5EF4-FFF2-40B4-BE49-F238E27FC236}">
              <a16:creationId xmlns:a16="http://schemas.microsoft.com/office/drawing/2014/main" id="{1BAAB2DB-65F6-4C5B-B56E-BAC17F28FC0A}"/>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67" name="TextBox 66">
          <a:extLst>
            <a:ext uri="{FF2B5EF4-FFF2-40B4-BE49-F238E27FC236}">
              <a16:creationId xmlns:a16="http://schemas.microsoft.com/office/drawing/2014/main" id="{52031C96-2D84-44ED-AB2C-A33CCD7FC1F6}"/>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8" name="TextBox 67">
          <a:extLst>
            <a:ext uri="{FF2B5EF4-FFF2-40B4-BE49-F238E27FC236}">
              <a16:creationId xmlns:a16="http://schemas.microsoft.com/office/drawing/2014/main" id="{90E4C29B-910A-4A0F-8452-6021E3C161CD}"/>
            </a:ext>
          </a:extLst>
        </xdr:cNvPr>
        <xdr:cNvSpPr txBox="1"/>
      </xdr:nvSpPr>
      <xdr:spPr>
        <a:xfrm>
          <a:off x="4911090"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9" name="TextBox 68">
          <a:extLst>
            <a:ext uri="{FF2B5EF4-FFF2-40B4-BE49-F238E27FC236}">
              <a16:creationId xmlns:a16="http://schemas.microsoft.com/office/drawing/2014/main" id="{DEA3BF46-107F-4324-B55D-9570F3572C9F}"/>
            </a:ext>
          </a:extLst>
        </xdr:cNvPr>
        <xdr:cNvSpPr txBox="1"/>
      </xdr:nvSpPr>
      <xdr:spPr>
        <a:xfrm>
          <a:off x="4911090"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70" name="TextBox 69">
          <a:extLst>
            <a:ext uri="{FF2B5EF4-FFF2-40B4-BE49-F238E27FC236}">
              <a16:creationId xmlns:a16="http://schemas.microsoft.com/office/drawing/2014/main" id="{23064AB6-DC0C-46E1-A1D4-50EE495D7FF3}"/>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71" name="TextBox 70">
          <a:extLst>
            <a:ext uri="{FF2B5EF4-FFF2-40B4-BE49-F238E27FC236}">
              <a16:creationId xmlns:a16="http://schemas.microsoft.com/office/drawing/2014/main" id="{8CE9E206-BAC0-422B-8C40-BEB3138A99F2}"/>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72" name="TextBox 71">
          <a:extLst>
            <a:ext uri="{FF2B5EF4-FFF2-40B4-BE49-F238E27FC236}">
              <a16:creationId xmlns:a16="http://schemas.microsoft.com/office/drawing/2014/main" id="{C9995D1B-73C1-479F-99BF-ABE1B019ED8D}"/>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73" name="TextBox 72">
          <a:extLst>
            <a:ext uri="{FF2B5EF4-FFF2-40B4-BE49-F238E27FC236}">
              <a16:creationId xmlns:a16="http://schemas.microsoft.com/office/drawing/2014/main" id="{FB0B50D3-09D4-4FBE-B2B5-B20F9AB2E578}"/>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4" name="TextBox 73">
          <a:extLst>
            <a:ext uri="{FF2B5EF4-FFF2-40B4-BE49-F238E27FC236}">
              <a16:creationId xmlns:a16="http://schemas.microsoft.com/office/drawing/2014/main" id="{B39A4D97-C328-442C-861B-B1647F94EC41}"/>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5" name="TextBox 74">
          <a:extLst>
            <a:ext uri="{FF2B5EF4-FFF2-40B4-BE49-F238E27FC236}">
              <a16:creationId xmlns:a16="http://schemas.microsoft.com/office/drawing/2014/main" id="{3E0EACFE-5CBD-496B-868F-524AF00ED794}"/>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76" name="TextBox 75">
          <a:extLst>
            <a:ext uri="{FF2B5EF4-FFF2-40B4-BE49-F238E27FC236}">
              <a16:creationId xmlns:a16="http://schemas.microsoft.com/office/drawing/2014/main" id="{B7D93F61-7B1B-42EA-8DA2-8128EFE0356E}"/>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77" name="TextBox 76">
          <a:extLst>
            <a:ext uri="{FF2B5EF4-FFF2-40B4-BE49-F238E27FC236}">
              <a16:creationId xmlns:a16="http://schemas.microsoft.com/office/drawing/2014/main" id="{4368D411-71B1-49F7-9BE2-9B1618494214}"/>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78" name="TextBox 77">
          <a:extLst>
            <a:ext uri="{FF2B5EF4-FFF2-40B4-BE49-F238E27FC236}">
              <a16:creationId xmlns:a16="http://schemas.microsoft.com/office/drawing/2014/main" id="{8100EF7A-1D3B-46D9-88C4-13E8A077BBA9}"/>
            </a:ext>
          </a:extLst>
        </xdr:cNvPr>
        <xdr:cNvSpPr txBox="1"/>
      </xdr:nvSpPr>
      <xdr:spPr>
        <a:xfrm>
          <a:off x="49149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79" name="TextBox 78">
          <a:extLst>
            <a:ext uri="{FF2B5EF4-FFF2-40B4-BE49-F238E27FC236}">
              <a16:creationId xmlns:a16="http://schemas.microsoft.com/office/drawing/2014/main" id="{A1B97630-8958-4123-8569-B06D0960ED4C}"/>
            </a:ext>
          </a:extLst>
        </xdr:cNvPr>
        <xdr:cNvSpPr txBox="1"/>
      </xdr:nvSpPr>
      <xdr:spPr>
        <a:xfrm>
          <a:off x="49149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0" name="TextBox 79">
          <a:extLst>
            <a:ext uri="{FF2B5EF4-FFF2-40B4-BE49-F238E27FC236}">
              <a16:creationId xmlns:a16="http://schemas.microsoft.com/office/drawing/2014/main" id="{C2956199-79AF-46D2-A508-E7744237A82E}"/>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1" name="TextBox 80">
          <a:extLst>
            <a:ext uri="{FF2B5EF4-FFF2-40B4-BE49-F238E27FC236}">
              <a16:creationId xmlns:a16="http://schemas.microsoft.com/office/drawing/2014/main" id="{231F113D-C6A8-4904-A510-8507FD02D0A7}"/>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2" name="TextBox 81">
          <a:extLst>
            <a:ext uri="{FF2B5EF4-FFF2-40B4-BE49-F238E27FC236}">
              <a16:creationId xmlns:a16="http://schemas.microsoft.com/office/drawing/2014/main" id="{4E03722A-0EB0-45E5-A611-0B74CBC65E78}"/>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3" name="TextBox 82">
          <a:extLst>
            <a:ext uri="{FF2B5EF4-FFF2-40B4-BE49-F238E27FC236}">
              <a16:creationId xmlns:a16="http://schemas.microsoft.com/office/drawing/2014/main" id="{1C73294A-4AD3-403A-8EC3-2F71AE9D315C}"/>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4" name="TextBox 83">
          <a:extLst>
            <a:ext uri="{FF2B5EF4-FFF2-40B4-BE49-F238E27FC236}">
              <a16:creationId xmlns:a16="http://schemas.microsoft.com/office/drawing/2014/main" id="{86B47270-F801-4B74-AEBD-05901984FB6C}"/>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52</xdr:row>
      <xdr:rowOff>0</xdr:rowOff>
    </xdr:from>
    <xdr:ext cx="183125" cy="264560"/>
    <xdr:sp macro="" textlink="">
      <xdr:nvSpPr>
        <xdr:cNvPr id="85" name="TextBox 84">
          <a:extLst>
            <a:ext uri="{FF2B5EF4-FFF2-40B4-BE49-F238E27FC236}">
              <a16:creationId xmlns:a16="http://schemas.microsoft.com/office/drawing/2014/main" id="{2C0322F7-0BBD-4E1B-B340-468587A356A0}"/>
            </a:ext>
          </a:extLst>
        </xdr:cNvPr>
        <xdr:cNvSpPr txBox="1"/>
      </xdr:nvSpPr>
      <xdr:spPr>
        <a:xfrm>
          <a:off x="4911090" y="95059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52</xdr:row>
      <xdr:rowOff>0</xdr:rowOff>
    </xdr:from>
    <xdr:ext cx="184731" cy="271710"/>
    <xdr:sp macro="" textlink="">
      <xdr:nvSpPr>
        <xdr:cNvPr id="86" name="TextBox 85">
          <a:extLst>
            <a:ext uri="{FF2B5EF4-FFF2-40B4-BE49-F238E27FC236}">
              <a16:creationId xmlns:a16="http://schemas.microsoft.com/office/drawing/2014/main" id="{5E2F951A-0A4C-4089-9173-BF44A081BCE3}"/>
            </a:ext>
          </a:extLst>
        </xdr:cNvPr>
        <xdr:cNvSpPr txBox="1"/>
      </xdr:nvSpPr>
      <xdr:spPr>
        <a:xfrm>
          <a:off x="3608070" y="95059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2</xdr:col>
      <xdr:colOff>3139440</xdr:colOff>
      <xdr:row>49</xdr:row>
      <xdr:rowOff>0</xdr:rowOff>
    </xdr:from>
    <xdr:ext cx="192763" cy="303466"/>
    <xdr:sp macro="" textlink="">
      <xdr:nvSpPr>
        <xdr:cNvPr id="2" name="TextBox 1">
          <a:extLst>
            <a:ext uri="{FF2B5EF4-FFF2-40B4-BE49-F238E27FC236}">
              <a16:creationId xmlns:a16="http://schemas.microsoft.com/office/drawing/2014/main" id="{C581861D-B61D-4FAC-B87F-A6E9A6D58315}"/>
            </a:ext>
          </a:extLst>
        </xdr:cNvPr>
        <xdr:cNvSpPr txBox="1"/>
      </xdr:nvSpPr>
      <xdr:spPr>
        <a:xfrm>
          <a:off x="5053965"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3" name="TextBox 2">
          <a:extLst>
            <a:ext uri="{FF2B5EF4-FFF2-40B4-BE49-F238E27FC236}">
              <a16:creationId xmlns:a16="http://schemas.microsoft.com/office/drawing/2014/main" id="{6E255ED7-DA40-4899-99DF-BAE2524E5805}"/>
            </a:ext>
          </a:extLst>
        </xdr:cNvPr>
        <xdr:cNvSpPr txBox="1"/>
      </xdr:nvSpPr>
      <xdr:spPr>
        <a:xfrm>
          <a:off x="5053965"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4" name="TextBox 3">
          <a:extLst>
            <a:ext uri="{FF2B5EF4-FFF2-40B4-BE49-F238E27FC236}">
              <a16:creationId xmlns:a16="http://schemas.microsoft.com/office/drawing/2014/main" id="{59288D7D-E874-4C9C-B741-6B0258FC914B}"/>
            </a:ext>
          </a:extLst>
        </xdr:cNvPr>
        <xdr:cNvSpPr txBox="1"/>
      </xdr:nvSpPr>
      <xdr:spPr>
        <a:xfrm>
          <a:off x="5053965"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5" name="TextBox 4">
          <a:extLst>
            <a:ext uri="{FF2B5EF4-FFF2-40B4-BE49-F238E27FC236}">
              <a16:creationId xmlns:a16="http://schemas.microsoft.com/office/drawing/2014/main" id="{15E5AF0F-A867-4B10-9383-D950162993D2}"/>
            </a:ext>
          </a:extLst>
        </xdr:cNvPr>
        <xdr:cNvSpPr txBox="1"/>
      </xdr:nvSpPr>
      <xdr:spPr>
        <a:xfrm>
          <a:off x="5053965"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6" name="TextBox 5">
          <a:extLst>
            <a:ext uri="{FF2B5EF4-FFF2-40B4-BE49-F238E27FC236}">
              <a16:creationId xmlns:a16="http://schemas.microsoft.com/office/drawing/2014/main" id="{CBE1CC2B-0919-4F89-9017-E087B6D37C0E}"/>
            </a:ext>
          </a:extLst>
        </xdr:cNvPr>
        <xdr:cNvSpPr txBox="1"/>
      </xdr:nvSpPr>
      <xdr:spPr>
        <a:xfrm>
          <a:off x="5053965"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7" name="TextBox 6">
          <a:extLst>
            <a:ext uri="{FF2B5EF4-FFF2-40B4-BE49-F238E27FC236}">
              <a16:creationId xmlns:a16="http://schemas.microsoft.com/office/drawing/2014/main" id="{F3BEF467-A915-49F9-9046-790F755EC2E5}"/>
            </a:ext>
          </a:extLst>
        </xdr:cNvPr>
        <xdr:cNvSpPr txBox="1"/>
      </xdr:nvSpPr>
      <xdr:spPr>
        <a:xfrm>
          <a:off x="5053965"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 name="TextBox 7">
          <a:extLst>
            <a:ext uri="{FF2B5EF4-FFF2-40B4-BE49-F238E27FC236}">
              <a16:creationId xmlns:a16="http://schemas.microsoft.com/office/drawing/2014/main" id="{D5B50982-A7EF-41DA-8CF9-5FE8B02266E7}"/>
            </a:ext>
          </a:extLst>
        </xdr:cNvPr>
        <xdr:cNvSpPr txBox="1"/>
      </xdr:nvSpPr>
      <xdr:spPr>
        <a:xfrm>
          <a:off x="5053965"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9" name="TextBox 8">
          <a:extLst>
            <a:ext uri="{FF2B5EF4-FFF2-40B4-BE49-F238E27FC236}">
              <a16:creationId xmlns:a16="http://schemas.microsoft.com/office/drawing/2014/main" id="{07061C20-4B89-4C41-AAF2-4972B10C3107}"/>
            </a:ext>
          </a:extLst>
        </xdr:cNvPr>
        <xdr:cNvSpPr txBox="1"/>
      </xdr:nvSpPr>
      <xdr:spPr>
        <a:xfrm>
          <a:off x="5053965"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0" name="TextBox 9">
          <a:extLst>
            <a:ext uri="{FF2B5EF4-FFF2-40B4-BE49-F238E27FC236}">
              <a16:creationId xmlns:a16="http://schemas.microsoft.com/office/drawing/2014/main" id="{1DDD2DD4-F37C-4BA0-8051-E404CC067C64}"/>
            </a:ext>
          </a:extLst>
        </xdr:cNvPr>
        <xdr:cNvSpPr txBox="1"/>
      </xdr:nvSpPr>
      <xdr:spPr>
        <a:xfrm>
          <a:off x="5053965"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1" name="TextBox 10">
          <a:extLst>
            <a:ext uri="{FF2B5EF4-FFF2-40B4-BE49-F238E27FC236}">
              <a16:creationId xmlns:a16="http://schemas.microsoft.com/office/drawing/2014/main" id="{2249A8AB-1BB1-4FC0-AD11-92FF58111060}"/>
            </a:ext>
          </a:extLst>
        </xdr:cNvPr>
        <xdr:cNvSpPr txBox="1"/>
      </xdr:nvSpPr>
      <xdr:spPr>
        <a:xfrm>
          <a:off x="5053965"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2" name="TextBox 11">
          <a:extLst>
            <a:ext uri="{FF2B5EF4-FFF2-40B4-BE49-F238E27FC236}">
              <a16:creationId xmlns:a16="http://schemas.microsoft.com/office/drawing/2014/main" id="{FFFB499F-B1F0-4F9D-B79C-BD4F96991417}"/>
            </a:ext>
          </a:extLst>
        </xdr:cNvPr>
        <xdr:cNvSpPr txBox="1"/>
      </xdr:nvSpPr>
      <xdr:spPr>
        <a:xfrm>
          <a:off x="5053965"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13" name="TextBox 12">
          <a:extLst>
            <a:ext uri="{FF2B5EF4-FFF2-40B4-BE49-F238E27FC236}">
              <a16:creationId xmlns:a16="http://schemas.microsoft.com/office/drawing/2014/main" id="{57282C70-0C5B-482F-B5B4-C5AD2621AF39}"/>
            </a:ext>
          </a:extLst>
        </xdr:cNvPr>
        <xdr:cNvSpPr txBox="1"/>
      </xdr:nvSpPr>
      <xdr:spPr>
        <a:xfrm>
          <a:off x="67437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4" name="TextBox 13">
          <a:extLst>
            <a:ext uri="{FF2B5EF4-FFF2-40B4-BE49-F238E27FC236}">
              <a16:creationId xmlns:a16="http://schemas.microsoft.com/office/drawing/2014/main" id="{24B14A7F-DB71-4EFA-8C4F-458F6A76AD31}"/>
            </a:ext>
          </a:extLst>
        </xdr:cNvPr>
        <xdr:cNvSpPr txBox="1"/>
      </xdr:nvSpPr>
      <xdr:spPr>
        <a:xfrm>
          <a:off x="67437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5" name="TextBox 14">
          <a:extLst>
            <a:ext uri="{FF2B5EF4-FFF2-40B4-BE49-F238E27FC236}">
              <a16:creationId xmlns:a16="http://schemas.microsoft.com/office/drawing/2014/main" id="{36E538F6-4965-4454-AEA1-4087EC5A09C1}"/>
            </a:ext>
          </a:extLst>
        </xdr:cNvPr>
        <xdr:cNvSpPr txBox="1"/>
      </xdr:nvSpPr>
      <xdr:spPr>
        <a:xfrm>
          <a:off x="67437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6" name="TextBox 15">
          <a:extLst>
            <a:ext uri="{FF2B5EF4-FFF2-40B4-BE49-F238E27FC236}">
              <a16:creationId xmlns:a16="http://schemas.microsoft.com/office/drawing/2014/main" id="{610D13B5-A7FB-4C9E-9BDC-666D74CF32DF}"/>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7" name="TextBox 16">
          <a:extLst>
            <a:ext uri="{FF2B5EF4-FFF2-40B4-BE49-F238E27FC236}">
              <a16:creationId xmlns:a16="http://schemas.microsoft.com/office/drawing/2014/main" id="{F721D481-88C5-4A97-8311-52A896DBEE47}"/>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8" name="TextBox 17">
          <a:extLst>
            <a:ext uri="{FF2B5EF4-FFF2-40B4-BE49-F238E27FC236}">
              <a16:creationId xmlns:a16="http://schemas.microsoft.com/office/drawing/2014/main" id="{44479EE7-B760-497A-8513-3FBA84174976}"/>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9" name="TextBox 18">
          <a:extLst>
            <a:ext uri="{FF2B5EF4-FFF2-40B4-BE49-F238E27FC236}">
              <a16:creationId xmlns:a16="http://schemas.microsoft.com/office/drawing/2014/main" id="{810AB42D-E836-4AC2-80B7-483BD33BA6BD}"/>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0" name="TextBox 19">
          <a:extLst>
            <a:ext uri="{FF2B5EF4-FFF2-40B4-BE49-F238E27FC236}">
              <a16:creationId xmlns:a16="http://schemas.microsoft.com/office/drawing/2014/main" id="{E1BC4B56-6906-4CD1-8A1A-9DB13212F021}"/>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1" name="TextBox 20">
          <a:extLst>
            <a:ext uri="{FF2B5EF4-FFF2-40B4-BE49-F238E27FC236}">
              <a16:creationId xmlns:a16="http://schemas.microsoft.com/office/drawing/2014/main" id="{7BB971D4-5E97-4325-B49F-838CB498875C}"/>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2" name="TextBox 21">
          <a:extLst>
            <a:ext uri="{FF2B5EF4-FFF2-40B4-BE49-F238E27FC236}">
              <a16:creationId xmlns:a16="http://schemas.microsoft.com/office/drawing/2014/main" id="{3C00933F-5CBF-402E-8988-48AAFC4A5A8C}"/>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3" name="TextBox 22">
          <a:extLst>
            <a:ext uri="{FF2B5EF4-FFF2-40B4-BE49-F238E27FC236}">
              <a16:creationId xmlns:a16="http://schemas.microsoft.com/office/drawing/2014/main" id="{7679E003-94FD-4D7F-8D66-06F54DC46ECA}"/>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4" name="TextBox 23">
          <a:extLst>
            <a:ext uri="{FF2B5EF4-FFF2-40B4-BE49-F238E27FC236}">
              <a16:creationId xmlns:a16="http://schemas.microsoft.com/office/drawing/2014/main" id="{BD878826-C73F-4FFA-B793-634EAC535C6A}"/>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5" name="TextBox 24">
          <a:extLst>
            <a:ext uri="{FF2B5EF4-FFF2-40B4-BE49-F238E27FC236}">
              <a16:creationId xmlns:a16="http://schemas.microsoft.com/office/drawing/2014/main" id="{B1DFAAB8-ED92-4EE7-AB17-EC32B6BC13CE}"/>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6" name="TextBox 25">
          <a:extLst>
            <a:ext uri="{FF2B5EF4-FFF2-40B4-BE49-F238E27FC236}">
              <a16:creationId xmlns:a16="http://schemas.microsoft.com/office/drawing/2014/main" id="{E3B4663F-5A24-4B05-90E8-C790EFBD2F7B}"/>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7" name="TextBox 26">
          <a:extLst>
            <a:ext uri="{FF2B5EF4-FFF2-40B4-BE49-F238E27FC236}">
              <a16:creationId xmlns:a16="http://schemas.microsoft.com/office/drawing/2014/main" id="{0F561CCD-DF33-4D32-AD78-1F0C6137F0A5}"/>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8" name="TextBox 27">
          <a:extLst>
            <a:ext uri="{FF2B5EF4-FFF2-40B4-BE49-F238E27FC236}">
              <a16:creationId xmlns:a16="http://schemas.microsoft.com/office/drawing/2014/main" id="{116C704C-411F-4BBB-9918-62332F58160A}"/>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9" name="TextBox 28">
          <a:extLst>
            <a:ext uri="{FF2B5EF4-FFF2-40B4-BE49-F238E27FC236}">
              <a16:creationId xmlns:a16="http://schemas.microsoft.com/office/drawing/2014/main" id="{A44B4DBA-E017-4BA4-A445-07EBAF3A6E69}"/>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0" name="TextBox 29">
          <a:extLst>
            <a:ext uri="{FF2B5EF4-FFF2-40B4-BE49-F238E27FC236}">
              <a16:creationId xmlns:a16="http://schemas.microsoft.com/office/drawing/2014/main" id="{0FF1751D-0B41-4823-8771-8389FB646FC8}"/>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1" name="TextBox 30">
          <a:extLst>
            <a:ext uri="{FF2B5EF4-FFF2-40B4-BE49-F238E27FC236}">
              <a16:creationId xmlns:a16="http://schemas.microsoft.com/office/drawing/2014/main" id="{93327267-4DF1-4103-A014-71F28AE75721}"/>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2" name="TextBox 31">
          <a:extLst>
            <a:ext uri="{FF2B5EF4-FFF2-40B4-BE49-F238E27FC236}">
              <a16:creationId xmlns:a16="http://schemas.microsoft.com/office/drawing/2014/main" id="{E22835F4-1CC2-4802-86C4-474466CF22A6}"/>
            </a:ext>
          </a:extLst>
        </xdr:cNvPr>
        <xdr:cNvSpPr txBox="1"/>
      </xdr:nvSpPr>
      <xdr:spPr>
        <a:xfrm>
          <a:off x="3368040" y="873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303466"/>
    <xdr:sp macro="" textlink="">
      <xdr:nvSpPr>
        <xdr:cNvPr id="33" name="TextBox 32">
          <a:extLst>
            <a:ext uri="{FF2B5EF4-FFF2-40B4-BE49-F238E27FC236}">
              <a16:creationId xmlns:a16="http://schemas.microsoft.com/office/drawing/2014/main" id="{BE377F3F-139A-4DA9-82B5-8D3AD9C87284}"/>
            </a:ext>
          </a:extLst>
        </xdr:cNvPr>
        <xdr:cNvSpPr txBox="1"/>
      </xdr:nvSpPr>
      <xdr:spPr>
        <a:xfrm>
          <a:off x="336804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4" name="TextBox 33">
          <a:extLst>
            <a:ext uri="{FF2B5EF4-FFF2-40B4-BE49-F238E27FC236}">
              <a16:creationId xmlns:a16="http://schemas.microsoft.com/office/drawing/2014/main" id="{C63E45D4-C4F6-452F-8FC4-808237944653}"/>
            </a:ext>
          </a:extLst>
        </xdr:cNvPr>
        <xdr:cNvSpPr txBox="1"/>
      </xdr:nvSpPr>
      <xdr:spPr>
        <a:xfrm>
          <a:off x="336804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5" name="TextBox 34">
          <a:extLst>
            <a:ext uri="{FF2B5EF4-FFF2-40B4-BE49-F238E27FC236}">
              <a16:creationId xmlns:a16="http://schemas.microsoft.com/office/drawing/2014/main" id="{6C1292C2-E372-45E3-B2DE-601DE325A36B}"/>
            </a:ext>
          </a:extLst>
        </xdr:cNvPr>
        <xdr:cNvSpPr txBox="1"/>
      </xdr:nvSpPr>
      <xdr:spPr>
        <a:xfrm>
          <a:off x="336804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6" name="TextBox 35">
          <a:extLst>
            <a:ext uri="{FF2B5EF4-FFF2-40B4-BE49-F238E27FC236}">
              <a16:creationId xmlns:a16="http://schemas.microsoft.com/office/drawing/2014/main" id="{8E2F0D19-9B30-43E5-BBCD-CFBB8E5F1F19}"/>
            </a:ext>
          </a:extLst>
        </xdr:cNvPr>
        <xdr:cNvSpPr txBox="1"/>
      </xdr:nvSpPr>
      <xdr:spPr>
        <a:xfrm>
          <a:off x="336804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7" name="TextBox 36">
          <a:extLst>
            <a:ext uri="{FF2B5EF4-FFF2-40B4-BE49-F238E27FC236}">
              <a16:creationId xmlns:a16="http://schemas.microsoft.com/office/drawing/2014/main" id="{68ED6DFF-FF67-4861-B2AE-8375AACA3BC9}"/>
            </a:ext>
          </a:extLst>
        </xdr:cNvPr>
        <xdr:cNvSpPr txBox="1"/>
      </xdr:nvSpPr>
      <xdr:spPr>
        <a:xfrm>
          <a:off x="336804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8" name="TextBox 37">
          <a:extLst>
            <a:ext uri="{FF2B5EF4-FFF2-40B4-BE49-F238E27FC236}">
              <a16:creationId xmlns:a16="http://schemas.microsoft.com/office/drawing/2014/main" id="{B5AA78B7-86E0-4BCE-899F-234D9C85D09B}"/>
            </a:ext>
          </a:extLst>
        </xdr:cNvPr>
        <xdr:cNvSpPr txBox="1"/>
      </xdr:nvSpPr>
      <xdr:spPr>
        <a:xfrm>
          <a:off x="336804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9" name="TextBox 38">
          <a:extLst>
            <a:ext uri="{FF2B5EF4-FFF2-40B4-BE49-F238E27FC236}">
              <a16:creationId xmlns:a16="http://schemas.microsoft.com/office/drawing/2014/main" id="{E77AC6D3-35ED-481C-B915-6C8F3DBE9CEA}"/>
            </a:ext>
          </a:extLst>
        </xdr:cNvPr>
        <xdr:cNvSpPr txBox="1"/>
      </xdr:nvSpPr>
      <xdr:spPr>
        <a:xfrm>
          <a:off x="336804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0" name="TextBox 39">
          <a:extLst>
            <a:ext uri="{FF2B5EF4-FFF2-40B4-BE49-F238E27FC236}">
              <a16:creationId xmlns:a16="http://schemas.microsoft.com/office/drawing/2014/main" id="{2BE4E660-4F70-4DF7-9670-306A958E57AE}"/>
            </a:ext>
          </a:extLst>
        </xdr:cNvPr>
        <xdr:cNvSpPr txBox="1"/>
      </xdr:nvSpPr>
      <xdr:spPr>
        <a:xfrm>
          <a:off x="336804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1" name="TextBox 40">
          <a:extLst>
            <a:ext uri="{FF2B5EF4-FFF2-40B4-BE49-F238E27FC236}">
              <a16:creationId xmlns:a16="http://schemas.microsoft.com/office/drawing/2014/main" id="{149F70B9-E20D-4339-88B5-446A39C15712}"/>
            </a:ext>
          </a:extLst>
        </xdr:cNvPr>
        <xdr:cNvSpPr txBox="1"/>
      </xdr:nvSpPr>
      <xdr:spPr>
        <a:xfrm>
          <a:off x="336804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2" name="TextBox 41">
          <a:extLst>
            <a:ext uri="{FF2B5EF4-FFF2-40B4-BE49-F238E27FC236}">
              <a16:creationId xmlns:a16="http://schemas.microsoft.com/office/drawing/2014/main" id="{B2AA1160-E00D-4009-B0AE-64794E47485E}"/>
            </a:ext>
          </a:extLst>
        </xdr:cNvPr>
        <xdr:cNvSpPr txBox="1"/>
      </xdr:nvSpPr>
      <xdr:spPr>
        <a:xfrm>
          <a:off x="336804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3" name="TextBox 42">
          <a:extLst>
            <a:ext uri="{FF2B5EF4-FFF2-40B4-BE49-F238E27FC236}">
              <a16:creationId xmlns:a16="http://schemas.microsoft.com/office/drawing/2014/main" id="{C6236E25-4A08-4196-9C12-A5278CBB71BA}"/>
            </a:ext>
          </a:extLst>
        </xdr:cNvPr>
        <xdr:cNvSpPr txBox="1"/>
      </xdr:nvSpPr>
      <xdr:spPr>
        <a:xfrm>
          <a:off x="336804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303466"/>
    <xdr:sp macro="" textlink="">
      <xdr:nvSpPr>
        <xdr:cNvPr id="44" name="TextBox 43">
          <a:extLst>
            <a:ext uri="{FF2B5EF4-FFF2-40B4-BE49-F238E27FC236}">
              <a16:creationId xmlns:a16="http://schemas.microsoft.com/office/drawing/2014/main" id="{450D02D2-976B-43D4-802B-0379151C1F77}"/>
            </a:ext>
          </a:extLst>
        </xdr:cNvPr>
        <xdr:cNvSpPr txBox="1"/>
      </xdr:nvSpPr>
      <xdr:spPr>
        <a:xfrm>
          <a:off x="5057775"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5" name="TextBox 44">
          <a:extLst>
            <a:ext uri="{FF2B5EF4-FFF2-40B4-BE49-F238E27FC236}">
              <a16:creationId xmlns:a16="http://schemas.microsoft.com/office/drawing/2014/main" id="{4D108E97-116D-474C-9125-8D971DC09A44}"/>
            </a:ext>
          </a:extLst>
        </xdr:cNvPr>
        <xdr:cNvSpPr txBox="1"/>
      </xdr:nvSpPr>
      <xdr:spPr>
        <a:xfrm>
          <a:off x="5057775"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6" name="TextBox 45">
          <a:extLst>
            <a:ext uri="{FF2B5EF4-FFF2-40B4-BE49-F238E27FC236}">
              <a16:creationId xmlns:a16="http://schemas.microsoft.com/office/drawing/2014/main" id="{950AE35B-ABE6-4D87-99C0-3A8E6DF9DB09}"/>
            </a:ext>
          </a:extLst>
        </xdr:cNvPr>
        <xdr:cNvSpPr txBox="1"/>
      </xdr:nvSpPr>
      <xdr:spPr>
        <a:xfrm>
          <a:off x="5057775"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7" name="TextBox 46">
          <a:extLst>
            <a:ext uri="{FF2B5EF4-FFF2-40B4-BE49-F238E27FC236}">
              <a16:creationId xmlns:a16="http://schemas.microsoft.com/office/drawing/2014/main" id="{4FA3D504-CDDA-4E7F-B417-7524C78BC549}"/>
            </a:ext>
          </a:extLst>
        </xdr:cNvPr>
        <xdr:cNvSpPr txBox="1"/>
      </xdr:nvSpPr>
      <xdr:spPr>
        <a:xfrm>
          <a:off x="505777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8" name="TextBox 47">
          <a:extLst>
            <a:ext uri="{FF2B5EF4-FFF2-40B4-BE49-F238E27FC236}">
              <a16:creationId xmlns:a16="http://schemas.microsoft.com/office/drawing/2014/main" id="{8149D9D4-51E0-497B-8DC5-627505B76489}"/>
            </a:ext>
          </a:extLst>
        </xdr:cNvPr>
        <xdr:cNvSpPr txBox="1"/>
      </xdr:nvSpPr>
      <xdr:spPr>
        <a:xfrm>
          <a:off x="505777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49" name="TextBox 48">
          <a:extLst>
            <a:ext uri="{FF2B5EF4-FFF2-40B4-BE49-F238E27FC236}">
              <a16:creationId xmlns:a16="http://schemas.microsoft.com/office/drawing/2014/main" id="{E7BD1C42-3A5C-41CC-A5AE-00D5F74F889B}"/>
            </a:ext>
          </a:extLst>
        </xdr:cNvPr>
        <xdr:cNvSpPr txBox="1"/>
      </xdr:nvSpPr>
      <xdr:spPr>
        <a:xfrm>
          <a:off x="5057775"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0" name="TextBox 49">
          <a:extLst>
            <a:ext uri="{FF2B5EF4-FFF2-40B4-BE49-F238E27FC236}">
              <a16:creationId xmlns:a16="http://schemas.microsoft.com/office/drawing/2014/main" id="{736D9592-5833-4070-9FB5-604C9E6983B2}"/>
            </a:ext>
          </a:extLst>
        </xdr:cNvPr>
        <xdr:cNvSpPr txBox="1"/>
      </xdr:nvSpPr>
      <xdr:spPr>
        <a:xfrm>
          <a:off x="5057775"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1" name="TextBox 50">
          <a:extLst>
            <a:ext uri="{FF2B5EF4-FFF2-40B4-BE49-F238E27FC236}">
              <a16:creationId xmlns:a16="http://schemas.microsoft.com/office/drawing/2014/main" id="{ABFFA5DE-F9F9-4EA0-B3A2-2CE39CDB7E42}"/>
            </a:ext>
          </a:extLst>
        </xdr:cNvPr>
        <xdr:cNvSpPr txBox="1"/>
      </xdr:nvSpPr>
      <xdr:spPr>
        <a:xfrm>
          <a:off x="5057775"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2" name="TextBox 51">
          <a:extLst>
            <a:ext uri="{FF2B5EF4-FFF2-40B4-BE49-F238E27FC236}">
              <a16:creationId xmlns:a16="http://schemas.microsoft.com/office/drawing/2014/main" id="{97AAB903-D6A9-48B8-955A-3F4086907F11}"/>
            </a:ext>
          </a:extLst>
        </xdr:cNvPr>
        <xdr:cNvSpPr txBox="1"/>
      </xdr:nvSpPr>
      <xdr:spPr>
        <a:xfrm>
          <a:off x="5057775"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3" name="TextBox 52">
          <a:extLst>
            <a:ext uri="{FF2B5EF4-FFF2-40B4-BE49-F238E27FC236}">
              <a16:creationId xmlns:a16="http://schemas.microsoft.com/office/drawing/2014/main" id="{95629052-4C82-4EA8-843A-4C9040FA49CE}"/>
            </a:ext>
          </a:extLst>
        </xdr:cNvPr>
        <xdr:cNvSpPr txBox="1"/>
      </xdr:nvSpPr>
      <xdr:spPr>
        <a:xfrm>
          <a:off x="50577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4" name="TextBox 53">
          <a:extLst>
            <a:ext uri="{FF2B5EF4-FFF2-40B4-BE49-F238E27FC236}">
              <a16:creationId xmlns:a16="http://schemas.microsoft.com/office/drawing/2014/main" id="{F7F154F1-F771-4642-A914-1E37B59E49C3}"/>
            </a:ext>
          </a:extLst>
        </xdr:cNvPr>
        <xdr:cNvSpPr txBox="1"/>
      </xdr:nvSpPr>
      <xdr:spPr>
        <a:xfrm>
          <a:off x="50577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55" name="TextBox 54">
          <a:extLst>
            <a:ext uri="{FF2B5EF4-FFF2-40B4-BE49-F238E27FC236}">
              <a16:creationId xmlns:a16="http://schemas.microsoft.com/office/drawing/2014/main" id="{5B85A11C-6BB2-4A5D-BFF8-04455ABC784D}"/>
            </a:ext>
          </a:extLst>
        </xdr:cNvPr>
        <xdr:cNvSpPr txBox="1"/>
      </xdr:nvSpPr>
      <xdr:spPr>
        <a:xfrm>
          <a:off x="67437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6" name="TextBox 55">
          <a:extLst>
            <a:ext uri="{FF2B5EF4-FFF2-40B4-BE49-F238E27FC236}">
              <a16:creationId xmlns:a16="http://schemas.microsoft.com/office/drawing/2014/main" id="{B748E53C-C4EE-4F20-88C4-E34AC6D89403}"/>
            </a:ext>
          </a:extLst>
        </xdr:cNvPr>
        <xdr:cNvSpPr txBox="1"/>
      </xdr:nvSpPr>
      <xdr:spPr>
        <a:xfrm>
          <a:off x="67437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7" name="TextBox 56">
          <a:extLst>
            <a:ext uri="{FF2B5EF4-FFF2-40B4-BE49-F238E27FC236}">
              <a16:creationId xmlns:a16="http://schemas.microsoft.com/office/drawing/2014/main" id="{0109FD76-EE84-4B9C-A7D0-5681BD3CCF01}"/>
            </a:ext>
          </a:extLst>
        </xdr:cNvPr>
        <xdr:cNvSpPr txBox="1"/>
      </xdr:nvSpPr>
      <xdr:spPr>
        <a:xfrm>
          <a:off x="67437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8" name="TextBox 57">
          <a:extLst>
            <a:ext uri="{FF2B5EF4-FFF2-40B4-BE49-F238E27FC236}">
              <a16:creationId xmlns:a16="http://schemas.microsoft.com/office/drawing/2014/main" id="{E2C953B5-DBAE-4EEE-815C-A5E9D8218C94}"/>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9" name="TextBox 58">
          <a:extLst>
            <a:ext uri="{FF2B5EF4-FFF2-40B4-BE49-F238E27FC236}">
              <a16:creationId xmlns:a16="http://schemas.microsoft.com/office/drawing/2014/main" id="{8682A3DC-AAC6-4007-97F9-C14EE7A4BEA3}"/>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0" name="TextBox 59">
          <a:extLst>
            <a:ext uri="{FF2B5EF4-FFF2-40B4-BE49-F238E27FC236}">
              <a16:creationId xmlns:a16="http://schemas.microsoft.com/office/drawing/2014/main" id="{30C00791-0191-4AC0-B670-72D502C648BC}"/>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1" name="TextBox 60">
          <a:extLst>
            <a:ext uri="{FF2B5EF4-FFF2-40B4-BE49-F238E27FC236}">
              <a16:creationId xmlns:a16="http://schemas.microsoft.com/office/drawing/2014/main" id="{FA00437B-2EE5-4CB0-BFDB-47D7015832EE}"/>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2" name="TextBox 61">
          <a:extLst>
            <a:ext uri="{FF2B5EF4-FFF2-40B4-BE49-F238E27FC236}">
              <a16:creationId xmlns:a16="http://schemas.microsoft.com/office/drawing/2014/main" id="{34F232A6-32E1-44E6-A85D-8F65E2D5DFCA}"/>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3" name="TextBox 62">
          <a:extLst>
            <a:ext uri="{FF2B5EF4-FFF2-40B4-BE49-F238E27FC236}">
              <a16:creationId xmlns:a16="http://schemas.microsoft.com/office/drawing/2014/main" id="{A44C063E-6653-4BC2-A654-F9095A363D65}"/>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4" name="TextBox 63">
          <a:extLst>
            <a:ext uri="{FF2B5EF4-FFF2-40B4-BE49-F238E27FC236}">
              <a16:creationId xmlns:a16="http://schemas.microsoft.com/office/drawing/2014/main" id="{DBA6E7F0-487B-458A-829F-763775EA17BC}"/>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5" name="TextBox 64">
          <a:extLst>
            <a:ext uri="{FF2B5EF4-FFF2-40B4-BE49-F238E27FC236}">
              <a16:creationId xmlns:a16="http://schemas.microsoft.com/office/drawing/2014/main" id="{EBF61639-66EC-481D-9297-28CD78FF453F}"/>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6" name="TextBox 65">
          <a:extLst>
            <a:ext uri="{FF2B5EF4-FFF2-40B4-BE49-F238E27FC236}">
              <a16:creationId xmlns:a16="http://schemas.microsoft.com/office/drawing/2014/main" id="{07218F3D-5828-4966-925A-015C56797303}"/>
            </a:ext>
          </a:extLst>
        </xdr:cNvPr>
        <xdr:cNvSpPr txBox="1"/>
      </xdr:nvSpPr>
      <xdr:spPr>
        <a:xfrm>
          <a:off x="5053965"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7" name="TextBox 66">
          <a:extLst>
            <a:ext uri="{FF2B5EF4-FFF2-40B4-BE49-F238E27FC236}">
              <a16:creationId xmlns:a16="http://schemas.microsoft.com/office/drawing/2014/main" id="{4A841F50-A899-41EC-89F4-51C61C88C044}"/>
            </a:ext>
          </a:extLst>
        </xdr:cNvPr>
        <xdr:cNvSpPr txBox="1"/>
      </xdr:nvSpPr>
      <xdr:spPr>
        <a:xfrm>
          <a:off x="5053965"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8" name="TextBox 67">
          <a:extLst>
            <a:ext uri="{FF2B5EF4-FFF2-40B4-BE49-F238E27FC236}">
              <a16:creationId xmlns:a16="http://schemas.microsoft.com/office/drawing/2014/main" id="{00F29E91-6F0E-4BAD-B067-0E41979BBDD9}"/>
            </a:ext>
          </a:extLst>
        </xdr:cNvPr>
        <xdr:cNvSpPr txBox="1"/>
      </xdr:nvSpPr>
      <xdr:spPr>
        <a:xfrm>
          <a:off x="5053965"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9" name="TextBox 68">
          <a:extLst>
            <a:ext uri="{FF2B5EF4-FFF2-40B4-BE49-F238E27FC236}">
              <a16:creationId xmlns:a16="http://schemas.microsoft.com/office/drawing/2014/main" id="{89A6E118-5CB3-49A2-830C-DD7245FF59AD}"/>
            </a:ext>
          </a:extLst>
        </xdr:cNvPr>
        <xdr:cNvSpPr txBox="1"/>
      </xdr:nvSpPr>
      <xdr:spPr>
        <a:xfrm>
          <a:off x="5053965"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0" name="TextBox 69">
          <a:extLst>
            <a:ext uri="{FF2B5EF4-FFF2-40B4-BE49-F238E27FC236}">
              <a16:creationId xmlns:a16="http://schemas.microsoft.com/office/drawing/2014/main" id="{EE09CA1C-75A1-4EBD-BC62-261CF2A9A00E}"/>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1" name="TextBox 70">
          <a:extLst>
            <a:ext uri="{FF2B5EF4-FFF2-40B4-BE49-F238E27FC236}">
              <a16:creationId xmlns:a16="http://schemas.microsoft.com/office/drawing/2014/main" id="{B753519D-3FFB-4F34-9C4E-B14124E749C9}"/>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2" name="TextBox 71">
          <a:extLst>
            <a:ext uri="{FF2B5EF4-FFF2-40B4-BE49-F238E27FC236}">
              <a16:creationId xmlns:a16="http://schemas.microsoft.com/office/drawing/2014/main" id="{0124A32C-9F87-431E-9C56-D8DE590141E1}"/>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3" name="TextBox 72">
          <a:extLst>
            <a:ext uri="{FF2B5EF4-FFF2-40B4-BE49-F238E27FC236}">
              <a16:creationId xmlns:a16="http://schemas.microsoft.com/office/drawing/2014/main" id="{7C5D6C62-04CC-4438-84E1-D3F37252C34E}"/>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4" name="TextBox 73">
          <a:extLst>
            <a:ext uri="{FF2B5EF4-FFF2-40B4-BE49-F238E27FC236}">
              <a16:creationId xmlns:a16="http://schemas.microsoft.com/office/drawing/2014/main" id="{A056F106-6BBE-4EA3-A64E-D5E9CA4F902F}"/>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5" name="TextBox 74">
          <a:extLst>
            <a:ext uri="{FF2B5EF4-FFF2-40B4-BE49-F238E27FC236}">
              <a16:creationId xmlns:a16="http://schemas.microsoft.com/office/drawing/2014/main" id="{A153A52D-CAFC-4F68-924A-7F393298ED4D}"/>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6" name="TextBox 75">
          <a:extLst>
            <a:ext uri="{FF2B5EF4-FFF2-40B4-BE49-F238E27FC236}">
              <a16:creationId xmlns:a16="http://schemas.microsoft.com/office/drawing/2014/main" id="{7D5D4583-558B-4A8B-A74D-9BC99B76D315}"/>
            </a:ext>
          </a:extLst>
        </xdr:cNvPr>
        <xdr:cNvSpPr txBox="1"/>
      </xdr:nvSpPr>
      <xdr:spPr>
        <a:xfrm>
          <a:off x="50577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7" name="TextBox 76">
          <a:extLst>
            <a:ext uri="{FF2B5EF4-FFF2-40B4-BE49-F238E27FC236}">
              <a16:creationId xmlns:a16="http://schemas.microsoft.com/office/drawing/2014/main" id="{679C5969-FBD7-4E96-B77C-268816F9494F}"/>
            </a:ext>
          </a:extLst>
        </xdr:cNvPr>
        <xdr:cNvSpPr txBox="1"/>
      </xdr:nvSpPr>
      <xdr:spPr>
        <a:xfrm>
          <a:off x="50577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8" name="TextBox 77">
          <a:extLst>
            <a:ext uri="{FF2B5EF4-FFF2-40B4-BE49-F238E27FC236}">
              <a16:creationId xmlns:a16="http://schemas.microsoft.com/office/drawing/2014/main" id="{87DF20B0-F81C-4190-80A4-6A95B255B5C4}"/>
            </a:ext>
          </a:extLst>
        </xdr:cNvPr>
        <xdr:cNvSpPr txBox="1"/>
      </xdr:nvSpPr>
      <xdr:spPr>
        <a:xfrm>
          <a:off x="5057775"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9" name="TextBox 78">
          <a:extLst>
            <a:ext uri="{FF2B5EF4-FFF2-40B4-BE49-F238E27FC236}">
              <a16:creationId xmlns:a16="http://schemas.microsoft.com/office/drawing/2014/main" id="{DB01F706-3A4F-432D-BAEB-71D4A4A049A6}"/>
            </a:ext>
          </a:extLst>
        </xdr:cNvPr>
        <xdr:cNvSpPr txBox="1"/>
      </xdr:nvSpPr>
      <xdr:spPr>
        <a:xfrm>
          <a:off x="5057775"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0" name="TextBox 79">
          <a:extLst>
            <a:ext uri="{FF2B5EF4-FFF2-40B4-BE49-F238E27FC236}">
              <a16:creationId xmlns:a16="http://schemas.microsoft.com/office/drawing/2014/main" id="{12929935-6BB9-45B2-A0E6-1034DCCF889F}"/>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1" name="TextBox 80">
          <a:extLst>
            <a:ext uri="{FF2B5EF4-FFF2-40B4-BE49-F238E27FC236}">
              <a16:creationId xmlns:a16="http://schemas.microsoft.com/office/drawing/2014/main" id="{B011C214-02AF-47A3-84C0-FDF39DD851A0}"/>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2" name="TextBox 81">
          <a:extLst>
            <a:ext uri="{FF2B5EF4-FFF2-40B4-BE49-F238E27FC236}">
              <a16:creationId xmlns:a16="http://schemas.microsoft.com/office/drawing/2014/main" id="{AA83A7E1-2741-49B4-9EE0-5D1C908454F4}"/>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3" name="TextBox 82">
          <a:extLst>
            <a:ext uri="{FF2B5EF4-FFF2-40B4-BE49-F238E27FC236}">
              <a16:creationId xmlns:a16="http://schemas.microsoft.com/office/drawing/2014/main" id="{7E77B838-B537-4065-B49B-CF5F66500D0A}"/>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84" name="TextBox 83">
          <a:extLst>
            <a:ext uri="{FF2B5EF4-FFF2-40B4-BE49-F238E27FC236}">
              <a16:creationId xmlns:a16="http://schemas.microsoft.com/office/drawing/2014/main" id="{18441FB6-B7ED-4B00-B6CB-7604FCFCA939}"/>
            </a:ext>
          </a:extLst>
        </xdr:cNvPr>
        <xdr:cNvSpPr txBox="1"/>
      </xdr:nvSpPr>
      <xdr:spPr>
        <a:xfrm>
          <a:off x="5053965"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53</xdr:row>
      <xdr:rowOff>0</xdr:rowOff>
    </xdr:from>
    <xdr:ext cx="183125" cy="264560"/>
    <xdr:sp macro="" textlink="">
      <xdr:nvSpPr>
        <xdr:cNvPr id="85" name="TextBox 84">
          <a:extLst>
            <a:ext uri="{FF2B5EF4-FFF2-40B4-BE49-F238E27FC236}">
              <a16:creationId xmlns:a16="http://schemas.microsoft.com/office/drawing/2014/main" id="{2675E842-34DD-474A-984B-F2344670B88C}"/>
            </a:ext>
          </a:extLst>
        </xdr:cNvPr>
        <xdr:cNvSpPr txBox="1"/>
      </xdr:nvSpPr>
      <xdr:spPr>
        <a:xfrm>
          <a:off x="5053965" y="95059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53</xdr:row>
      <xdr:rowOff>0</xdr:rowOff>
    </xdr:from>
    <xdr:ext cx="184731" cy="271710"/>
    <xdr:sp macro="" textlink="">
      <xdr:nvSpPr>
        <xdr:cNvPr id="86" name="TextBox 85">
          <a:extLst>
            <a:ext uri="{FF2B5EF4-FFF2-40B4-BE49-F238E27FC236}">
              <a16:creationId xmlns:a16="http://schemas.microsoft.com/office/drawing/2014/main" id="{DF2AD89C-E6E6-4301-A381-42B2B8609D5B}"/>
            </a:ext>
          </a:extLst>
        </xdr:cNvPr>
        <xdr:cNvSpPr txBox="1"/>
      </xdr:nvSpPr>
      <xdr:spPr>
        <a:xfrm>
          <a:off x="3703320" y="95059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2</xdr:col>
      <xdr:colOff>3139440</xdr:colOff>
      <xdr:row>49</xdr:row>
      <xdr:rowOff>0</xdr:rowOff>
    </xdr:from>
    <xdr:ext cx="192763" cy="303466"/>
    <xdr:sp macro="" textlink="">
      <xdr:nvSpPr>
        <xdr:cNvPr id="2" name="TextBox 1">
          <a:extLst>
            <a:ext uri="{FF2B5EF4-FFF2-40B4-BE49-F238E27FC236}">
              <a16:creationId xmlns:a16="http://schemas.microsoft.com/office/drawing/2014/main" id="{A29FB521-9291-42A0-BA11-7A64DDBF22E7}"/>
            </a:ext>
          </a:extLst>
        </xdr:cNvPr>
        <xdr:cNvSpPr txBox="1"/>
      </xdr:nvSpPr>
      <xdr:spPr>
        <a:xfrm>
          <a:off x="5568315" y="83058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3" name="TextBox 2">
          <a:extLst>
            <a:ext uri="{FF2B5EF4-FFF2-40B4-BE49-F238E27FC236}">
              <a16:creationId xmlns:a16="http://schemas.microsoft.com/office/drawing/2014/main" id="{846912A4-526C-4D7C-A9F1-6E2770359E87}"/>
            </a:ext>
          </a:extLst>
        </xdr:cNvPr>
        <xdr:cNvSpPr txBox="1"/>
      </xdr:nvSpPr>
      <xdr:spPr>
        <a:xfrm>
          <a:off x="5568315"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4" name="TextBox 3">
          <a:extLst>
            <a:ext uri="{FF2B5EF4-FFF2-40B4-BE49-F238E27FC236}">
              <a16:creationId xmlns:a16="http://schemas.microsoft.com/office/drawing/2014/main" id="{9CD7DE48-1D46-406B-8E6F-CD89A743CDB5}"/>
            </a:ext>
          </a:extLst>
        </xdr:cNvPr>
        <xdr:cNvSpPr txBox="1"/>
      </xdr:nvSpPr>
      <xdr:spPr>
        <a:xfrm>
          <a:off x="5568315"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5" name="TextBox 4">
          <a:extLst>
            <a:ext uri="{FF2B5EF4-FFF2-40B4-BE49-F238E27FC236}">
              <a16:creationId xmlns:a16="http://schemas.microsoft.com/office/drawing/2014/main" id="{7416E221-5520-41B1-9C87-38E1C6106FA1}"/>
            </a:ext>
          </a:extLst>
        </xdr:cNvPr>
        <xdr:cNvSpPr txBox="1"/>
      </xdr:nvSpPr>
      <xdr:spPr>
        <a:xfrm>
          <a:off x="5568315"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6" name="TextBox 5">
          <a:extLst>
            <a:ext uri="{FF2B5EF4-FFF2-40B4-BE49-F238E27FC236}">
              <a16:creationId xmlns:a16="http://schemas.microsoft.com/office/drawing/2014/main" id="{06A20D5B-27DA-4188-AAA6-FAB6195CCBFA}"/>
            </a:ext>
          </a:extLst>
        </xdr:cNvPr>
        <xdr:cNvSpPr txBox="1"/>
      </xdr:nvSpPr>
      <xdr:spPr>
        <a:xfrm>
          <a:off x="5568315"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7" name="TextBox 6">
          <a:extLst>
            <a:ext uri="{FF2B5EF4-FFF2-40B4-BE49-F238E27FC236}">
              <a16:creationId xmlns:a16="http://schemas.microsoft.com/office/drawing/2014/main" id="{187CBA69-B624-47B6-9DF4-F2D9B44FAED0}"/>
            </a:ext>
          </a:extLst>
        </xdr:cNvPr>
        <xdr:cNvSpPr txBox="1"/>
      </xdr:nvSpPr>
      <xdr:spPr>
        <a:xfrm>
          <a:off x="5568315"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 name="TextBox 7">
          <a:extLst>
            <a:ext uri="{FF2B5EF4-FFF2-40B4-BE49-F238E27FC236}">
              <a16:creationId xmlns:a16="http://schemas.microsoft.com/office/drawing/2014/main" id="{A6CCCA95-3E7A-43EB-B3A1-1FA8A0C835CC}"/>
            </a:ext>
          </a:extLst>
        </xdr:cNvPr>
        <xdr:cNvSpPr txBox="1"/>
      </xdr:nvSpPr>
      <xdr:spPr>
        <a:xfrm>
          <a:off x="5568315"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9" name="TextBox 8">
          <a:extLst>
            <a:ext uri="{FF2B5EF4-FFF2-40B4-BE49-F238E27FC236}">
              <a16:creationId xmlns:a16="http://schemas.microsoft.com/office/drawing/2014/main" id="{A24FE8CB-F3E4-4BC3-BB1A-3719AA300537}"/>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0" name="TextBox 9">
          <a:extLst>
            <a:ext uri="{FF2B5EF4-FFF2-40B4-BE49-F238E27FC236}">
              <a16:creationId xmlns:a16="http://schemas.microsoft.com/office/drawing/2014/main" id="{F4A64B26-2B9C-4E40-BF65-FD8C121C5872}"/>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1" name="TextBox 10">
          <a:extLst>
            <a:ext uri="{FF2B5EF4-FFF2-40B4-BE49-F238E27FC236}">
              <a16:creationId xmlns:a16="http://schemas.microsoft.com/office/drawing/2014/main" id="{3FA72E6B-68E7-43D5-8853-C937D5B0DBE5}"/>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2" name="TextBox 11">
          <a:extLst>
            <a:ext uri="{FF2B5EF4-FFF2-40B4-BE49-F238E27FC236}">
              <a16:creationId xmlns:a16="http://schemas.microsoft.com/office/drawing/2014/main" id="{0BC0B233-BC14-44A2-A909-09432918F34D}"/>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13" name="TextBox 12">
          <a:extLst>
            <a:ext uri="{FF2B5EF4-FFF2-40B4-BE49-F238E27FC236}">
              <a16:creationId xmlns:a16="http://schemas.microsoft.com/office/drawing/2014/main" id="{B80540C0-E8F7-41AB-8DBD-5859F672C83C}"/>
            </a:ext>
          </a:extLst>
        </xdr:cNvPr>
        <xdr:cNvSpPr txBox="1"/>
      </xdr:nvSpPr>
      <xdr:spPr>
        <a:xfrm>
          <a:off x="6953250"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4" name="TextBox 13">
          <a:extLst>
            <a:ext uri="{FF2B5EF4-FFF2-40B4-BE49-F238E27FC236}">
              <a16:creationId xmlns:a16="http://schemas.microsoft.com/office/drawing/2014/main" id="{33179D06-E2E7-47E1-88B7-F8A382B0CBCA}"/>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5" name="TextBox 14">
          <a:extLst>
            <a:ext uri="{FF2B5EF4-FFF2-40B4-BE49-F238E27FC236}">
              <a16:creationId xmlns:a16="http://schemas.microsoft.com/office/drawing/2014/main" id="{1A984460-97DE-4701-BF53-BFD77BEC2FE9}"/>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6" name="TextBox 15">
          <a:extLst>
            <a:ext uri="{FF2B5EF4-FFF2-40B4-BE49-F238E27FC236}">
              <a16:creationId xmlns:a16="http://schemas.microsoft.com/office/drawing/2014/main" id="{DBCE0A12-A6F7-4CBA-BDB6-BE7ABE8CC8DD}"/>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7" name="TextBox 16">
          <a:extLst>
            <a:ext uri="{FF2B5EF4-FFF2-40B4-BE49-F238E27FC236}">
              <a16:creationId xmlns:a16="http://schemas.microsoft.com/office/drawing/2014/main" id="{22D2AF98-592A-4B4C-812F-5C0CEA015120}"/>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8" name="TextBox 17">
          <a:extLst>
            <a:ext uri="{FF2B5EF4-FFF2-40B4-BE49-F238E27FC236}">
              <a16:creationId xmlns:a16="http://schemas.microsoft.com/office/drawing/2014/main" id="{813DEB9B-FFB2-4762-8605-AB7F2FB9E92C}"/>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9" name="TextBox 18">
          <a:extLst>
            <a:ext uri="{FF2B5EF4-FFF2-40B4-BE49-F238E27FC236}">
              <a16:creationId xmlns:a16="http://schemas.microsoft.com/office/drawing/2014/main" id="{5C79103B-8B81-4253-B64E-72B0413A6BA1}"/>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0" name="TextBox 19">
          <a:extLst>
            <a:ext uri="{FF2B5EF4-FFF2-40B4-BE49-F238E27FC236}">
              <a16:creationId xmlns:a16="http://schemas.microsoft.com/office/drawing/2014/main" id="{9F3E97BD-C650-4C80-9414-4291088AC63A}"/>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1" name="TextBox 20">
          <a:extLst>
            <a:ext uri="{FF2B5EF4-FFF2-40B4-BE49-F238E27FC236}">
              <a16:creationId xmlns:a16="http://schemas.microsoft.com/office/drawing/2014/main" id="{4909F240-8B03-40D2-B3AC-E93A0418D986}"/>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2" name="TextBox 21">
          <a:extLst>
            <a:ext uri="{FF2B5EF4-FFF2-40B4-BE49-F238E27FC236}">
              <a16:creationId xmlns:a16="http://schemas.microsoft.com/office/drawing/2014/main" id="{1DE3384B-E215-4C29-B8E8-FAF19A862DC9}"/>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3" name="TextBox 22">
          <a:extLst>
            <a:ext uri="{FF2B5EF4-FFF2-40B4-BE49-F238E27FC236}">
              <a16:creationId xmlns:a16="http://schemas.microsoft.com/office/drawing/2014/main" id="{3AE9584B-9DFD-451F-91AC-F4AE620EAD69}"/>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4" name="TextBox 23">
          <a:extLst>
            <a:ext uri="{FF2B5EF4-FFF2-40B4-BE49-F238E27FC236}">
              <a16:creationId xmlns:a16="http://schemas.microsoft.com/office/drawing/2014/main" id="{69F3634A-0058-4AD2-99E7-DA7BCC772CBC}"/>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5" name="TextBox 24">
          <a:extLst>
            <a:ext uri="{FF2B5EF4-FFF2-40B4-BE49-F238E27FC236}">
              <a16:creationId xmlns:a16="http://schemas.microsoft.com/office/drawing/2014/main" id="{3D9EE29A-F4D7-4EA1-B8F7-2117B8ED28DE}"/>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6" name="TextBox 25">
          <a:extLst>
            <a:ext uri="{FF2B5EF4-FFF2-40B4-BE49-F238E27FC236}">
              <a16:creationId xmlns:a16="http://schemas.microsoft.com/office/drawing/2014/main" id="{F1D09C12-B5EB-4712-8CD8-8C8DC20CE280}"/>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7" name="TextBox 26">
          <a:extLst>
            <a:ext uri="{FF2B5EF4-FFF2-40B4-BE49-F238E27FC236}">
              <a16:creationId xmlns:a16="http://schemas.microsoft.com/office/drawing/2014/main" id="{0C6F28A6-CC1D-4D42-8156-12B30E4BF9F4}"/>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8" name="TextBox 27">
          <a:extLst>
            <a:ext uri="{FF2B5EF4-FFF2-40B4-BE49-F238E27FC236}">
              <a16:creationId xmlns:a16="http://schemas.microsoft.com/office/drawing/2014/main" id="{269A22DC-2216-4DC6-8462-F854B8A1F85F}"/>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9" name="TextBox 28">
          <a:extLst>
            <a:ext uri="{FF2B5EF4-FFF2-40B4-BE49-F238E27FC236}">
              <a16:creationId xmlns:a16="http://schemas.microsoft.com/office/drawing/2014/main" id="{336E78A7-62FA-4FE4-9449-BFA0B1F6C259}"/>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0" name="TextBox 29">
          <a:extLst>
            <a:ext uri="{FF2B5EF4-FFF2-40B4-BE49-F238E27FC236}">
              <a16:creationId xmlns:a16="http://schemas.microsoft.com/office/drawing/2014/main" id="{AA06E361-3E45-439A-9651-A571AA9BD334}"/>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1" name="TextBox 30">
          <a:extLst>
            <a:ext uri="{FF2B5EF4-FFF2-40B4-BE49-F238E27FC236}">
              <a16:creationId xmlns:a16="http://schemas.microsoft.com/office/drawing/2014/main" id="{C7263645-970B-4708-92FC-88EEC2ABA4C3}"/>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2" name="TextBox 31">
          <a:extLst>
            <a:ext uri="{FF2B5EF4-FFF2-40B4-BE49-F238E27FC236}">
              <a16:creationId xmlns:a16="http://schemas.microsoft.com/office/drawing/2014/main" id="{BC242C01-CE09-4F23-8CB4-C3576934C2F0}"/>
            </a:ext>
          </a:extLst>
        </xdr:cNvPr>
        <xdr:cNvSpPr txBox="1"/>
      </xdr:nvSpPr>
      <xdr:spPr>
        <a:xfrm>
          <a:off x="3710940" y="8305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303466"/>
    <xdr:sp macro="" textlink="">
      <xdr:nvSpPr>
        <xdr:cNvPr id="33" name="TextBox 32">
          <a:extLst>
            <a:ext uri="{FF2B5EF4-FFF2-40B4-BE49-F238E27FC236}">
              <a16:creationId xmlns:a16="http://schemas.microsoft.com/office/drawing/2014/main" id="{94649593-94AF-43A7-AE0E-FC0FBE98CEA8}"/>
            </a:ext>
          </a:extLst>
        </xdr:cNvPr>
        <xdr:cNvSpPr txBox="1"/>
      </xdr:nvSpPr>
      <xdr:spPr>
        <a:xfrm>
          <a:off x="3710940" y="83058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4" name="TextBox 33">
          <a:extLst>
            <a:ext uri="{FF2B5EF4-FFF2-40B4-BE49-F238E27FC236}">
              <a16:creationId xmlns:a16="http://schemas.microsoft.com/office/drawing/2014/main" id="{4FCFBE13-155C-41FA-89A5-79CE664C23B8}"/>
            </a:ext>
          </a:extLst>
        </xdr:cNvPr>
        <xdr:cNvSpPr txBox="1"/>
      </xdr:nvSpPr>
      <xdr:spPr>
        <a:xfrm>
          <a:off x="3710940"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5" name="TextBox 34">
          <a:extLst>
            <a:ext uri="{FF2B5EF4-FFF2-40B4-BE49-F238E27FC236}">
              <a16:creationId xmlns:a16="http://schemas.microsoft.com/office/drawing/2014/main" id="{4C1B8642-DAC5-496A-92F4-B4D106CA2A27}"/>
            </a:ext>
          </a:extLst>
        </xdr:cNvPr>
        <xdr:cNvSpPr txBox="1"/>
      </xdr:nvSpPr>
      <xdr:spPr>
        <a:xfrm>
          <a:off x="3710940"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6" name="TextBox 35">
          <a:extLst>
            <a:ext uri="{FF2B5EF4-FFF2-40B4-BE49-F238E27FC236}">
              <a16:creationId xmlns:a16="http://schemas.microsoft.com/office/drawing/2014/main" id="{0886A0F3-01C7-4FF3-B721-5F6EC9576EF8}"/>
            </a:ext>
          </a:extLst>
        </xdr:cNvPr>
        <xdr:cNvSpPr txBox="1"/>
      </xdr:nvSpPr>
      <xdr:spPr>
        <a:xfrm>
          <a:off x="3710940"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7" name="TextBox 36">
          <a:extLst>
            <a:ext uri="{FF2B5EF4-FFF2-40B4-BE49-F238E27FC236}">
              <a16:creationId xmlns:a16="http://schemas.microsoft.com/office/drawing/2014/main" id="{2EE4C5BE-14BB-407E-9244-B3953D39374A}"/>
            </a:ext>
          </a:extLst>
        </xdr:cNvPr>
        <xdr:cNvSpPr txBox="1"/>
      </xdr:nvSpPr>
      <xdr:spPr>
        <a:xfrm>
          <a:off x="3710940"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8" name="TextBox 37">
          <a:extLst>
            <a:ext uri="{FF2B5EF4-FFF2-40B4-BE49-F238E27FC236}">
              <a16:creationId xmlns:a16="http://schemas.microsoft.com/office/drawing/2014/main" id="{01555383-8D7C-456E-B7E9-4223E4A57C92}"/>
            </a:ext>
          </a:extLst>
        </xdr:cNvPr>
        <xdr:cNvSpPr txBox="1"/>
      </xdr:nvSpPr>
      <xdr:spPr>
        <a:xfrm>
          <a:off x="3710940"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9" name="TextBox 38">
          <a:extLst>
            <a:ext uri="{FF2B5EF4-FFF2-40B4-BE49-F238E27FC236}">
              <a16:creationId xmlns:a16="http://schemas.microsoft.com/office/drawing/2014/main" id="{EE5BB05A-AD56-4B36-AF15-78D5E099C936}"/>
            </a:ext>
          </a:extLst>
        </xdr:cNvPr>
        <xdr:cNvSpPr txBox="1"/>
      </xdr:nvSpPr>
      <xdr:spPr>
        <a:xfrm>
          <a:off x="3710940"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0" name="TextBox 39">
          <a:extLst>
            <a:ext uri="{FF2B5EF4-FFF2-40B4-BE49-F238E27FC236}">
              <a16:creationId xmlns:a16="http://schemas.microsoft.com/office/drawing/2014/main" id="{F2346E40-CA45-4467-BBDF-61D2D757164B}"/>
            </a:ext>
          </a:extLst>
        </xdr:cNvPr>
        <xdr:cNvSpPr txBox="1"/>
      </xdr:nvSpPr>
      <xdr:spPr>
        <a:xfrm>
          <a:off x="3710940"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1" name="TextBox 40">
          <a:extLst>
            <a:ext uri="{FF2B5EF4-FFF2-40B4-BE49-F238E27FC236}">
              <a16:creationId xmlns:a16="http://schemas.microsoft.com/office/drawing/2014/main" id="{B197FA91-8CF3-4FC9-A438-E87EB8EE14E9}"/>
            </a:ext>
          </a:extLst>
        </xdr:cNvPr>
        <xdr:cNvSpPr txBox="1"/>
      </xdr:nvSpPr>
      <xdr:spPr>
        <a:xfrm>
          <a:off x="3710940"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2" name="TextBox 41">
          <a:extLst>
            <a:ext uri="{FF2B5EF4-FFF2-40B4-BE49-F238E27FC236}">
              <a16:creationId xmlns:a16="http://schemas.microsoft.com/office/drawing/2014/main" id="{9B7EA4AF-2AEF-4A60-800B-D13D0A95FD7B}"/>
            </a:ext>
          </a:extLst>
        </xdr:cNvPr>
        <xdr:cNvSpPr txBox="1"/>
      </xdr:nvSpPr>
      <xdr:spPr>
        <a:xfrm>
          <a:off x="3710940"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3" name="TextBox 42">
          <a:extLst>
            <a:ext uri="{FF2B5EF4-FFF2-40B4-BE49-F238E27FC236}">
              <a16:creationId xmlns:a16="http://schemas.microsoft.com/office/drawing/2014/main" id="{6F700E0E-13B2-4BB4-AF1D-AF9F8E8D4F23}"/>
            </a:ext>
          </a:extLst>
        </xdr:cNvPr>
        <xdr:cNvSpPr txBox="1"/>
      </xdr:nvSpPr>
      <xdr:spPr>
        <a:xfrm>
          <a:off x="3710940"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303466"/>
    <xdr:sp macro="" textlink="">
      <xdr:nvSpPr>
        <xdr:cNvPr id="44" name="TextBox 43">
          <a:extLst>
            <a:ext uri="{FF2B5EF4-FFF2-40B4-BE49-F238E27FC236}">
              <a16:creationId xmlns:a16="http://schemas.microsoft.com/office/drawing/2014/main" id="{11AD98F8-46E8-4097-83BA-29B1C7F5991A}"/>
            </a:ext>
          </a:extLst>
        </xdr:cNvPr>
        <xdr:cNvSpPr txBox="1"/>
      </xdr:nvSpPr>
      <xdr:spPr>
        <a:xfrm>
          <a:off x="5572125"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5" name="TextBox 44">
          <a:extLst>
            <a:ext uri="{FF2B5EF4-FFF2-40B4-BE49-F238E27FC236}">
              <a16:creationId xmlns:a16="http://schemas.microsoft.com/office/drawing/2014/main" id="{F48352D7-6687-4710-A4BF-D52E7C9A87D2}"/>
            </a:ext>
          </a:extLst>
        </xdr:cNvPr>
        <xdr:cNvSpPr txBox="1"/>
      </xdr:nvSpPr>
      <xdr:spPr>
        <a:xfrm>
          <a:off x="5572125"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6" name="TextBox 45">
          <a:extLst>
            <a:ext uri="{FF2B5EF4-FFF2-40B4-BE49-F238E27FC236}">
              <a16:creationId xmlns:a16="http://schemas.microsoft.com/office/drawing/2014/main" id="{DEE9E290-CC28-429B-BFE8-81CB2A04DAE4}"/>
            </a:ext>
          </a:extLst>
        </xdr:cNvPr>
        <xdr:cNvSpPr txBox="1"/>
      </xdr:nvSpPr>
      <xdr:spPr>
        <a:xfrm>
          <a:off x="5572125"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7" name="TextBox 46">
          <a:extLst>
            <a:ext uri="{FF2B5EF4-FFF2-40B4-BE49-F238E27FC236}">
              <a16:creationId xmlns:a16="http://schemas.microsoft.com/office/drawing/2014/main" id="{4D996E71-2C3E-4E93-9E1A-9BE968FE7CC6}"/>
            </a:ext>
          </a:extLst>
        </xdr:cNvPr>
        <xdr:cNvSpPr txBox="1"/>
      </xdr:nvSpPr>
      <xdr:spPr>
        <a:xfrm>
          <a:off x="55721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8" name="TextBox 47">
          <a:extLst>
            <a:ext uri="{FF2B5EF4-FFF2-40B4-BE49-F238E27FC236}">
              <a16:creationId xmlns:a16="http://schemas.microsoft.com/office/drawing/2014/main" id="{51788335-CC2B-4752-98B5-15821022896B}"/>
            </a:ext>
          </a:extLst>
        </xdr:cNvPr>
        <xdr:cNvSpPr txBox="1"/>
      </xdr:nvSpPr>
      <xdr:spPr>
        <a:xfrm>
          <a:off x="55721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49" name="TextBox 48">
          <a:extLst>
            <a:ext uri="{FF2B5EF4-FFF2-40B4-BE49-F238E27FC236}">
              <a16:creationId xmlns:a16="http://schemas.microsoft.com/office/drawing/2014/main" id="{D17FEBB8-E114-41E9-AA87-E377A40DA21F}"/>
            </a:ext>
          </a:extLst>
        </xdr:cNvPr>
        <xdr:cNvSpPr txBox="1"/>
      </xdr:nvSpPr>
      <xdr:spPr>
        <a:xfrm>
          <a:off x="5572125"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0" name="TextBox 49">
          <a:extLst>
            <a:ext uri="{FF2B5EF4-FFF2-40B4-BE49-F238E27FC236}">
              <a16:creationId xmlns:a16="http://schemas.microsoft.com/office/drawing/2014/main" id="{274D9FB4-621B-44E2-91F8-8C00422476D0}"/>
            </a:ext>
          </a:extLst>
        </xdr:cNvPr>
        <xdr:cNvSpPr txBox="1"/>
      </xdr:nvSpPr>
      <xdr:spPr>
        <a:xfrm>
          <a:off x="5572125"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1" name="TextBox 50">
          <a:extLst>
            <a:ext uri="{FF2B5EF4-FFF2-40B4-BE49-F238E27FC236}">
              <a16:creationId xmlns:a16="http://schemas.microsoft.com/office/drawing/2014/main" id="{3DDD6468-559E-4A94-A4BB-3CCB9C4CDDE7}"/>
            </a:ext>
          </a:extLst>
        </xdr:cNvPr>
        <xdr:cNvSpPr txBox="1"/>
      </xdr:nvSpPr>
      <xdr:spPr>
        <a:xfrm>
          <a:off x="5572125"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2" name="TextBox 51">
          <a:extLst>
            <a:ext uri="{FF2B5EF4-FFF2-40B4-BE49-F238E27FC236}">
              <a16:creationId xmlns:a16="http://schemas.microsoft.com/office/drawing/2014/main" id="{8368BB96-BFAF-4B5D-B8D8-6CE04574BC91}"/>
            </a:ext>
          </a:extLst>
        </xdr:cNvPr>
        <xdr:cNvSpPr txBox="1"/>
      </xdr:nvSpPr>
      <xdr:spPr>
        <a:xfrm>
          <a:off x="5572125"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3" name="TextBox 52">
          <a:extLst>
            <a:ext uri="{FF2B5EF4-FFF2-40B4-BE49-F238E27FC236}">
              <a16:creationId xmlns:a16="http://schemas.microsoft.com/office/drawing/2014/main" id="{9A328E41-7F7E-4595-967E-CDE64AD54401}"/>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4" name="TextBox 53">
          <a:extLst>
            <a:ext uri="{FF2B5EF4-FFF2-40B4-BE49-F238E27FC236}">
              <a16:creationId xmlns:a16="http://schemas.microsoft.com/office/drawing/2014/main" id="{F3711034-0E7C-4020-BBD1-6E1635591B77}"/>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55" name="TextBox 54">
          <a:extLst>
            <a:ext uri="{FF2B5EF4-FFF2-40B4-BE49-F238E27FC236}">
              <a16:creationId xmlns:a16="http://schemas.microsoft.com/office/drawing/2014/main" id="{6716CDD5-EEF0-44FD-85EB-83CDE440952C}"/>
            </a:ext>
          </a:extLst>
        </xdr:cNvPr>
        <xdr:cNvSpPr txBox="1"/>
      </xdr:nvSpPr>
      <xdr:spPr>
        <a:xfrm>
          <a:off x="6953250"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6" name="TextBox 55">
          <a:extLst>
            <a:ext uri="{FF2B5EF4-FFF2-40B4-BE49-F238E27FC236}">
              <a16:creationId xmlns:a16="http://schemas.microsoft.com/office/drawing/2014/main" id="{C6498AE4-4D3E-4939-9394-6FA7FBFCF2F9}"/>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7" name="TextBox 56">
          <a:extLst>
            <a:ext uri="{FF2B5EF4-FFF2-40B4-BE49-F238E27FC236}">
              <a16:creationId xmlns:a16="http://schemas.microsoft.com/office/drawing/2014/main" id="{38FCFEB1-002F-429E-8CAE-C792E4D22D97}"/>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8" name="TextBox 57">
          <a:extLst>
            <a:ext uri="{FF2B5EF4-FFF2-40B4-BE49-F238E27FC236}">
              <a16:creationId xmlns:a16="http://schemas.microsoft.com/office/drawing/2014/main" id="{E3A107C3-47E2-449E-9873-10729E90724B}"/>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9" name="TextBox 58">
          <a:extLst>
            <a:ext uri="{FF2B5EF4-FFF2-40B4-BE49-F238E27FC236}">
              <a16:creationId xmlns:a16="http://schemas.microsoft.com/office/drawing/2014/main" id="{F3BEF1E8-1282-4C13-BC40-171EAC2C8273}"/>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0" name="TextBox 59">
          <a:extLst>
            <a:ext uri="{FF2B5EF4-FFF2-40B4-BE49-F238E27FC236}">
              <a16:creationId xmlns:a16="http://schemas.microsoft.com/office/drawing/2014/main" id="{5D7FD77E-8F67-4E56-9561-0108766A30AC}"/>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1" name="TextBox 60">
          <a:extLst>
            <a:ext uri="{FF2B5EF4-FFF2-40B4-BE49-F238E27FC236}">
              <a16:creationId xmlns:a16="http://schemas.microsoft.com/office/drawing/2014/main" id="{7C19C8D3-E980-48CC-B753-1CC826B1B4D8}"/>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2" name="TextBox 61">
          <a:extLst>
            <a:ext uri="{FF2B5EF4-FFF2-40B4-BE49-F238E27FC236}">
              <a16:creationId xmlns:a16="http://schemas.microsoft.com/office/drawing/2014/main" id="{001BA557-7CCE-41B2-B377-03B09BCBCC2E}"/>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3" name="TextBox 62">
          <a:extLst>
            <a:ext uri="{FF2B5EF4-FFF2-40B4-BE49-F238E27FC236}">
              <a16:creationId xmlns:a16="http://schemas.microsoft.com/office/drawing/2014/main" id="{3486EBAA-965B-4237-B96B-B3FD9827FA91}"/>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4" name="TextBox 63">
          <a:extLst>
            <a:ext uri="{FF2B5EF4-FFF2-40B4-BE49-F238E27FC236}">
              <a16:creationId xmlns:a16="http://schemas.microsoft.com/office/drawing/2014/main" id="{9AE0B2D3-434F-4C69-8081-5D8AA4A17F49}"/>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5" name="TextBox 64">
          <a:extLst>
            <a:ext uri="{FF2B5EF4-FFF2-40B4-BE49-F238E27FC236}">
              <a16:creationId xmlns:a16="http://schemas.microsoft.com/office/drawing/2014/main" id="{5FED9B8B-29C5-47C5-A20B-E78BBACBC739}"/>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6" name="TextBox 65">
          <a:extLst>
            <a:ext uri="{FF2B5EF4-FFF2-40B4-BE49-F238E27FC236}">
              <a16:creationId xmlns:a16="http://schemas.microsoft.com/office/drawing/2014/main" id="{8B015D98-856D-4BDD-A969-5CAD8FD66B76}"/>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7" name="TextBox 66">
          <a:extLst>
            <a:ext uri="{FF2B5EF4-FFF2-40B4-BE49-F238E27FC236}">
              <a16:creationId xmlns:a16="http://schemas.microsoft.com/office/drawing/2014/main" id="{6E287BF1-0921-4C6E-88D4-40B03D3A1B12}"/>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8" name="TextBox 67">
          <a:extLst>
            <a:ext uri="{FF2B5EF4-FFF2-40B4-BE49-F238E27FC236}">
              <a16:creationId xmlns:a16="http://schemas.microsoft.com/office/drawing/2014/main" id="{358FF775-D5AE-442A-8A83-16BD1F049555}"/>
            </a:ext>
          </a:extLst>
        </xdr:cNvPr>
        <xdr:cNvSpPr txBox="1"/>
      </xdr:nvSpPr>
      <xdr:spPr>
        <a:xfrm>
          <a:off x="5568315" y="9401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9" name="TextBox 68">
          <a:extLst>
            <a:ext uri="{FF2B5EF4-FFF2-40B4-BE49-F238E27FC236}">
              <a16:creationId xmlns:a16="http://schemas.microsoft.com/office/drawing/2014/main" id="{3B871CB0-5E52-4090-904F-C2650B42A104}"/>
            </a:ext>
          </a:extLst>
        </xdr:cNvPr>
        <xdr:cNvSpPr txBox="1"/>
      </xdr:nvSpPr>
      <xdr:spPr>
        <a:xfrm>
          <a:off x="5568315" y="9401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0" name="TextBox 69">
          <a:extLst>
            <a:ext uri="{FF2B5EF4-FFF2-40B4-BE49-F238E27FC236}">
              <a16:creationId xmlns:a16="http://schemas.microsoft.com/office/drawing/2014/main" id="{55A214B4-88FD-45BE-8C48-1103C5F20F61}"/>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1" name="TextBox 70">
          <a:extLst>
            <a:ext uri="{FF2B5EF4-FFF2-40B4-BE49-F238E27FC236}">
              <a16:creationId xmlns:a16="http://schemas.microsoft.com/office/drawing/2014/main" id="{39D5BA95-D166-49A6-9CE2-00BC52B33480}"/>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2" name="TextBox 71">
          <a:extLst>
            <a:ext uri="{FF2B5EF4-FFF2-40B4-BE49-F238E27FC236}">
              <a16:creationId xmlns:a16="http://schemas.microsoft.com/office/drawing/2014/main" id="{DBDF81E6-B29D-4F50-BD97-62FE42F4730C}"/>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3" name="TextBox 72">
          <a:extLst>
            <a:ext uri="{FF2B5EF4-FFF2-40B4-BE49-F238E27FC236}">
              <a16:creationId xmlns:a16="http://schemas.microsoft.com/office/drawing/2014/main" id="{3B05A8AB-6E6D-4302-AB30-737643BBFB2E}"/>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4" name="TextBox 73">
          <a:extLst>
            <a:ext uri="{FF2B5EF4-FFF2-40B4-BE49-F238E27FC236}">
              <a16:creationId xmlns:a16="http://schemas.microsoft.com/office/drawing/2014/main" id="{C459E4CD-3708-4D51-BB59-6107F42B9A8F}"/>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5" name="TextBox 74">
          <a:extLst>
            <a:ext uri="{FF2B5EF4-FFF2-40B4-BE49-F238E27FC236}">
              <a16:creationId xmlns:a16="http://schemas.microsoft.com/office/drawing/2014/main" id="{D4DB7267-265A-4E70-BACA-163752F6229A}"/>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6" name="TextBox 75">
          <a:extLst>
            <a:ext uri="{FF2B5EF4-FFF2-40B4-BE49-F238E27FC236}">
              <a16:creationId xmlns:a16="http://schemas.microsoft.com/office/drawing/2014/main" id="{60F74B18-DA07-44BA-9D13-47B9F7A90C19}"/>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7" name="TextBox 76">
          <a:extLst>
            <a:ext uri="{FF2B5EF4-FFF2-40B4-BE49-F238E27FC236}">
              <a16:creationId xmlns:a16="http://schemas.microsoft.com/office/drawing/2014/main" id="{F034FF66-7B32-4FCE-AB29-14C8401565D3}"/>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8" name="TextBox 77">
          <a:extLst>
            <a:ext uri="{FF2B5EF4-FFF2-40B4-BE49-F238E27FC236}">
              <a16:creationId xmlns:a16="http://schemas.microsoft.com/office/drawing/2014/main" id="{76713334-948D-4220-A38D-5458A5358436}"/>
            </a:ext>
          </a:extLst>
        </xdr:cNvPr>
        <xdr:cNvSpPr txBox="1"/>
      </xdr:nvSpPr>
      <xdr:spPr>
        <a:xfrm>
          <a:off x="5572125"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9" name="TextBox 78">
          <a:extLst>
            <a:ext uri="{FF2B5EF4-FFF2-40B4-BE49-F238E27FC236}">
              <a16:creationId xmlns:a16="http://schemas.microsoft.com/office/drawing/2014/main" id="{594D06CB-203F-47CA-BBE2-2CB9360117A6}"/>
            </a:ext>
          </a:extLst>
        </xdr:cNvPr>
        <xdr:cNvSpPr txBox="1"/>
      </xdr:nvSpPr>
      <xdr:spPr>
        <a:xfrm>
          <a:off x="5572125"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0" name="TextBox 79">
          <a:extLst>
            <a:ext uri="{FF2B5EF4-FFF2-40B4-BE49-F238E27FC236}">
              <a16:creationId xmlns:a16="http://schemas.microsoft.com/office/drawing/2014/main" id="{BB3B5DD0-0006-4DF1-AE6F-39422D60D606}"/>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1" name="TextBox 80">
          <a:extLst>
            <a:ext uri="{FF2B5EF4-FFF2-40B4-BE49-F238E27FC236}">
              <a16:creationId xmlns:a16="http://schemas.microsoft.com/office/drawing/2014/main" id="{2C45A57C-AE47-48FF-8AFA-E4F2514A68B6}"/>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2" name="TextBox 81">
          <a:extLst>
            <a:ext uri="{FF2B5EF4-FFF2-40B4-BE49-F238E27FC236}">
              <a16:creationId xmlns:a16="http://schemas.microsoft.com/office/drawing/2014/main" id="{17A19A86-770B-4186-9644-CBFE6370F957}"/>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3" name="TextBox 82">
          <a:extLst>
            <a:ext uri="{FF2B5EF4-FFF2-40B4-BE49-F238E27FC236}">
              <a16:creationId xmlns:a16="http://schemas.microsoft.com/office/drawing/2014/main" id="{A382A075-6B0C-4C5F-9044-A3652E51605D}"/>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84" name="TextBox 83">
          <a:extLst>
            <a:ext uri="{FF2B5EF4-FFF2-40B4-BE49-F238E27FC236}">
              <a16:creationId xmlns:a16="http://schemas.microsoft.com/office/drawing/2014/main" id="{676ABBBD-0670-4421-BCA2-11E86B6469F1}"/>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53</xdr:row>
      <xdr:rowOff>0</xdr:rowOff>
    </xdr:from>
    <xdr:ext cx="183125" cy="264560"/>
    <xdr:sp macro="" textlink="">
      <xdr:nvSpPr>
        <xdr:cNvPr id="85" name="TextBox 84">
          <a:extLst>
            <a:ext uri="{FF2B5EF4-FFF2-40B4-BE49-F238E27FC236}">
              <a16:creationId xmlns:a16="http://schemas.microsoft.com/office/drawing/2014/main" id="{D4084E75-68FF-4BAB-8F01-CEBA0F41A64F}"/>
            </a:ext>
          </a:extLst>
        </xdr:cNvPr>
        <xdr:cNvSpPr txBox="1"/>
      </xdr:nvSpPr>
      <xdr:spPr>
        <a:xfrm>
          <a:off x="5568315" y="90773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53</xdr:row>
      <xdr:rowOff>0</xdr:rowOff>
    </xdr:from>
    <xdr:ext cx="184731" cy="271710"/>
    <xdr:sp macro="" textlink="">
      <xdr:nvSpPr>
        <xdr:cNvPr id="86" name="TextBox 85">
          <a:extLst>
            <a:ext uri="{FF2B5EF4-FFF2-40B4-BE49-F238E27FC236}">
              <a16:creationId xmlns:a16="http://schemas.microsoft.com/office/drawing/2014/main" id="{B1D0B642-263B-4A4B-A7C6-49D10FE4F728}"/>
            </a:ext>
          </a:extLst>
        </xdr:cNvPr>
        <xdr:cNvSpPr txBox="1"/>
      </xdr:nvSpPr>
      <xdr:spPr>
        <a:xfrm>
          <a:off x="4046220" y="90773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2</xdr:col>
      <xdr:colOff>3139440</xdr:colOff>
      <xdr:row>49</xdr:row>
      <xdr:rowOff>0</xdr:rowOff>
    </xdr:from>
    <xdr:ext cx="192763" cy="303466"/>
    <xdr:sp macro="" textlink="">
      <xdr:nvSpPr>
        <xdr:cNvPr id="2" name="TextBox 1">
          <a:extLst>
            <a:ext uri="{FF2B5EF4-FFF2-40B4-BE49-F238E27FC236}">
              <a16:creationId xmlns:a16="http://schemas.microsoft.com/office/drawing/2014/main" id="{542BA20E-FB98-4673-AF6D-3A60E2D58E13}"/>
            </a:ext>
          </a:extLst>
        </xdr:cNvPr>
        <xdr:cNvSpPr txBox="1"/>
      </xdr:nvSpPr>
      <xdr:spPr>
        <a:xfrm>
          <a:off x="5568315" y="83058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3" name="TextBox 2">
          <a:extLst>
            <a:ext uri="{FF2B5EF4-FFF2-40B4-BE49-F238E27FC236}">
              <a16:creationId xmlns:a16="http://schemas.microsoft.com/office/drawing/2014/main" id="{306463D8-876F-4B96-A3D5-15C7281462B9}"/>
            </a:ext>
          </a:extLst>
        </xdr:cNvPr>
        <xdr:cNvSpPr txBox="1"/>
      </xdr:nvSpPr>
      <xdr:spPr>
        <a:xfrm>
          <a:off x="5568315"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4" name="TextBox 3">
          <a:extLst>
            <a:ext uri="{FF2B5EF4-FFF2-40B4-BE49-F238E27FC236}">
              <a16:creationId xmlns:a16="http://schemas.microsoft.com/office/drawing/2014/main" id="{58119C68-47BC-46B6-8F8E-68535054A334}"/>
            </a:ext>
          </a:extLst>
        </xdr:cNvPr>
        <xdr:cNvSpPr txBox="1"/>
      </xdr:nvSpPr>
      <xdr:spPr>
        <a:xfrm>
          <a:off x="5568315"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5" name="TextBox 4">
          <a:extLst>
            <a:ext uri="{FF2B5EF4-FFF2-40B4-BE49-F238E27FC236}">
              <a16:creationId xmlns:a16="http://schemas.microsoft.com/office/drawing/2014/main" id="{AC80251B-FF11-43A4-9852-4721F56B9D39}"/>
            </a:ext>
          </a:extLst>
        </xdr:cNvPr>
        <xdr:cNvSpPr txBox="1"/>
      </xdr:nvSpPr>
      <xdr:spPr>
        <a:xfrm>
          <a:off x="5568315"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6" name="TextBox 5">
          <a:extLst>
            <a:ext uri="{FF2B5EF4-FFF2-40B4-BE49-F238E27FC236}">
              <a16:creationId xmlns:a16="http://schemas.microsoft.com/office/drawing/2014/main" id="{4AAFCF31-00F9-4634-8ACE-6B115AACFF5A}"/>
            </a:ext>
          </a:extLst>
        </xdr:cNvPr>
        <xdr:cNvSpPr txBox="1"/>
      </xdr:nvSpPr>
      <xdr:spPr>
        <a:xfrm>
          <a:off x="5568315"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7" name="TextBox 6">
          <a:extLst>
            <a:ext uri="{FF2B5EF4-FFF2-40B4-BE49-F238E27FC236}">
              <a16:creationId xmlns:a16="http://schemas.microsoft.com/office/drawing/2014/main" id="{40B8F594-7DA7-4D33-A598-199C9FBEA873}"/>
            </a:ext>
          </a:extLst>
        </xdr:cNvPr>
        <xdr:cNvSpPr txBox="1"/>
      </xdr:nvSpPr>
      <xdr:spPr>
        <a:xfrm>
          <a:off x="5568315"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 name="TextBox 7">
          <a:extLst>
            <a:ext uri="{FF2B5EF4-FFF2-40B4-BE49-F238E27FC236}">
              <a16:creationId xmlns:a16="http://schemas.microsoft.com/office/drawing/2014/main" id="{7B87914E-9587-4358-AE46-7C19B655BAC7}"/>
            </a:ext>
          </a:extLst>
        </xdr:cNvPr>
        <xdr:cNvSpPr txBox="1"/>
      </xdr:nvSpPr>
      <xdr:spPr>
        <a:xfrm>
          <a:off x="5568315"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9" name="TextBox 8">
          <a:extLst>
            <a:ext uri="{FF2B5EF4-FFF2-40B4-BE49-F238E27FC236}">
              <a16:creationId xmlns:a16="http://schemas.microsoft.com/office/drawing/2014/main" id="{348A060C-C192-46A5-B272-A92A859601F8}"/>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0" name="TextBox 9">
          <a:extLst>
            <a:ext uri="{FF2B5EF4-FFF2-40B4-BE49-F238E27FC236}">
              <a16:creationId xmlns:a16="http://schemas.microsoft.com/office/drawing/2014/main" id="{810B94C5-6457-4127-951A-F098EC1E2E30}"/>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1" name="TextBox 10">
          <a:extLst>
            <a:ext uri="{FF2B5EF4-FFF2-40B4-BE49-F238E27FC236}">
              <a16:creationId xmlns:a16="http://schemas.microsoft.com/office/drawing/2014/main" id="{F90B632F-3506-457C-8248-D572ED4875DE}"/>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2" name="TextBox 11">
          <a:extLst>
            <a:ext uri="{FF2B5EF4-FFF2-40B4-BE49-F238E27FC236}">
              <a16:creationId xmlns:a16="http://schemas.microsoft.com/office/drawing/2014/main" id="{7F7E0708-0992-4F1E-AD83-D59CB16FD5F0}"/>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13" name="TextBox 12">
          <a:extLst>
            <a:ext uri="{FF2B5EF4-FFF2-40B4-BE49-F238E27FC236}">
              <a16:creationId xmlns:a16="http://schemas.microsoft.com/office/drawing/2014/main" id="{4B5ADA2D-9E03-4877-B241-30EE90CC39B9}"/>
            </a:ext>
          </a:extLst>
        </xdr:cNvPr>
        <xdr:cNvSpPr txBox="1"/>
      </xdr:nvSpPr>
      <xdr:spPr>
        <a:xfrm>
          <a:off x="6953250"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4" name="TextBox 13">
          <a:extLst>
            <a:ext uri="{FF2B5EF4-FFF2-40B4-BE49-F238E27FC236}">
              <a16:creationId xmlns:a16="http://schemas.microsoft.com/office/drawing/2014/main" id="{054D4688-21D1-499D-AC4E-FCA72E08FD03}"/>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5" name="TextBox 14">
          <a:extLst>
            <a:ext uri="{FF2B5EF4-FFF2-40B4-BE49-F238E27FC236}">
              <a16:creationId xmlns:a16="http://schemas.microsoft.com/office/drawing/2014/main" id="{BBACE3D6-45E3-44FD-8692-AB7D3378FBDA}"/>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6" name="TextBox 15">
          <a:extLst>
            <a:ext uri="{FF2B5EF4-FFF2-40B4-BE49-F238E27FC236}">
              <a16:creationId xmlns:a16="http://schemas.microsoft.com/office/drawing/2014/main" id="{F7921782-0278-4A9C-B6BD-E395087E8765}"/>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7" name="TextBox 16">
          <a:extLst>
            <a:ext uri="{FF2B5EF4-FFF2-40B4-BE49-F238E27FC236}">
              <a16:creationId xmlns:a16="http://schemas.microsoft.com/office/drawing/2014/main" id="{187CBC97-A91E-4C11-8E6E-9421ED2B8B3F}"/>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8" name="TextBox 17">
          <a:extLst>
            <a:ext uri="{FF2B5EF4-FFF2-40B4-BE49-F238E27FC236}">
              <a16:creationId xmlns:a16="http://schemas.microsoft.com/office/drawing/2014/main" id="{B34613C6-CEC4-4A75-99B5-6348F98B9F8E}"/>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9" name="TextBox 18">
          <a:extLst>
            <a:ext uri="{FF2B5EF4-FFF2-40B4-BE49-F238E27FC236}">
              <a16:creationId xmlns:a16="http://schemas.microsoft.com/office/drawing/2014/main" id="{20F9BF0D-41E0-4AF1-B197-A2FA619C14F3}"/>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0" name="TextBox 19">
          <a:extLst>
            <a:ext uri="{FF2B5EF4-FFF2-40B4-BE49-F238E27FC236}">
              <a16:creationId xmlns:a16="http://schemas.microsoft.com/office/drawing/2014/main" id="{1BF64590-5E6F-4655-866F-5D0F2F1ED78D}"/>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1" name="TextBox 20">
          <a:extLst>
            <a:ext uri="{FF2B5EF4-FFF2-40B4-BE49-F238E27FC236}">
              <a16:creationId xmlns:a16="http://schemas.microsoft.com/office/drawing/2014/main" id="{A3547EC3-6E61-4BBF-AEDD-88A7152CA40E}"/>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2" name="TextBox 21">
          <a:extLst>
            <a:ext uri="{FF2B5EF4-FFF2-40B4-BE49-F238E27FC236}">
              <a16:creationId xmlns:a16="http://schemas.microsoft.com/office/drawing/2014/main" id="{A95CD02D-F68F-4A3B-B954-90C13582B494}"/>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3" name="TextBox 22">
          <a:extLst>
            <a:ext uri="{FF2B5EF4-FFF2-40B4-BE49-F238E27FC236}">
              <a16:creationId xmlns:a16="http://schemas.microsoft.com/office/drawing/2014/main" id="{0B5878BE-83C5-48E6-B54E-719E11474BAC}"/>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4" name="TextBox 23">
          <a:extLst>
            <a:ext uri="{FF2B5EF4-FFF2-40B4-BE49-F238E27FC236}">
              <a16:creationId xmlns:a16="http://schemas.microsoft.com/office/drawing/2014/main" id="{1F65BB64-1E8C-4867-95A3-FA49DEFF0746}"/>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5" name="TextBox 24">
          <a:extLst>
            <a:ext uri="{FF2B5EF4-FFF2-40B4-BE49-F238E27FC236}">
              <a16:creationId xmlns:a16="http://schemas.microsoft.com/office/drawing/2014/main" id="{AE396263-B9F5-48DC-9DB9-1D95F1607766}"/>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6" name="TextBox 25">
          <a:extLst>
            <a:ext uri="{FF2B5EF4-FFF2-40B4-BE49-F238E27FC236}">
              <a16:creationId xmlns:a16="http://schemas.microsoft.com/office/drawing/2014/main" id="{CC83CBB3-9874-4EFF-8B34-CB2340977750}"/>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7" name="TextBox 26">
          <a:extLst>
            <a:ext uri="{FF2B5EF4-FFF2-40B4-BE49-F238E27FC236}">
              <a16:creationId xmlns:a16="http://schemas.microsoft.com/office/drawing/2014/main" id="{51EE2EB4-B85C-45EA-905E-A946EF98FE93}"/>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8" name="TextBox 27">
          <a:extLst>
            <a:ext uri="{FF2B5EF4-FFF2-40B4-BE49-F238E27FC236}">
              <a16:creationId xmlns:a16="http://schemas.microsoft.com/office/drawing/2014/main" id="{7E0F1A66-EAAF-4E0A-BE16-89387D5FDB94}"/>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9" name="TextBox 28">
          <a:extLst>
            <a:ext uri="{FF2B5EF4-FFF2-40B4-BE49-F238E27FC236}">
              <a16:creationId xmlns:a16="http://schemas.microsoft.com/office/drawing/2014/main" id="{CA5D983A-86E8-4553-B12D-0B348022207D}"/>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0" name="TextBox 29">
          <a:extLst>
            <a:ext uri="{FF2B5EF4-FFF2-40B4-BE49-F238E27FC236}">
              <a16:creationId xmlns:a16="http://schemas.microsoft.com/office/drawing/2014/main" id="{E2AB36EE-7171-4748-91F1-7288674329BE}"/>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1" name="TextBox 30">
          <a:extLst>
            <a:ext uri="{FF2B5EF4-FFF2-40B4-BE49-F238E27FC236}">
              <a16:creationId xmlns:a16="http://schemas.microsoft.com/office/drawing/2014/main" id="{A4E3F2A9-3F03-4340-8BE0-D7BD31494E2D}"/>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2" name="TextBox 31">
          <a:extLst>
            <a:ext uri="{FF2B5EF4-FFF2-40B4-BE49-F238E27FC236}">
              <a16:creationId xmlns:a16="http://schemas.microsoft.com/office/drawing/2014/main" id="{16A1DE37-2845-44E9-B153-E07F5A2364C1}"/>
            </a:ext>
          </a:extLst>
        </xdr:cNvPr>
        <xdr:cNvSpPr txBox="1"/>
      </xdr:nvSpPr>
      <xdr:spPr>
        <a:xfrm>
          <a:off x="3710940" y="8305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303466"/>
    <xdr:sp macro="" textlink="">
      <xdr:nvSpPr>
        <xdr:cNvPr id="33" name="TextBox 32">
          <a:extLst>
            <a:ext uri="{FF2B5EF4-FFF2-40B4-BE49-F238E27FC236}">
              <a16:creationId xmlns:a16="http://schemas.microsoft.com/office/drawing/2014/main" id="{B40D7E06-508B-4F0D-8FD6-AC94C9E65F19}"/>
            </a:ext>
          </a:extLst>
        </xdr:cNvPr>
        <xdr:cNvSpPr txBox="1"/>
      </xdr:nvSpPr>
      <xdr:spPr>
        <a:xfrm>
          <a:off x="3710940" y="83058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4" name="TextBox 33">
          <a:extLst>
            <a:ext uri="{FF2B5EF4-FFF2-40B4-BE49-F238E27FC236}">
              <a16:creationId xmlns:a16="http://schemas.microsoft.com/office/drawing/2014/main" id="{08763666-3736-42E4-9BB0-13A1B0C49FF6}"/>
            </a:ext>
          </a:extLst>
        </xdr:cNvPr>
        <xdr:cNvSpPr txBox="1"/>
      </xdr:nvSpPr>
      <xdr:spPr>
        <a:xfrm>
          <a:off x="3710940"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5" name="TextBox 34">
          <a:extLst>
            <a:ext uri="{FF2B5EF4-FFF2-40B4-BE49-F238E27FC236}">
              <a16:creationId xmlns:a16="http://schemas.microsoft.com/office/drawing/2014/main" id="{27A5D219-7349-4781-9FD1-0A33EC4F86AF}"/>
            </a:ext>
          </a:extLst>
        </xdr:cNvPr>
        <xdr:cNvSpPr txBox="1"/>
      </xdr:nvSpPr>
      <xdr:spPr>
        <a:xfrm>
          <a:off x="3710940"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6" name="TextBox 35">
          <a:extLst>
            <a:ext uri="{FF2B5EF4-FFF2-40B4-BE49-F238E27FC236}">
              <a16:creationId xmlns:a16="http://schemas.microsoft.com/office/drawing/2014/main" id="{4E1EAAAF-EEA8-436A-9551-E8AAD725ED55}"/>
            </a:ext>
          </a:extLst>
        </xdr:cNvPr>
        <xdr:cNvSpPr txBox="1"/>
      </xdr:nvSpPr>
      <xdr:spPr>
        <a:xfrm>
          <a:off x="3710940"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7" name="TextBox 36">
          <a:extLst>
            <a:ext uri="{FF2B5EF4-FFF2-40B4-BE49-F238E27FC236}">
              <a16:creationId xmlns:a16="http://schemas.microsoft.com/office/drawing/2014/main" id="{119FEF75-7A29-42F6-A053-CA6F181F6CCF}"/>
            </a:ext>
          </a:extLst>
        </xdr:cNvPr>
        <xdr:cNvSpPr txBox="1"/>
      </xdr:nvSpPr>
      <xdr:spPr>
        <a:xfrm>
          <a:off x="3710940"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8" name="TextBox 37">
          <a:extLst>
            <a:ext uri="{FF2B5EF4-FFF2-40B4-BE49-F238E27FC236}">
              <a16:creationId xmlns:a16="http://schemas.microsoft.com/office/drawing/2014/main" id="{22DCFE8E-EFAB-4024-A0DD-5883EEAC3FDA}"/>
            </a:ext>
          </a:extLst>
        </xdr:cNvPr>
        <xdr:cNvSpPr txBox="1"/>
      </xdr:nvSpPr>
      <xdr:spPr>
        <a:xfrm>
          <a:off x="3710940"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9" name="TextBox 38">
          <a:extLst>
            <a:ext uri="{FF2B5EF4-FFF2-40B4-BE49-F238E27FC236}">
              <a16:creationId xmlns:a16="http://schemas.microsoft.com/office/drawing/2014/main" id="{88B73418-831B-42CE-8F57-4E6B86BB63A3}"/>
            </a:ext>
          </a:extLst>
        </xdr:cNvPr>
        <xdr:cNvSpPr txBox="1"/>
      </xdr:nvSpPr>
      <xdr:spPr>
        <a:xfrm>
          <a:off x="3710940"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0" name="TextBox 39">
          <a:extLst>
            <a:ext uri="{FF2B5EF4-FFF2-40B4-BE49-F238E27FC236}">
              <a16:creationId xmlns:a16="http://schemas.microsoft.com/office/drawing/2014/main" id="{E7A85CCF-36D1-4877-8131-CE1E11E069AD}"/>
            </a:ext>
          </a:extLst>
        </xdr:cNvPr>
        <xdr:cNvSpPr txBox="1"/>
      </xdr:nvSpPr>
      <xdr:spPr>
        <a:xfrm>
          <a:off x="3710940"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1" name="TextBox 40">
          <a:extLst>
            <a:ext uri="{FF2B5EF4-FFF2-40B4-BE49-F238E27FC236}">
              <a16:creationId xmlns:a16="http://schemas.microsoft.com/office/drawing/2014/main" id="{F56958CC-E7AE-4D8A-A1C7-6A9FECC4A6EF}"/>
            </a:ext>
          </a:extLst>
        </xdr:cNvPr>
        <xdr:cNvSpPr txBox="1"/>
      </xdr:nvSpPr>
      <xdr:spPr>
        <a:xfrm>
          <a:off x="3710940"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2" name="TextBox 41">
          <a:extLst>
            <a:ext uri="{FF2B5EF4-FFF2-40B4-BE49-F238E27FC236}">
              <a16:creationId xmlns:a16="http://schemas.microsoft.com/office/drawing/2014/main" id="{774A9C94-DA01-4303-B6B0-F88D446B0CF9}"/>
            </a:ext>
          </a:extLst>
        </xdr:cNvPr>
        <xdr:cNvSpPr txBox="1"/>
      </xdr:nvSpPr>
      <xdr:spPr>
        <a:xfrm>
          <a:off x="3710940"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3" name="TextBox 42">
          <a:extLst>
            <a:ext uri="{FF2B5EF4-FFF2-40B4-BE49-F238E27FC236}">
              <a16:creationId xmlns:a16="http://schemas.microsoft.com/office/drawing/2014/main" id="{8DD49BF6-D8D6-4D91-9D9A-499FC6E8A6FF}"/>
            </a:ext>
          </a:extLst>
        </xdr:cNvPr>
        <xdr:cNvSpPr txBox="1"/>
      </xdr:nvSpPr>
      <xdr:spPr>
        <a:xfrm>
          <a:off x="3710940"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303466"/>
    <xdr:sp macro="" textlink="">
      <xdr:nvSpPr>
        <xdr:cNvPr id="44" name="TextBox 43">
          <a:extLst>
            <a:ext uri="{FF2B5EF4-FFF2-40B4-BE49-F238E27FC236}">
              <a16:creationId xmlns:a16="http://schemas.microsoft.com/office/drawing/2014/main" id="{777802C4-FAFB-40C0-9203-45B2819B68B6}"/>
            </a:ext>
          </a:extLst>
        </xdr:cNvPr>
        <xdr:cNvSpPr txBox="1"/>
      </xdr:nvSpPr>
      <xdr:spPr>
        <a:xfrm>
          <a:off x="5572125"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5" name="TextBox 44">
          <a:extLst>
            <a:ext uri="{FF2B5EF4-FFF2-40B4-BE49-F238E27FC236}">
              <a16:creationId xmlns:a16="http://schemas.microsoft.com/office/drawing/2014/main" id="{935D519D-FD20-4328-951B-179A966F2714}"/>
            </a:ext>
          </a:extLst>
        </xdr:cNvPr>
        <xdr:cNvSpPr txBox="1"/>
      </xdr:nvSpPr>
      <xdr:spPr>
        <a:xfrm>
          <a:off x="5572125"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6" name="TextBox 45">
          <a:extLst>
            <a:ext uri="{FF2B5EF4-FFF2-40B4-BE49-F238E27FC236}">
              <a16:creationId xmlns:a16="http://schemas.microsoft.com/office/drawing/2014/main" id="{F9BFA89C-E1C2-4187-9572-E1BDE8051AB8}"/>
            </a:ext>
          </a:extLst>
        </xdr:cNvPr>
        <xdr:cNvSpPr txBox="1"/>
      </xdr:nvSpPr>
      <xdr:spPr>
        <a:xfrm>
          <a:off x="5572125"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7" name="TextBox 46">
          <a:extLst>
            <a:ext uri="{FF2B5EF4-FFF2-40B4-BE49-F238E27FC236}">
              <a16:creationId xmlns:a16="http://schemas.microsoft.com/office/drawing/2014/main" id="{43458EAD-FAF2-41BB-8706-FF0088CD0D42}"/>
            </a:ext>
          </a:extLst>
        </xdr:cNvPr>
        <xdr:cNvSpPr txBox="1"/>
      </xdr:nvSpPr>
      <xdr:spPr>
        <a:xfrm>
          <a:off x="55721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8" name="TextBox 47">
          <a:extLst>
            <a:ext uri="{FF2B5EF4-FFF2-40B4-BE49-F238E27FC236}">
              <a16:creationId xmlns:a16="http://schemas.microsoft.com/office/drawing/2014/main" id="{7F1ED39A-391E-4208-A01C-98E37A48ACF1}"/>
            </a:ext>
          </a:extLst>
        </xdr:cNvPr>
        <xdr:cNvSpPr txBox="1"/>
      </xdr:nvSpPr>
      <xdr:spPr>
        <a:xfrm>
          <a:off x="55721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49" name="TextBox 48">
          <a:extLst>
            <a:ext uri="{FF2B5EF4-FFF2-40B4-BE49-F238E27FC236}">
              <a16:creationId xmlns:a16="http://schemas.microsoft.com/office/drawing/2014/main" id="{C9E5041B-EA50-4380-91FD-3DA508628906}"/>
            </a:ext>
          </a:extLst>
        </xdr:cNvPr>
        <xdr:cNvSpPr txBox="1"/>
      </xdr:nvSpPr>
      <xdr:spPr>
        <a:xfrm>
          <a:off x="5572125"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0" name="TextBox 49">
          <a:extLst>
            <a:ext uri="{FF2B5EF4-FFF2-40B4-BE49-F238E27FC236}">
              <a16:creationId xmlns:a16="http://schemas.microsoft.com/office/drawing/2014/main" id="{54FDD2F1-0BC9-4BFA-9D3E-296475C91716}"/>
            </a:ext>
          </a:extLst>
        </xdr:cNvPr>
        <xdr:cNvSpPr txBox="1"/>
      </xdr:nvSpPr>
      <xdr:spPr>
        <a:xfrm>
          <a:off x="5572125"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1" name="TextBox 50">
          <a:extLst>
            <a:ext uri="{FF2B5EF4-FFF2-40B4-BE49-F238E27FC236}">
              <a16:creationId xmlns:a16="http://schemas.microsoft.com/office/drawing/2014/main" id="{237E7E34-4049-41D5-BD92-E025EE3F4017}"/>
            </a:ext>
          </a:extLst>
        </xdr:cNvPr>
        <xdr:cNvSpPr txBox="1"/>
      </xdr:nvSpPr>
      <xdr:spPr>
        <a:xfrm>
          <a:off x="5572125"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2" name="TextBox 51">
          <a:extLst>
            <a:ext uri="{FF2B5EF4-FFF2-40B4-BE49-F238E27FC236}">
              <a16:creationId xmlns:a16="http://schemas.microsoft.com/office/drawing/2014/main" id="{0F7D36D8-2E0C-42CA-BFE6-4A1E846350A3}"/>
            </a:ext>
          </a:extLst>
        </xdr:cNvPr>
        <xdr:cNvSpPr txBox="1"/>
      </xdr:nvSpPr>
      <xdr:spPr>
        <a:xfrm>
          <a:off x="5572125"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3" name="TextBox 52">
          <a:extLst>
            <a:ext uri="{FF2B5EF4-FFF2-40B4-BE49-F238E27FC236}">
              <a16:creationId xmlns:a16="http://schemas.microsoft.com/office/drawing/2014/main" id="{DE935CA1-FB0F-42F4-98D0-AE4F536B1038}"/>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4" name="TextBox 53">
          <a:extLst>
            <a:ext uri="{FF2B5EF4-FFF2-40B4-BE49-F238E27FC236}">
              <a16:creationId xmlns:a16="http://schemas.microsoft.com/office/drawing/2014/main" id="{F6C6B0C1-B90E-447E-8D2E-0738EF98EDFC}"/>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55" name="TextBox 54">
          <a:extLst>
            <a:ext uri="{FF2B5EF4-FFF2-40B4-BE49-F238E27FC236}">
              <a16:creationId xmlns:a16="http://schemas.microsoft.com/office/drawing/2014/main" id="{88AD90FC-3DF7-4486-A24B-9A465FA8E21C}"/>
            </a:ext>
          </a:extLst>
        </xdr:cNvPr>
        <xdr:cNvSpPr txBox="1"/>
      </xdr:nvSpPr>
      <xdr:spPr>
        <a:xfrm>
          <a:off x="6953250"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6" name="TextBox 55">
          <a:extLst>
            <a:ext uri="{FF2B5EF4-FFF2-40B4-BE49-F238E27FC236}">
              <a16:creationId xmlns:a16="http://schemas.microsoft.com/office/drawing/2014/main" id="{ED43320A-A981-475D-8E90-032F49FBBE9C}"/>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7" name="TextBox 56">
          <a:extLst>
            <a:ext uri="{FF2B5EF4-FFF2-40B4-BE49-F238E27FC236}">
              <a16:creationId xmlns:a16="http://schemas.microsoft.com/office/drawing/2014/main" id="{F39FA827-B216-4F83-9942-6619B583EAD7}"/>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8" name="TextBox 57">
          <a:extLst>
            <a:ext uri="{FF2B5EF4-FFF2-40B4-BE49-F238E27FC236}">
              <a16:creationId xmlns:a16="http://schemas.microsoft.com/office/drawing/2014/main" id="{3E2BC27E-4F74-42D6-A543-F9A62D2ADEF0}"/>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9" name="TextBox 58">
          <a:extLst>
            <a:ext uri="{FF2B5EF4-FFF2-40B4-BE49-F238E27FC236}">
              <a16:creationId xmlns:a16="http://schemas.microsoft.com/office/drawing/2014/main" id="{2699AF1B-303D-4573-A759-91618559A070}"/>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0" name="TextBox 59">
          <a:extLst>
            <a:ext uri="{FF2B5EF4-FFF2-40B4-BE49-F238E27FC236}">
              <a16:creationId xmlns:a16="http://schemas.microsoft.com/office/drawing/2014/main" id="{78D3A30A-E177-4F5B-9AF1-EA2275F01F26}"/>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1" name="TextBox 60">
          <a:extLst>
            <a:ext uri="{FF2B5EF4-FFF2-40B4-BE49-F238E27FC236}">
              <a16:creationId xmlns:a16="http://schemas.microsoft.com/office/drawing/2014/main" id="{CA244561-E5D9-4B4B-8971-61D977C0EE5C}"/>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2" name="TextBox 61">
          <a:extLst>
            <a:ext uri="{FF2B5EF4-FFF2-40B4-BE49-F238E27FC236}">
              <a16:creationId xmlns:a16="http://schemas.microsoft.com/office/drawing/2014/main" id="{0D16CA6A-0051-4927-BAAE-EE9F36F1B118}"/>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3" name="TextBox 62">
          <a:extLst>
            <a:ext uri="{FF2B5EF4-FFF2-40B4-BE49-F238E27FC236}">
              <a16:creationId xmlns:a16="http://schemas.microsoft.com/office/drawing/2014/main" id="{F3153A76-F982-49C4-8CB5-1B6E9E9E9CDA}"/>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4" name="TextBox 63">
          <a:extLst>
            <a:ext uri="{FF2B5EF4-FFF2-40B4-BE49-F238E27FC236}">
              <a16:creationId xmlns:a16="http://schemas.microsoft.com/office/drawing/2014/main" id="{BF7FDDE8-E9B9-464E-B5C2-E743DE154828}"/>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5" name="TextBox 64">
          <a:extLst>
            <a:ext uri="{FF2B5EF4-FFF2-40B4-BE49-F238E27FC236}">
              <a16:creationId xmlns:a16="http://schemas.microsoft.com/office/drawing/2014/main" id="{45776ED6-04E1-4549-9E00-9BE73CBB54B4}"/>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6" name="TextBox 65">
          <a:extLst>
            <a:ext uri="{FF2B5EF4-FFF2-40B4-BE49-F238E27FC236}">
              <a16:creationId xmlns:a16="http://schemas.microsoft.com/office/drawing/2014/main" id="{9EDE2BD7-C1ED-44D7-BD80-D2B01EF3463C}"/>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7" name="TextBox 66">
          <a:extLst>
            <a:ext uri="{FF2B5EF4-FFF2-40B4-BE49-F238E27FC236}">
              <a16:creationId xmlns:a16="http://schemas.microsoft.com/office/drawing/2014/main" id="{DD7F0D70-0FD6-4FDB-BFB1-5CDB0685D622}"/>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8" name="TextBox 67">
          <a:extLst>
            <a:ext uri="{FF2B5EF4-FFF2-40B4-BE49-F238E27FC236}">
              <a16:creationId xmlns:a16="http://schemas.microsoft.com/office/drawing/2014/main" id="{BAA42DB7-ED9D-4B38-AFA3-CC896E439109}"/>
            </a:ext>
          </a:extLst>
        </xdr:cNvPr>
        <xdr:cNvSpPr txBox="1"/>
      </xdr:nvSpPr>
      <xdr:spPr>
        <a:xfrm>
          <a:off x="5568315" y="9401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9" name="TextBox 68">
          <a:extLst>
            <a:ext uri="{FF2B5EF4-FFF2-40B4-BE49-F238E27FC236}">
              <a16:creationId xmlns:a16="http://schemas.microsoft.com/office/drawing/2014/main" id="{30FB2415-7395-406A-9342-167D204B782A}"/>
            </a:ext>
          </a:extLst>
        </xdr:cNvPr>
        <xdr:cNvSpPr txBox="1"/>
      </xdr:nvSpPr>
      <xdr:spPr>
        <a:xfrm>
          <a:off x="5568315" y="9401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0" name="TextBox 69">
          <a:extLst>
            <a:ext uri="{FF2B5EF4-FFF2-40B4-BE49-F238E27FC236}">
              <a16:creationId xmlns:a16="http://schemas.microsoft.com/office/drawing/2014/main" id="{D01E43B8-562C-4446-9AE5-8D0C8FC39444}"/>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1" name="TextBox 70">
          <a:extLst>
            <a:ext uri="{FF2B5EF4-FFF2-40B4-BE49-F238E27FC236}">
              <a16:creationId xmlns:a16="http://schemas.microsoft.com/office/drawing/2014/main" id="{BDEB7C93-7891-4227-A016-9BCD016D4382}"/>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2" name="TextBox 71">
          <a:extLst>
            <a:ext uri="{FF2B5EF4-FFF2-40B4-BE49-F238E27FC236}">
              <a16:creationId xmlns:a16="http://schemas.microsoft.com/office/drawing/2014/main" id="{759F7F3D-6536-43E9-A066-D86FB0584723}"/>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3" name="TextBox 72">
          <a:extLst>
            <a:ext uri="{FF2B5EF4-FFF2-40B4-BE49-F238E27FC236}">
              <a16:creationId xmlns:a16="http://schemas.microsoft.com/office/drawing/2014/main" id="{E3BA60DB-DCFB-426E-AF9C-1C56DBBCFA64}"/>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4" name="TextBox 73">
          <a:extLst>
            <a:ext uri="{FF2B5EF4-FFF2-40B4-BE49-F238E27FC236}">
              <a16:creationId xmlns:a16="http://schemas.microsoft.com/office/drawing/2014/main" id="{6D08AAC3-730E-4D0A-8468-7A38AC71B58D}"/>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5" name="TextBox 74">
          <a:extLst>
            <a:ext uri="{FF2B5EF4-FFF2-40B4-BE49-F238E27FC236}">
              <a16:creationId xmlns:a16="http://schemas.microsoft.com/office/drawing/2014/main" id="{1BAEDE10-E6E8-43AF-80C5-48F85B70EE68}"/>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6" name="TextBox 75">
          <a:extLst>
            <a:ext uri="{FF2B5EF4-FFF2-40B4-BE49-F238E27FC236}">
              <a16:creationId xmlns:a16="http://schemas.microsoft.com/office/drawing/2014/main" id="{B7C49494-94BA-44DE-A5A1-F16783BFA757}"/>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7" name="TextBox 76">
          <a:extLst>
            <a:ext uri="{FF2B5EF4-FFF2-40B4-BE49-F238E27FC236}">
              <a16:creationId xmlns:a16="http://schemas.microsoft.com/office/drawing/2014/main" id="{87E915BC-C756-4DD8-A019-B6B992FF9285}"/>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8" name="TextBox 77">
          <a:extLst>
            <a:ext uri="{FF2B5EF4-FFF2-40B4-BE49-F238E27FC236}">
              <a16:creationId xmlns:a16="http://schemas.microsoft.com/office/drawing/2014/main" id="{172CA0F9-778D-47B8-BB51-12E84E9203B9}"/>
            </a:ext>
          </a:extLst>
        </xdr:cNvPr>
        <xdr:cNvSpPr txBox="1"/>
      </xdr:nvSpPr>
      <xdr:spPr>
        <a:xfrm>
          <a:off x="5572125"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9" name="TextBox 78">
          <a:extLst>
            <a:ext uri="{FF2B5EF4-FFF2-40B4-BE49-F238E27FC236}">
              <a16:creationId xmlns:a16="http://schemas.microsoft.com/office/drawing/2014/main" id="{2850E919-D339-439F-B310-E25538825080}"/>
            </a:ext>
          </a:extLst>
        </xdr:cNvPr>
        <xdr:cNvSpPr txBox="1"/>
      </xdr:nvSpPr>
      <xdr:spPr>
        <a:xfrm>
          <a:off x="5572125"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0" name="TextBox 79">
          <a:extLst>
            <a:ext uri="{FF2B5EF4-FFF2-40B4-BE49-F238E27FC236}">
              <a16:creationId xmlns:a16="http://schemas.microsoft.com/office/drawing/2014/main" id="{BD1A0851-76C5-475A-BC3F-4DACC747ECAF}"/>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1" name="TextBox 80">
          <a:extLst>
            <a:ext uri="{FF2B5EF4-FFF2-40B4-BE49-F238E27FC236}">
              <a16:creationId xmlns:a16="http://schemas.microsoft.com/office/drawing/2014/main" id="{56F7E60D-47E2-4FCC-851C-B9AE54820070}"/>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2" name="TextBox 81">
          <a:extLst>
            <a:ext uri="{FF2B5EF4-FFF2-40B4-BE49-F238E27FC236}">
              <a16:creationId xmlns:a16="http://schemas.microsoft.com/office/drawing/2014/main" id="{DB2A3BC7-7D8C-4279-B487-C8C4C6DC69A0}"/>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3" name="TextBox 82">
          <a:extLst>
            <a:ext uri="{FF2B5EF4-FFF2-40B4-BE49-F238E27FC236}">
              <a16:creationId xmlns:a16="http://schemas.microsoft.com/office/drawing/2014/main" id="{B1D899D3-57CB-4E83-AE02-55518CAADA22}"/>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84" name="TextBox 83">
          <a:extLst>
            <a:ext uri="{FF2B5EF4-FFF2-40B4-BE49-F238E27FC236}">
              <a16:creationId xmlns:a16="http://schemas.microsoft.com/office/drawing/2014/main" id="{4E1C8147-4F7D-491F-95C2-148D953E5480}"/>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53</xdr:row>
      <xdr:rowOff>0</xdr:rowOff>
    </xdr:from>
    <xdr:ext cx="183125" cy="264560"/>
    <xdr:sp macro="" textlink="">
      <xdr:nvSpPr>
        <xdr:cNvPr id="85" name="TextBox 84">
          <a:extLst>
            <a:ext uri="{FF2B5EF4-FFF2-40B4-BE49-F238E27FC236}">
              <a16:creationId xmlns:a16="http://schemas.microsoft.com/office/drawing/2014/main" id="{BF4A65E4-5242-4E1A-A763-7E99F2046986}"/>
            </a:ext>
          </a:extLst>
        </xdr:cNvPr>
        <xdr:cNvSpPr txBox="1"/>
      </xdr:nvSpPr>
      <xdr:spPr>
        <a:xfrm>
          <a:off x="5568315" y="90773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53</xdr:row>
      <xdr:rowOff>0</xdr:rowOff>
    </xdr:from>
    <xdr:ext cx="184731" cy="271710"/>
    <xdr:sp macro="" textlink="">
      <xdr:nvSpPr>
        <xdr:cNvPr id="86" name="TextBox 85">
          <a:extLst>
            <a:ext uri="{FF2B5EF4-FFF2-40B4-BE49-F238E27FC236}">
              <a16:creationId xmlns:a16="http://schemas.microsoft.com/office/drawing/2014/main" id="{C93B33D7-CE9C-4F36-8AEC-851924CE77EF}"/>
            </a:ext>
          </a:extLst>
        </xdr:cNvPr>
        <xdr:cNvSpPr txBox="1"/>
      </xdr:nvSpPr>
      <xdr:spPr>
        <a:xfrm>
          <a:off x="4046220" y="90773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3139440</xdr:colOff>
      <xdr:row>89</xdr:row>
      <xdr:rowOff>0</xdr:rowOff>
    </xdr:from>
    <xdr:ext cx="192763" cy="264560"/>
    <xdr:sp macro="" textlink="">
      <xdr:nvSpPr>
        <xdr:cNvPr id="2" name="TextBox 1">
          <a:extLst>
            <a:ext uri="{FF2B5EF4-FFF2-40B4-BE49-F238E27FC236}">
              <a16:creationId xmlns:a16="http://schemas.microsoft.com/office/drawing/2014/main" id="{B74DFB70-C4D1-4710-B8ED-2FC2CD948B3E}"/>
            </a:ext>
          </a:extLst>
        </xdr:cNvPr>
        <xdr:cNvSpPr txBox="1"/>
      </xdr:nvSpPr>
      <xdr:spPr>
        <a:xfrm>
          <a:off x="357759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90</xdr:row>
      <xdr:rowOff>0</xdr:rowOff>
    </xdr:from>
    <xdr:ext cx="192763" cy="264560"/>
    <xdr:sp macro="" textlink="">
      <xdr:nvSpPr>
        <xdr:cNvPr id="3" name="TextBox 2">
          <a:extLst>
            <a:ext uri="{FF2B5EF4-FFF2-40B4-BE49-F238E27FC236}">
              <a16:creationId xmlns:a16="http://schemas.microsoft.com/office/drawing/2014/main" id="{90AAC526-8400-4AC0-9E85-18631C863EEB}"/>
            </a:ext>
          </a:extLst>
        </xdr:cNvPr>
        <xdr:cNvSpPr txBox="1"/>
      </xdr:nvSpPr>
      <xdr:spPr>
        <a:xfrm>
          <a:off x="3577590" y="15135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303466"/>
    <xdr:sp macro="" textlink="">
      <xdr:nvSpPr>
        <xdr:cNvPr id="4" name="TextBox 3">
          <a:extLst>
            <a:ext uri="{FF2B5EF4-FFF2-40B4-BE49-F238E27FC236}">
              <a16:creationId xmlns:a16="http://schemas.microsoft.com/office/drawing/2014/main" id="{3A5F4093-9B62-4561-88F4-052AE58B9548}"/>
            </a:ext>
          </a:extLst>
        </xdr:cNvPr>
        <xdr:cNvSpPr txBox="1"/>
      </xdr:nvSpPr>
      <xdr:spPr>
        <a:xfrm>
          <a:off x="3577590" y="15297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5" name="TextBox 4">
          <a:extLst>
            <a:ext uri="{FF2B5EF4-FFF2-40B4-BE49-F238E27FC236}">
              <a16:creationId xmlns:a16="http://schemas.microsoft.com/office/drawing/2014/main" id="{48FEBDDB-F720-429A-BA92-945452E99DAD}"/>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6" name="TextBox 5">
          <a:extLst>
            <a:ext uri="{FF2B5EF4-FFF2-40B4-BE49-F238E27FC236}">
              <a16:creationId xmlns:a16="http://schemas.microsoft.com/office/drawing/2014/main" id="{15FFF875-75C1-4149-A33B-979ACF001877}"/>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264560"/>
    <xdr:sp macro="" textlink="">
      <xdr:nvSpPr>
        <xdr:cNvPr id="7" name="TextBox 6">
          <a:extLst>
            <a:ext uri="{FF2B5EF4-FFF2-40B4-BE49-F238E27FC236}">
              <a16:creationId xmlns:a16="http://schemas.microsoft.com/office/drawing/2014/main" id="{078D9ADC-4BFF-4425-91E2-4FBB9DDD7A4A}"/>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264560"/>
    <xdr:sp macro="" textlink="">
      <xdr:nvSpPr>
        <xdr:cNvPr id="8" name="TextBox 7">
          <a:extLst>
            <a:ext uri="{FF2B5EF4-FFF2-40B4-BE49-F238E27FC236}">
              <a16:creationId xmlns:a16="http://schemas.microsoft.com/office/drawing/2014/main" id="{165EA831-551C-4D2F-9275-DEC72203FF85}"/>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9" name="TextBox 8">
          <a:extLst>
            <a:ext uri="{FF2B5EF4-FFF2-40B4-BE49-F238E27FC236}">
              <a16:creationId xmlns:a16="http://schemas.microsoft.com/office/drawing/2014/main" id="{34775742-F5DE-411E-8BFF-26ADD574EA6F}"/>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10" name="TextBox 9">
          <a:extLst>
            <a:ext uri="{FF2B5EF4-FFF2-40B4-BE49-F238E27FC236}">
              <a16:creationId xmlns:a16="http://schemas.microsoft.com/office/drawing/2014/main" id="{F716F3BE-4A27-4596-8A67-9D50F0C5EB76}"/>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11" name="TextBox 10">
          <a:extLst>
            <a:ext uri="{FF2B5EF4-FFF2-40B4-BE49-F238E27FC236}">
              <a16:creationId xmlns:a16="http://schemas.microsoft.com/office/drawing/2014/main" id="{E3E4D7D3-8CE4-4DA5-B6B9-F3CEDD50BE6E}"/>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12" name="TextBox 11">
          <a:extLst>
            <a:ext uri="{FF2B5EF4-FFF2-40B4-BE49-F238E27FC236}">
              <a16:creationId xmlns:a16="http://schemas.microsoft.com/office/drawing/2014/main" id="{46DDC3FA-8B92-4C7C-8BB4-AE38CF7CAD3F}"/>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96</xdr:row>
      <xdr:rowOff>0</xdr:rowOff>
    </xdr:from>
    <xdr:ext cx="192763" cy="264560"/>
    <xdr:sp macro="" textlink="">
      <xdr:nvSpPr>
        <xdr:cNvPr id="13" name="TextBox 12">
          <a:extLst>
            <a:ext uri="{FF2B5EF4-FFF2-40B4-BE49-F238E27FC236}">
              <a16:creationId xmlns:a16="http://schemas.microsoft.com/office/drawing/2014/main" id="{80CF159B-AC7A-4A68-A4CB-05C0AB0972B8}"/>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96</xdr:row>
      <xdr:rowOff>0</xdr:rowOff>
    </xdr:from>
    <xdr:ext cx="192763" cy="264560"/>
    <xdr:sp macro="" textlink="">
      <xdr:nvSpPr>
        <xdr:cNvPr id="14" name="TextBox 13">
          <a:extLst>
            <a:ext uri="{FF2B5EF4-FFF2-40B4-BE49-F238E27FC236}">
              <a16:creationId xmlns:a16="http://schemas.microsoft.com/office/drawing/2014/main" id="{D399DA8A-A796-418C-83D5-E303BA9FCDC5}"/>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15" name="TextBox 14">
          <a:extLst>
            <a:ext uri="{FF2B5EF4-FFF2-40B4-BE49-F238E27FC236}">
              <a16:creationId xmlns:a16="http://schemas.microsoft.com/office/drawing/2014/main" id="{E0066B08-C069-4541-94E8-D1D3E26828AC}"/>
            </a:ext>
          </a:extLst>
        </xdr:cNvPr>
        <xdr:cNvSpPr txBox="1"/>
      </xdr:nvSpPr>
      <xdr:spPr>
        <a:xfrm>
          <a:off x="5695950"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90</xdr:row>
      <xdr:rowOff>0</xdr:rowOff>
    </xdr:from>
    <xdr:ext cx="184731" cy="264560"/>
    <xdr:sp macro="" textlink="">
      <xdr:nvSpPr>
        <xdr:cNvPr id="16" name="TextBox 15">
          <a:extLst>
            <a:ext uri="{FF2B5EF4-FFF2-40B4-BE49-F238E27FC236}">
              <a16:creationId xmlns:a16="http://schemas.microsoft.com/office/drawing/2014/main" id="{F6DA83AA-575C-425F-A8D8-1FD75914841F}"/>
            </a:ext>
          </a:extLst>
        </xdr:cNvPr>
        <xdr:cNvSpPr txBox="1"/>
      </xdr:nvSpPr>
      <xdr:spPr>
        <a:xfrm>
          <a:off x="5695950"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91</xdr:row>
      <xdr:rowOff>0</xdr:rowOff>
    </xdr:from>
    <xdr:ext cx="184731" cy="303466"/>
    <xdr:sp macro="" textlink="">
      <xdr:nvSpPr>
        <xdr:cNvPr id="17" name="TextBox 16">
          <a:extLst>
            <a:ext uri="{FF2B5EF4-FFF2-40B4-BE49-F238E27FC236}">
              <a16:creationId xmlns:a16="http://schemas.microsoft.com/office/drawing/2014/main" id="{E038CDAA-64F3-41D7-A746-CBCE8EC5341B}"/>
            </a:ext>
          </a:extLst>
        </xdr:cNvPr>
        <xdr:cNvSpPr txBox="1"/>
      </xdr:nvSpPr>
      <xdr:spPr>
        <a:xfrm>
          <a:off x="5695950"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92</xdr:row>
      <xdr:rowOff>0</xdr:rowOff>
    </xdr:from>
    <xdr:ext cx="184731" cy="264560"/>
    <xdr:sp macro="" textlink="">
      <xdr:nvSpPr>
        <xdr:cNvPr id="18" name="TextBox 17">
          <a:extLst>
            <a:ext uri="{FF2B5EF4-FFF2-40B4-BE49-F238E27FC236}">
              <a16:creationId xmlns:a16="http://schemas.microsoft.com/office/drawing/2014/main" id="{D4AA551B-6D80-4239-B24D-1AEE678DF8E8}"/>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92</xdr:row>
      <xdr:rowOff>0</xdr:rowOff>
    </xdr:from>
    <xdr:ext cx="184731" cy="264560"/>
    <xdr:sp macro="" textlink="">
      <xdr:nvSpPr>
        <xdr:cNvPr id="19" name="TextBox 18">
          <a:extLst>
            <a:ext uri="{FF2B5EF4-FFF2-40B4-BE49-F238E27FC236}">
              <a16:creationId xmlns:a16="http://schemas.microsoft.com/office/drawing/2014/main" id="{DACEAEE0-9F6D-4744-9C18-CF78025C1A05}"/>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20" name="TextBox 19">
          <a:extLst>
            <a:ext uri="{FF2B5EF4-FFF2-40B4-BE49-F238E27FC236}">
              <a16:creationId xmlns:a16="http://schemas.microsoft.com/office/drawing/2014/main" id="{2F77D5CA-9AB4-4B0A-9123-3C2C6FC08A83}"/>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21" name="TextBox 20">
          <a:extLst>
            <a:ext uri="{FF2B5EF4-FFF2-40B4-BE49-F238E27FC236}">
              <a16:creationId xmlns:a16="http://schemas.microsoft.com/office/drawing/2014/main" id="{0E8113C3-E927-447D-B3A6-A9C78FCEB05D}"/>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94</xdr:row>
      <xdr:rowOff>0</xdr:rowOff>
    </xdr:from>
    <xdr:ext cx="184731" cy="264560"/>
    <xdr:sp macro="" textlink="">
      <xdr:nvSpPr>
        <xdr:cNvPr id="22" name="TextBox 21">
          <a:extLst>
            <a:ext uri="{FF2B5EF4-FFF2-40B4-BE49-F238E27FC236}">
              <a16:creationId xmlns:a16="http://schemas.microsoft.com/office/drawing/2014/main" id="{86218D7E-8A62-4CAD-9353-B0FB5CB822A2}"/>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94</xdr:row>
      <xdr:rowOff>0</xdr:rowOff>
    </xdr:from>
    <xdr:ext cx="184731" cy="264560"/>
    <xdr:sp macro="" textlink="">
      <xdr:nvSpPr>
        <xdr:cNvPr id="23" name="TextBox 22">
          <a:extLst>
            <a:ext uri="{FF2B5EF4-FFF2-40B4-BE49-F238E27FC236}">
              <a16:creationId xmlns:a16="http://schemas.microsoft.com/office/drawing/2014/main" id="{DF75005B-76C2-4D3D-A0EF-BD4DAAE51D8C}"/>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24" name="TextBox 23">
          <a:extLst>
            <a:ext uri="{FF2B5EF4-FFF2-40B4-BE49-F238E27FC236}">
              <a16:creationId xmlns:a16="http://schemas.microsoft.com/office/drawing/2014/main" id="{DE83E313-5BA0-4ADA-A1D6-3E9805F15007}"/>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25" name="TextBox 24">
          <a:extLst>
            <a:ext uri="{FF2B5EF4-FFF2-40B4-BE49-F238E27FC236}">
              <a16:creationId xmlns:a16="http://schemas.microsoft.com/office/drawing/2014/main" id="{F87F88A4-5DE8-465C-99A5-542BD76BED4E}"/>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26" name="TextBox 25">
          <a:extLst>
            <a:ext uri="{FF2B5EF4-FFF2-40B4-BE49-F238E27FC236}">
              <a16:creationId xmlns:a16="http://schemas.microsoft.com/office/drawing/2014/main" id="{951A4F5C-D564-4922-8D7D-94604529FED1}"/>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27" name="TextBox 26">
          <a:extLst>
            <a:ext uri="{FF2B5EF4-FFF2-40B4-BE49-F238E27FC236}">
              <a16:creationId xmlns:a16="http://schemas.microsoft.com/office/drawing/2014/main" id="{0B9D8F0C-A72E-4D08-A765-3254B0110152}"/>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28" name="TextBox 27">
          <a:extLst>
            <a:ext uri="{FF2B5EF4-FFF2-40B4-BE49-F238E27FC236}">
              <a16:creationId xmlns:a16="http://schemas.microsoft.com/office/drawing/2014/main" id="{7D91A27A-0466-4F61-AC15-F075E2ADDC01}"/>
            </a:ext>
          </a:extLst>
        </xdr:cNvPr>
        <xdr:cNvSpPr txBox="1"/>
      </xdr:nvSpPr>
      <xdr:spPr>
        <a:xfrm>
          <a:off x="6791325"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29" name="TextBox 28">
          <a:extLst>
            <a:ext uri="{FF2B5EF4-FFF2-40B4-BE49-F238E27FC236}">
              <a16:creationId xmlns:a16="http://schemas.microsoft.com/office/drawing/2014/main" id="{37186B6C-11AB-4944-A7DD-1EA8AC8F3B5A}"/>
            </a:ext>
          </a:extLst>
        </xdr:cNvPr>
        <xdr:cNvSpPr txBox="1"/>
      </xdr:nvSpPr>
      <xdr:spPr>
        <a:xfrm>
          <a:off x="6791325"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303466"/>
    <xdr:sp macro="" textlink="">
      <xdr:nvSpPr>
        <xdr:cNvPr id="30" name="TextBox 29">
          <a:extLst>
            <a:ext uri="{FF2B5EF4-FFF2-40B4-BE49-F238E27FC236}">
              <a16:creationId xmlns:a16="http://schemas.microsoft.com/office/drawing/2014/main" id="{2BEE2B48-A2E8-4923-9AD0-F144A9A8C551}"/>
            </a:ext>
          </a:extLst>
        </xdr:cNvPr>
        <xdr:cNvSpPr txBox="1"/>
      </xdr:nvSpPr>
      <xdr:spPr>
        <a:xfrm>
          <a:off x="6791325"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92</xdr:row>
      <xdr:rowOff>0</xdr:rowOff>
    </xdr:from>
    <xdr:ext cx="184731" cy="264560"/>
    <xdr:sp macro="" textlink="">
      <xdr:nvSpPr>
        <xdr:cNvPr id="31" name="TextBox 30">
          <a:extLst>
            <a:ext uri="{FF2B5EF4-FFF2-40B4-BE49-F238E27FC236}">
              <a16:creationId xmlns:a16="http://schemas.microsoft.com/office/drawing/2014/main" id="{8BF36298-AD5F-489C-8BCE-1A7B1CF6E172}"/>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92</xdr:row>
      <xdr:rowOff>0</xdr:rowOff>
    </xdr:from>
    <xdr:ext cx="184731" cy="264560"/>
    <xdr:sp macro="" textlink="">
      <xdr:nvSpPr>
        <xdr:cNvPr id="32" name="TextBox 31">
          <a:extLst>
            <a:ext uri="{FF2B5EF4-FFF2-40B4-BE49-F238E27FC236}">
              <a16:creationId xmlns:a16="http://schemas.microsoft.com/office/drawing/2014/main" id="{E7C93144-994F-4690-8295-279B86A33FD7}"/>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33" name="TextBox 32">
          <a:extLst>
            <a:ext uri="{FF2B5EF4-FFF2-40B4-BE49-F238E27FC236}">
              <a16:creationId xmlns:a16="http://schemas.microsoft.com/office/drawing/2014/main" id="{FEE1F12A-7C55-4704-92C9-F0987FB95EE6}"/>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34" name="TextBox 33">
          <a:extLst>
            <a:ext uri="{FF2B5EF4-FFF2-40B4-BE49-F238E27FC236}">
              <a16:creationId xmlns:a16="http://schemas.microsoft.com/office/drawing/2014/main" id="{CDBBF350-8763-42E0-A0F8-39C9B49A5664}"/>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35" name="TextBox 34">
          <a:extLst>
            <a:ext uri="{FF2B5EF4-FFF2-40B4-BE49-F238E27FC236}">
              <a16:creationId xmlns:a16="http://schemas.microsoft.com/office/drawing/2014/main" id="{8AB6ADD0-02EB-406F-AEF2-60994504A00D}"/>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36" name="TextBox 35">
          <a:extLst>
            <a:ext uri="{FF2B5EF4-FFF2-40B4-BE49-F238E27FC236}">
              <a16:creationId xmlns:a16="http://schemas.microsoft.com/office/drawing/2014/main" id="{5DBA22D8-9142-4992-886F-0FFC3C4E0935}"/>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7" name="TextBox 36">
          <a:extLst>
            <a:ext uri="{FF2B5EF4-FFF2-40B4-BE49-F238E27FC236}">
              <a16:creationId xmlns:a16="http://schemas.microsoft.com/office/drawing/2014/main" id="{CF973CB7-C1B5-4D01-84E0-A6883B82E249}"/>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8" name="TextBox 37">
          <a:extLst>
            <a:ext uri="{FF2B5EF4-FFF2-40B4-BE49-F238E27FC236}">
              <a16:creationId xmlns:a16="http://schemas.microsoft.com/office/drawing/2014/main" id="{2AB67EEA-D3DD-4333-8864-D266434E1147}"/>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39" name="TextBox 38">
          <a:extLst>
            <a:ext uri="{FF2B5EF4-FFF2-40B4-BE49-F238E27FC236}">
              <a16:creationId xmlns:a16="http://schemas.microsoft.com/office/drawing/2014/main" id="{7E148780-998D-49D9-A487-7D12400A4A02}"/>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40" name="TextBox 39">
          <a:extLst>
            <a:ext uri="{FF2B5EF4-FFF2-40B4-BE49-F238E27FC236}">
              <a16:creationId xmlns:a16="http://schemas.microsoft.com/office/drawing/2014/main" id="{D675E79D-F103-405B-8B7F-8D65CA715189}"/>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89</xdr:row>
      <xdr:rowOff>0</xdr:rowOff>
    </xdr:from>
    <xdr:ext cx="192763" cy="264560"/>
    <xdr:sp macro="" textlink="">
      <xdr:nvSpPr>
        <xdr:cNvPr id="41" name="TextBox 40">
          <a:extLst>
            <a:ext uri="{FF2B5EF4-FFF2-40B4-BE49-F238E27FC236}">
              <a16:creationId xmlns:a16="http://schemas.microsoft.com/office/drawing/2014/main" id="{C39F1049-AA8F-454E-91BE-66B5DEE50D5D}"/>
            </a:ext>
          </a:extLst>
        </xdr:cNvPr>
        <xdr:cNvSpPr txBox="1"/>
      </xdr:nvSpPr>
      <xdr:spPr>
        <a:xfrm>
          <a:off x="569214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89</xdr:row>
      <xdr:rowOff>0</xdr:rowOff>
    </xdr:from>
    <xdr:ext cx="192763" cy="264560"/>
    <xdr:sp macro="" textlink="">
      <xdr:nvSpPr>
        <xdr:cNvPr id="42" name="TextBox 41">
          <a:extLst>
            <a:ext uri="{FF2B5EF4-FFF2-40B4-BE49-F238E27FC236}">
              <a16:creationId xmlns:a16="http://schemas.microsoft.com/office/drawing/2014/main" id="{1B8952C2-304C-4B48-B37F-71648C7B43B6}"/>
            </a:ext>
          </a:extLst>
        </xdr:cNvPr>
        <xdr:cNvSpPr txBox="1"/>
      </xdr:nvSpPr>
      <xdr:spPr>
        <a:xfrm>
          <a:off x="678751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89</xdr:row>
      <xdr:rowOff>0</xdr:rowOff>
    </xdr:from>
    <xdr:ext cx="192763" cy="264560"/>
    <xdr:sp macro="" textlink="">
      <xdr:nvSpPr>
        <xdr:cNvPr id="43" name="TextBox 42">
          <a:extLst>
            <a:ext uri="{FF2B5EF4-FFF2-40B4-BE49-F238E27FC236}">
              <a16:creationId xmlns:a16="http://schemas.microsoft.com/office/drawing/2014/main" id="{7508E7C1-137F-4B34-AFCF-DB29D8291FEF}"/>
            </a:ext>
          </a:extLst>
        </xdr:cNvPr>
        <xdr:cNvSpPr txBox="1"/>
      </xdr:nvSpPr>
      <xdr:spPr>
        <a:xfrm>
          <a:off x="806386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90</xdr:row>
      <xdr:rowOff>0</xdr:rowOff>
    </xdr:from>
    <xdr:ext cx="183125" cy="264560"/>
    <xdr:sp macro="" textlink="">
      <xdr:nvSpPr>
        <xdr:cNvPr id="44" name="TextBox 43">
          <a:extLst>
            <a:ext uri="{FF2B5EF4-FFF2-40B4-BE49-F238E27FC236}">
              <a16:creationId xmlns:a16="http://schemas.microsoft.com/office/drawing/2014/main" id="{55CAAC5B-75BF-47CD-8E2B-8011C358D637}"/>
            </a:ext>
          </a:extLst>
        </xdr:cNvPr>
        <xdr:cNvSpPr txBox="1"/>
      </xdr:nvSpPr>
      <xdr:spPr>
        <a:xfrm>
          <a:off x="3587115" y="15135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90</xdr:row>
      <xdr:rowOff>0</xdr:rowOff>
    </xdr:from>
    <xdr:ext cx="184731" cy="271710"/>
    <xdr:sp macro="" textlink="">
      <xdr:nvSpPr>
        <xdr:cNvPr id="45" name="TextBox 44">
          <a:extLst>
            <a:ext uri="{FF2B5EF4-FFF2-40B4-BE49-F238E27FC236}">
              <a16:creationId xmlns:a16="http://schemas.microsoft.com/office/drawing/2014/main" id="{866126E8-F5D1-4752-8B36-DFB2BE5512B4}"/>
            </a:ext>
          </a:extLst>
        </xdr:cNvPr>
        <xdr:cNvSpPr txBox="1"/>
      </xdr:nvSpPr>
      <xdr:spPr>
        <a:xfrm>
          <a:off x="769620" y="15135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0.xml><?xml version="1.0" encoding="utf-8"?>
<xdr:wsDr xmlns:xdr="http://schemas.openxmlformats.org/drawingml/2006/spreadsheetDrawing" xmlns:a="http://schemas.openxmlformats.org/drawingml/2006/main">
  <xdr:oneCellAnchor>
    <xdr:from>
      <xdr:col>0</xdr:col>
      <xdr:colOff>3143250</xdr:colOff>
      <xdr:row>95</xdr:row>
      <xdr:rowOff>95250</xdr:rowOff>
    </xdr:from>
    <xdr:ext cx="184731" cy="264560"/>
    <xdr:sp macro="" textlink="">
      <xdr:nvSpPr>
        <xdr:cNvPr id="2" name="TextBox 1">
          <a:extLst>
            <a:ext uri="{FF2B5EF4-FFF2-40B4-BE49-F238E27FC236}">
              <a16:creationId xmlns:a16="http://schemas.microsoft.com/office/drawing/2014/main" id="{088ED92E-7D28-4B5D-AE1E-5AC2E43DC18C}"/>
            </a:ext>
          </a:extLst>
        </xdr:cNvPr>
        <xdr:cNvSpPr txBox="1"/>
      </xdr:nvSpPr>
      <xdr:spPr>
        <a:xfrm>
          <a:off x="32385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95250</xdr:rowOff>
    </xdr:from>
    <xdr:ext cx="184731" cy="264560"/>
    <xdr:sp macro="" textlink="">
      <xdr:nvSpPr>
        <xdr:cNvPr id="3" name="TextBox 2">
          <a:extLst>
            <a:ext uri="{FF2B5EF4-FFF2-40B4-BE49-F238E27FC236}">
              <a16:creationId xmlns:a16="http://schemas.microsoft.com/office/drawing/2014/main" id="{712E7298-DF50-43B2-9AB9-18A386C561EE}"/>
            </a:ext>
          </a:extLst>
        </xdr:cNvPr>
        <xdr:cNvSpPr txBox="1"/>
      </xdr:nvSpPr>
      <xdr:spPr>
        <a:xfrm>
          <a:off x="3114675"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95</xdr:row>
      <xdr:rowOff>95250</xdr:rowOff>
    </xdr:from>
    <xdr:ext cx="184731" cy="264560"/>
    <xdr:sp macro="" textlink="">
      <xdr:nvSpPr>
        <xdr:cNvPr id="4" name="TextBox 3">
          <a:extLst>
            <a:ext uri="{FF2B5EF4-FFF2-40B4-BE49-F238E27FC236}">
              <a16:creationId xmlns:a16="http://schemas.microsoft.com/office/drawing/2014/main" id="{336E65D3-6A0D-4BF3-A71E-E5EDEFE54A18}"/>
            </a:ext>
          </a:extLst>
        </xdr:cNvPr>
        <xdr:cNvSpPr txBox="1"/>
      </xdr:nvSpPr>
      <xdr:spPr>
        <a:xfrm>
          <a:off x="421767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1905</xdr:colOff>
      <xdr:row>95</xdr:row>
      <xdr:rowOff>95250</xdr:rowOff>
    </xdr:from>
    <xdr:ext cx="184731" cy="264560"/>
    <xdr:sp macro="" textlink="">
      <xdr:nvSpPr>
        <xdr:cNvPr id="5" name="TextBox 4">
          <a:extLst>
            <a:ext uri="{FF2B5EF4-FFF2-40B4-BE49-F238E27FC236}">
              <a16:creationId xmlns:a16="http://schemas.microsoft.com/office/drawing/2014/main" id="{5AB4E479-9930-4E81-83C3-26D6A3D6754A}"/>
            </a:ext>
          </a:extLst>
        </xdr:cNvPr>
        <xdr:cNvSpPr txBox="1"/>
      </xdr:nvSpPr>
      <xdr:spPr>
        <a:xfrm>
          <a:off x="530733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1905</xdr:colOff>
      <xdr:row>95</xdr:row>
      <xdr:rowOff>95250</xdr:rowOff>
    </xdr:from>
    <xdr:ext cx="184731" cy="264560"/>
    <xdr:sp macro="" textlink="">
      <xdr:nvSpPr>
        <xdr:cNvPr id="6" name="TextBox 5">
          <a:extLst>
            <a:ext uri="{FF2B5EF4-FFF2-40B4-BE49-F238E27FC236}">
              <a16:creationId xmlns:a16="http://schemas.microsoft.com/office/drawing/2014/main" id="{72664446-20C3-4A58-8023-779F5547FF05}"/>
            </a:ext>
          </a:extLst>
        </xdr:cNvPr>
        <xdr:cNvSpPr txBox="1"/>
      </xdr:nvSpPr>
      <xdr:spPr>
        <a:xfrm>
          <a:off x="530733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89</xdr:row>
      <xdr:rowOff>0</xdr:rowOff>
    </xdr:from>
    <xdr:ext cx="192763" cy="264560"/>
    <xdr:sp macro="" textlink="">
      <xdr:nvSpPr>
        <xdr:cNvPr id="7" name="TextBox 6">
          <a:extLst>
            <a:ext uri="{FF2B5EF4-FFF2-40B4-BE49-F238E27FC236}">
              <a16:creationId xmlns:a16="http://schemas.microsoft.com/office/drawing/2014/main" id="{30B0B5C8-378A-4774-BE86-2ED7808B7956}"/>
            </a:ext>
          </a:extLst>
        </xdr:cNvPr>
        <xdr:cNvSpPr txBox="1"/>
      </xdr:nvSpPr>
      <xdr:spPr>
        <a:xfrm>
          <a:off x="6673215" y="510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90</xdr:row>
      <xdr:rowOff>0</xdr:rowOff>
    </xdr:from>
    <xdr:ext cx="192763" cy="303466"/>
    <xdr:sp macro="" textlink="">
      <xdr:nvSpPr>
        <xdr:cNvPr id="8" name="TextBox 7">
          <a:extLst>
            <a:ext uri="{FF2B5EF4-FFF2-40B4-BE49-F238E27FC236}">
              <a16:creationId xmlns:a16="http://schemas.microsoft.com/office/drawing/2014/main" id="{4E178CC7-B952-4230-8814-D69B3F2CB7C5}"/>
            </a:ext>
          </a:extLst>
        </xdr:cNvPr>
        <xdr:cNvSpPr txBox="1"/>
      </xdr:nvSpPr>
      <xdr:spPr>
        <a:xfrm>
          <a:off x="6673215" y="5248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91</xdr:row>
      <xdr:rowOff>0</xdr:rowOff>
    </xdr:from>
    <xdr:ext cx="192763" cy="264560"/>
    <xdr:sp macro="" textlink="">
      <xdr:nvSpPr>
        <xdr:cNvPr id="9" name="TextBox 8">
          <a:extLst>
            <a:ext uri="{FF2B5EF4-FFF2-40B4-BE49-F238E27FC236}">
              <a16:creationId xmlns:a16="http://schemas.microsoft.com/office/drawing/2014/main" id="{F6E71A27-AB8F-4957-B923-68D9B402E874}"/>
            </a:ext>
          </a:extLst>
        </xdr:cNvPr>
        <xdr:cNvSpPr txBox="1"/>
      </xdr:nvSpPr>
      <xdr:spPr>
        <a:xfrm>
          <a:off x="667321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91</xdr:row>
      <xdr:rowOff>0</xdr:rowOff>
    </xdr:from>
    <xdr:ext cx="192763" cy="264560"/>
    <xdr:sp macro="" textlink="">
      <xdr:nvSpPr>
        <xdr:cNvPr id="10" name="TextBox 9">
          <a:extLst>
            <a:ext uri="{FF2B5EF4-FFF2-40B4-BE49-F238E27FC236}">
              <a16:creationId xmlns:a16="http://schemas.microsoft.com/office/drawing/2014/main" id="{63CBEC84-BB82-4243-977F-16BCF4E1B808}"/>
            </a:ext>
          </a:extLst>
        </xdr:cNvPr>
        <xdr:cNvSpPr txBox="1"/>
      </xdr:nvSpPr>
      <xdr:spPr>
        <a:xfrm>
          <a:off x="667321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92</xdr:row>
      <xdr:rowOff>0</xdr:rowOff>
    </xdr:from>
    <xdr:ext cx="192763" cy="264560"/>
    <xdr:sp macro="" textlink="">
      <xdr:nvSpPr>
        <xdr:cNvPr id="11" name="TextBox 10">
          <a:extLst>
            <a:ext uri="{FF2B5EF4-FFF2-40B4-BE49-F238E27FC236}">
              <a16:creationId xmlns:a16="http://schemas.microsoft.com/office/drawing/2014/main" id="{BD9EA5FA-37CC-4FED-B124-3B53A02CB881}"/>
            </a:ext>
          </a:extLst>
        </xdr:cNvPr>
        <xdr:cNvSpPr txBox="1"/>
      </xdr:nvSpPr>
      <xdr:spPr>
        <a:xfrm>
          <a:off x="667321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92</xdr:row>
      <xdr:rowOff>0</xdr:rowOff>
    </xdr:from>
    <xdr:ext cx="192763" cy="264560"/>
    <xdr:sp macro="" textlink="">
      <xdr:nvSpPr>
        <xdr:cNvPr id="12" name="TextBox 11">
          <a:extLst>
            <a:ext uri="{FF2B5EF4-FFF2-40B4-BE49-F238E27FC236}">
              <a16:creationId xmlns:a16="http://schemas.microsoft.com/office/drawing/2014/main" id="{EC2053AF-7AB4-4BDF-8C9F-DD01CA74681A}"/>
            </a:ext>
          </a:extLst>
        </xdr:cNvPr>
        <xdr:cNvSpPr txBox="1"/>
      </xdr:nvSpPr>
      <xdr:spPr>
        <a:xfrm>
          <a:off x="667321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93</xdr:row>
      <xdr:rowOff>0</xdr:rowOff>
    </xdr:from>
    <xdr:ext cx="192763" cy="264560"/>
    <xdr:sp macro="" textlink="">
      <xdr:nvSpPr>
        <xdr:cNvPr id="13" name="TextBox 12">
          <a:extLst>
            <a:ext uri="{FF2B5EF4-FFF2-40B4-BE49-F238E27FC236}">
              <a16:creationId xmlns:a16="http://schemas.microsoft.com/office/drawing/2014/main" id="{7E2ADFE8-8C52-439E-AB62-4B58E39493A7}"/>
            </a:ext>
          </a:extLst>
        </xdr:cNvPr>
        <xdr:cNvSpPr txBox="1"/>
      </xdr:nvSpPr>
      <xdr:spPr>
        <a:xfrm>
          <a:off x="667321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93</xdr:row>
      <xdr:rowOff>0</xdr:rowOff>
    </xdr:from>
    <xdr:ext cx="192763" cy="264560"/>
    <xdr:sp macro="" textlink="">
      <xdr:nvSpPr>
        <xdr:cNvPr id="14" name="TextBox 13">
          <a:extLst>
            <a:ext uri="{FF2B5EF4-FFF2-40B4-BE49-F238E27FC236}">
              <a16:creationId xmlns:a16="http://schemas.microsoft.com/office/drawing/2014/main" id="{343BA04C-C489-4151-974E-F06021602C71}"/>
            </a:ext>
          </a:extLst>
        </xdr:cNvPr>
        <xdr:cNvSpPr txBox="1"/>
      </xdr:nvSpPr>
      <xdr:spPr>
        <a:xfrm>
          <a:off x="667321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94</xdr:row>
      <xdr:rowOff>0</xdr:rowOff>
    </xdr:from>
    <xdr:ext cx="192763" cy="264560"/>
    <xdr:sp macro="" textlink="">
      <xdr:nvSpPr>
        <xdr:cNvPr id="15" name="TextBox 14">
          <a:extLst>
            <a:ext uri="{FF2B5EF4-FFF2-40B4-BE49-F238E27FC236}">
              <a16:creationId xmlns:a16="http://schemas.microsoft.com/office/drawing/2014/main" id="{B92DA396-4C0A-4F8D-9463-AC6805A3F3D0}"/>
            </a:ext>
          </a:extLst>
        </xdr:cNvPr>
        <xdr:cNvSpPr txBox="1"/>
      </xdr:nvSpPr>
      <xdr:spPr>
        <a:xfrm>
          <a:off x="667321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94</xdr:row>
      <xdr:rowOff>0</xdr:rowOff>
    </xdr:from>
    <xdr:ext cx="192763" cy="264560"/>
    <xdr:sp macro="" textlink="">
      <xdr:nvSpPr>
        <xdr:cNvPr id="16" name="TextBox 15">
          <a:extLst>
            <a:ext uri="{FF2B5EF4-FFF2-40B4-BE49-F238E27FC236}">
              <a16:creationId xmlns:a16="http://schemas.microsoft.com/office/drawing/2014/main" id="{D3B82CDF-FF6A-4C4F-9D23-3DD195AE58F5}"/>
            </a:ext>
          </a:extLst>
        </xdr:cNvPr>
        <xdr:cNvSpPr txBox="1"/>
      </xdr:nvSpPr>
      <xdr:spPr>
        <a:xfrm>
          <a:off x="667321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95</xdr:row>
      <xdr:rowOff>0</xdr:rowOff>
    </xdr:from>
    <xdr:ext cx="192763" cy="264560"/>
    <xdr:sp macro="" textlink="">
      <xdr:nvSpPr>
        <xdr:cNvPr id="17" name="TextBox 16">
          <a:extLst>
            <a:ext uri="{FF2B5EF4-FFF2-40B4-BE49-F238E27FC236}">
              <a16:creationId xmlns:a16="http://schemas.microsoft.com/office/drawing/2014/main" id="{F4DF49DB-AC8E-4C1C-8B93-17C67A00303B}"/>
            </a:ext>
          </a:extLst>
        </xdr:cNvPr>
        <xdr:cNvSpPr txBox="1"/>
      </xdr:nvSpPr>
      <xdr:spPr>
        <a:xfrm>
          <a:off x="667321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95</xdr:row>
      <xdr:rowOff>0</xdr:rowOff>
    </xdr:from>
    <xdr:ext cx="192763" cy="264560"/>
    <xdr:sp macro="" textlink="">
      <xdr:nvSpPr>
        <xdr:cNvPr id="18" name="TextBox 17">
          <a:extLst>
            <a:ext uri="{FF2B5EF4-FFF2-40B4-BE49-F238E27FC236}">
              <a16:creationId xmlns:a16="http://schemas.microsoft.com/office/drawing/2014/main" id="{A9A3E460-808C-422C-B34D-7E180750A12B}"/>
            </a:ext>
          </a:extLst>
        </xdr:cNvPr>
        <xdr:cNvSpPr txBox="1"/>
      </xdr:nvSpPr>
      <xdr:spPr>
        <a:xfrm>
          <a:off x="667321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19" name="TextBox 18">
          <a:extLst>
            <a:ext uri="{FF2B5EF4-FFF2-40B4-BE49-F238E27FC236}">
              <a16:creationId xmlns:a16="http://schemas.microsoft.com/office/drawing/2014/main" id="{E003A2A5-54F1-48D0-8611-6E7E9B18005D}"/>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90</xdr:row>
      <xdr:rowOff>0</xdr:rowOff>
    </xdr:from>
    <xdr:ext cx="184731" cy="303466"/>
    <xdr:sp macro="" textlink="">
      <xdr:nvSpPr>
        <xdr:cNvPr id="20" name="TextBox 19">
          <a:extLst>
            <a:ext uri="{FF2B5EF4-FFF2-40B4-BE49-F238E27FC236}">
              <a16:creationId xmlns:a16="http://schemas.microsoft.com/office/drawing/2014/main" id="{5ECF9893-3C62-427E-B682-A7A2CC29A414}"/>
            </a:ext>
          </a:extLst>
        </xdr:cNvPr>
        <xdr:cNvSpPr txBox="1"/>
      </xdr:nvSpPr>
      <xdr:spPr>
        <a:xfrm>
          <a:off x="78581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264560"/>
    <xdr:sp macro="" textlink="">
      <xdr:nvSpPr>
        <xdr:cNvPr id="21" name="TextBox 20">
          <a:extLst>
            <a:ext uri="{FF2B5EF4-FFF2-40B4-BE49-F238E27FC236}">
              <a16:creationId xmlns:a16="http://schemas.microsoft.com/office/drawing/2014/main" id="{2EA7259E-D184-4C77-9850-DC03319A60E3}"/>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264560"/>
    <xdr:sp macro="" textlink="">
      <xdr:nvSpPr>
        <xdr:cNvPr id="22" name="TextBox 21">
          <a:extLst>
            <a:ext uri="{FF2B5EF4-FFF2-40B4-BE49-F238E27FC236}">
              <a16:creationId xmlns:a16="http://schemas.microsoft.com/office/drawing/2014/main" id="{396724AF-C545-47EC-AF87-AF17B61492F5}"/>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23" name="TextBox 22">
          <a:extLst>
            <a:ext uri="{FF2B5EF4-FFF2-40B4-BE49-F238E27FC236}">
              <a16:creationId xmlns:a16="http://schemas.microsoft.com/office/drawing/2014/main" id="{4828AE22-01C0-4D3E-B698-CDE0D6593D5E}"/>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24" name="TextBox 23">
          <a:extLst>
            <a:ext uri="{FF2B5EF4-FFF2-40B4-BE49-F238E27FC236}">
              <a16:creationId xmlns:a16="http://schemas.microsoft.com/office/drawing/2014/main" id="{F4BADD56-7672-462F-94CE-B63E627774E7}"/>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25" name="TextBox 24">
          <a:extLst>
            <a:ext uri="{FF2B5EF4-FFF2-40B4-BE49-F238E27FC236}">
              <a16:creationId xmlns:a16="http://schemas.microsoft.com/office/drawing/2014/main" id="{7605B8BC-11BB-4643-8430-DF18C89FD51B}"/>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26" name="TextBox 25">
          <a:extLst>
            <a:ext uri="{FF2B5EF4-FFF2-40B4-BE49-F238E27FC236}">
              <a16:creationId xmlns:a16="http://schemas.microsoft.com/office/drawing/2014/main" id="{FF8E992F-A01B-4104-94BD-0112F46AA313}"/>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27" name="TextBox 26">
          <a:extLst>
            <a:ext uri="{FF2B5EF4-FFF2-40B4-BE49-F238E27FC236}">
              <a16:creationId xmlns:a16="http://schemas.microsoft.com/office/drawing/2014/main" id="{31BE7EF4-903E-41BE-8DDF-8C683722F2EA}"/>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28" name="TextBox 27">
          <a:extLst>
            <a:ext uri="{FF2B5EF4-FFF2-40B4-BE49-F238E27FC236}">
              <a16:creationId xmlns:a16="http://schemas.microsoft.com/office/drawing/2014/main" id="{D61559EC-A4D8-4AEC-91DB-D503322365AF}"/>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29" name="TextBox 28">
          <a:extLst>
            <a:ext uri="{FF2B5EF4-FFF2-40B4-BE49-F238E27FC236}">
              <a16:creationId xmlns:a16="http://schemas.microsoft.com/office/drawing/2014/main" id="{D125BE28-7109-4681-A48E-BE149C87D985}"/>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0" name="TextBox 29">
          <a:extLst>
            <a:ext uri="{FF2B5EF4-FFF2-40B4-BE49-F238E27FC236}">
              <a16:creationId xmlns:a16="http://schemas.microsoft.com/office/drawing/2014/main" id="{60468C7D-A644-45E5-AF1C-965EEFB33943}"/>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89</xdr:row>
      <xdr:rowOff>0</xdr:rowOff>
    </xdr:from>
    <xdr:ext cx="184731" cy="264560"/>
    <xdr:sp macro="" textlink="">
      <xdr:nvSpPr>
        <xdr:cNvPr id="31" name="TextBox 30">
          <a:extLst>
            <a:ext uri="{FF2B5EF4-FFF2-40B4-BE49-F238E27FC236}">
              <a16:creationId xmlns:a16="http://schemas.microsoft.com/office/drawing/2014/main" id="{C1E87D4E-2219-494C-B2E5-9B2073D1281A}"/>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92</xdr:row>
      <xdr:rowOff>0</xdr:rowOff>
    </xdr:from>
    <xdr:ext cx="184731" cy="264560"/>
    <xdr:sp macro="" textlink="">
      <xdr:nvSpPr>
        <xdr:cNvPr id="32" name="TextBox 31">
          <a:extLst>
            <a:ext uri="{FF2B5EF4-FFF2-40B4-BE49-F238E27FC236}">
              <a16:creationId xmlns:a16="http://schemas.microsoft.com/office/drawing/2014/main" id="{A40ECF1A-C584-48E9-8DFC-502D8AB6CFE1}"/>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92</xdr:row>
      <xdr:rowOff>0</xdr:rowOff>
    </xdr:from>
    <xdr:ext cx="184731" cy="264560"/>
    <xdr:sp macro="" textlink="">
      <xdr:nvSpPr>
        <xdr:cNvPr id="33" name="TextBox 32">
          <a:extLst>
            <a:ext uri="{FF2B5EF4-FFF2-40B4-BE49-F238E27FC236}">
              <a16:creationId xmlns:a16="http://schemas.microsoft.com/office/drawing/2014/main" id="{CEEBFB33-8A30-4045-8FED-6415A49FE733}"/>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93</xdr:row>
      <xdr:rowOff>0</xdr:rowOff>
    </xdr:from>
    <xdr:ext cx="184731" cy="264560"/>
    <xdr:sp macro="" textlink="">
      <xdr:nvSpPr>
        <xdr:cNvPr id="34" name="TextBox 33">
          <a:extLst>
            <a:ext uri="{FF2B5EF4-FFF2-40B4-BE49-F238E27FC236}">
              <a16:creationId xmlns:a16="http://schemas.microsoft.com/office/drawing/2014/main" id="{327765D3-3F8B-4959-BD03-4AD2D6C4A858}"/>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93</xdr:row>
      <xdr:rowOff>0</xdr:rowOff>
    </xdr:from>
    <xdr:ext cx="184731" cy="264560"/>
    <xdr:sp macro="" textlink="">
      <xdr:nvSpPr>
        <xdr:cNvPr id="35" name="TextBox 34">
          <a:extLst>
            <a:ext uri="{FF2B5EF4-FFF2-40B4-BE49-F238E27FC236}">
              <a16:creationId xmlns:a16="http://schemas.microsoft.com/office/drawing/2014/main" id="{489F93A2-D853-46FB-A911-076C5CA3BCD0}"/>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94</xdr:row>
      <xdr:rowOff>0</xdr:rowOff>
    </xdr:from>
    <xdr:ext cx="184731" cy="264560"/>
    <xdr:sp macro="" textlink="">
      <xdr:nvSpPr>
        <xdr:cNvPr id="36" name="TextBox 35">
          <a:extLst>
            <a:ext uri="{FF2B5EF4-FFF2-40B4-BE49-F238E27FC236}">
              <a16:creationId xmlns:a16="http://schemas.microsoft.com/office/drawing/2014/main" id="{FAF97EC5-6BCA-4958-A250-6D721CD9CFB3}"/>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94</xdr:row>
      <xdr:rowOff>0</xdr:rowOff>
    </xdr:from>
    <xdr:ext cx="184731" cy="264560"/>
    <xdr:sp macro="" textlink="">
      <xdr:nvSpPr>
        <xdr:cNvPr id="37" name="TextBox 36">
          <a:extLst>
            <a:ext uri="{FF2B5EF4-FFF2-40B4-BE49-F238E27FC236}">
              <a16:creationId xmlns:a16="http://schemas.microsoft.com/office/drawing/2014/main" id="{06249413-6B35-488C-9EF2-50D4E0450D84}"/>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95</xdr:row>
      <xdr:rowOff>0</xdr:rowOff>
    </xdr:from>
    <xdr:ext cx="184731" cy="264560"/>
    <xdr:sp macro="" textlink="">
      <xdr:nvSpPr>
        <xdr:cNvPr id="38" name="TextBox 37">
          <a:extLst>
            <a:ext uri="{FF2B5EF4-FFF2-40B4-BE49-F238E27FC236}">
              <a16:creationId xmlns:a16="http://schemas.microsoft.com/office/drawing/2014/main" id="{6BB061A3-5611-43DA-8B04-112B079B0265}"/>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95</xdr:row>
      <xdr:rowOff>0</xdr:rowOff>
    </xdr:from>
    <xdr:ext cx="184731" cy="264560"/>
    <xdr:sp macro="" textlink="">
      <xdr:nvSpPr>
        <xdr:cNvPr id="39" name="TextBox 38">
          <a:extLst>
            <a:ext uri="{FF2B5EF4-FFF2-40B4-BE49-F238E27FC236}">
              <a16:creationId xmlns:a16="http://schemas.microsoft.com/office/drawing/2014/main" id="{A186DB84-C7BA-43F1-8DDD-5664D957DC1F}"/>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89</xdr:row>
      <xdr:rowOff>0</xdr:rowOff>
    </xdr:from>
    <xdr:ext cx="183125" cy="264560"/>
    <xdr:sp macro="" textlink="">
      <xdr:nvSpPr>
        <xdr:cNvPr id="40" name="TextBox 39">
          <a:extLst>
            <a:ext uri="{FF2B5EF4-FFF2-40B4-BE49-F238E27FC236}">
              <a16:creationId xmlns:a16="http://schemas.microsoft.com/office/drawing/2014/main" id="{8C96B89F-F12A-40F6-9AEA-6014FC920C87}"/>
            </a:ext>
          </a:extLst>
        </xdr:cNvPr>
        <xdr:cNvSpPr txBox="1"/>
      </xdr:nvSpPr>
      <xdr:spPr>
        <a:xfrm>
          <a:off x="6673215" y="5105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89</xdr:row>
      <xdr:rowOff>0</xdr:rowOff>
    </xdr:from>
    <xdr:ext cx="184731" cy="271710"/>
    <xdr:sp macro="" textlink="">
      <xdr:nvSpPr>
        <xdr:cNvPr id="41" name="TextBox 40">
          <a:extLst>
            <a:ext uri="{FF2B5EF4-FFF2-40B4-BE49-F238E27FC236}">
              <a16:creationId xmlns:a16="http://schemas.microsoft.com/office/drawing/2014/main" id="{A2F28127-71F0-4D39-B074-0B6675BF52F6}"/>
            </a:ext>
          </a:extLst>
        </xdr:cNvPr>
        <xdr:cNvSpPr txBox="1"/>
      </xdr:nvSpPr>
      <xdr:spPr>
        <a:xfrm>
          <a:off x="5827395" y="5105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89</xdr:row>
      <xdr:rowOff>0</xdr:rowOff>
    </xdr:from>
    <xdr:ext cx="192763" cy="264560"/>
    <xdr:sp macro="" textlink="">
      <xdr:nvSpPr>
        <xdr:cNvPr id="42" name="TextBox 41">
          <a:extLst>
            <a:ext uri="{FF2B5EF4-FFF2-40B4-BE49-F238E27FC236}">
              <a16:creationId xmlns:a16="http://schemas.microsoft.com/office/drawing/2014/main" id="{46CE9665-92BF-4A0F-8DB3-D8758816767D}"/>
            </a:ext>
          </a:extLst>
        </xdr:cNvPr>
        <xdr:cNvSpPr txBox="1"/>
      </xdr:nvSpPr>
      <xdr:spPr>
        <a:xfrm>
          <a:off x="3910965" y="510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90</xdr:row>
      <xdr:rowOff>0</xdr:rowOff>
    </xdr:from>
    <xdr:ext cx="192763" cy="303466"/>
    <xdr:sp macro="" textlink="">
      <xdr:nvSpPr>
        <xdr:cNvPr id="43" name="TextBox 42">
          <a:extLst>
            <a:ext uri="{FF2B5EF4-FFF2-40B4-BE49-F238E27FC236}">
              <a16:creationId xmlns:a16="http://schemas.microsoft.com/office/drawing/2014/main" id="{6C68FE9E-B967-4EF5-AB4B-6E3E0F4AABB3}"/>
            </a:ext>
          </a:extLst>
        </xdr:cNvPr>
        <xdr:cNvSpPr txBox="1"/>
      </xdr:nvSpPr>
      <xdr:spPr>
        <a:xfrm>
          <a:off x="3910965" y="5248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264560"/>
    <xdr:sp macro="" textlink="">
      <xdr:nvSpPr>
        <xdr:cNvPr id="44" name="TextBox 43">
          <a:extLst>
            <a:ext uri="{FF2B5EF4-FFF2-40B4-BE49-F238E27FC236}">
              <a16:creationId xmlns:a16="http://schemas.microsoft.com/office/drawing/2014/main" id="{C10B4F58-817E-47B9-B119-C2BEE944C663}"/>
            </a:ext>
          </a:extLst>
        </xdr:cNvPr>
        <xdr:cNvSpPr txBox="1"/>
      </xdr:nvSpPr>
      <xdr:spPr>
        <a:xfrm>
          <a:off x="391096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264560"/>
    <xdr:sp macro="" textlink="">
      <xdr:nvSpPr>
        <xdr:cNvPr id="45" name="TextBox 44">
          <a:extLst>
            <a:ext uri="{FF2B5EF4-FFF2-40B4-BE49-F238E27FC236}">
              <a16:creationId xmlns:a16="http://schemas.microsoft.com/office/drawing/2014/main" id="{A06A8747-369A-41D1-93A6-D1DA888076E1}"/>
            </a:ext>
          </a:extLst>
        </xdr:cNvPr>
        <xdr:cNvSpPr txBox="1"/>
      </xdr:nvSpPr>
      <xdr:spPr>
        <a:xfrm>
          <a:off x="391096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46" name="TextBox 45">
          <a:extLst>
            <a:ext uri="{FF2B5EF4-FFF2-40B4-BE49-F238E27FC236}">
              <a16:creationId xmlns:a16="http://schemas.microsoft.com/office/drawing/2014/main" id="{DCE61E70-6D80-4796-AFBF-36B7DA62AADF}"/>
            </a:ext>
          </a:extLst>
        </xdr:cNvPr>
        <xdr:cNvSpPr txBox="1"/>
      </xdr:nvSpPr>
      <xdr:spPr>
        <a:xfrm>
          <a:off x="391096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47" name="TextBox 46">
          <a:extLst>
            <a:ext uri="{FF2B5EF4-FFF2-40B4-BE49-F238E27FC236}">
              <a16:creationId xmlns:a16="http://schemas.microsoft.com/office/drawing/2014/main" id="{D1207591-6959-4A56-AAA4-943DD3362CE9}"/>
            </a:ext>
          </a:extLst>
        </xdr:cNvPr>
        <xdr:cNvSpPr txBox="1"/>
      </xdr:nvSpPr>
      <xdr:spPr>
        <a:xfrm>
          <a:off x="391096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264560"/>
    <xdr:sp macro="" textlink="">
      <xdr:nvSpPr>
        <xdr:cNvPr id="48" name="TextBox 47">
          <a:extLst>
            <a:ext uri="{FF2B5EF4-FFF2-40B4-BE49-F238E27FC236}">
              <a16:creationId xmlns:a16="http://schemas.microsoft.com/office/drawing/2014/main" id="{81FDBECE-E6EA-400C-8200-DB1E380D51FA}"/>
            </a:ext>
          </a:extLst>
        </xdr:cNvPr>
        <xdr:cNvSpPr txBox="1"/>
      </xdr:nvSpPr>
      <xdr:spPr>
        <a:xfrm>
          <a:off x="391096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264560"/>
    <xdr:sp macro="" textlink="">
      <xdr:nvSpPr>
        <xdr:cNvPr id="49" name="TextBox 48">
          <a:extLst>
            <a:ext uri="{FF2B5EF4-FFF2-40B4-BE49-F238E27FC236}">
              <a16:creationId xmlns:a16="http://schemas.microsoft.com/office/drawing/2014/main" id="{EFBC5531-D3D7-470E-9731-49668691E2BD}"/>
            </a:ext>
          </a:extLst>
        </xdr:cNvPr>
        <xdr:cNvSpPr txBox="1"/>
      </xdr:nvSpPr>
      <xdr:spPr>
        <a:xfrm>
          <a:off x="391096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50" name="TextBox 49">
          <a:extLst>
            <a:ext uri="{FF2B5EF4-FFF2-40B4-BE49-F238E27FC236}">
              <a16:creationId xmlns:a16="http://schemas.microsoft.com/office/drawing/2014/main" id="{9967603F-D2E5-464E-8F34-C022C3AFE484}"/>
            </a:ext>
          </a:extLst>
        </xdr:cNvPr>
        <xdr:cNvSpPr txBox="1"/>
      </xdr:nvSpPr>
      <xdr:spPr>
        <a:xfrm>
          <a:off x="391096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51" name="TextBox 50">
          <a:extLst>
            <a:ext uri="{FF2B5EF4-FFF2-40B4-BE49-F238E27FC236}">
              <a16:creationId xmlns:a16="http://schemas.microsoft.com/office/drawing/2014/main" id="{0B631CC9-9F84-4337-B7C6-F991639CFCC9}"/>
            </a:ext>
          </a:extLst>
        </xdr:cNvPr>
        <xdr:cNvSpPr txBox="1"/>
      </xdr:nvSpPr>
      <xdr:spPr>
        <a:xfrm>
          <a:off x="391096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52" name="TextBox 51">
          <a:extLst>
            <a:ext uri="{FF2B5EF4-FFF2-40B4-BE49-F238E27FC236}">
              <a16:creationId xmlns:a16="http://schemas.microsoft.com/office/drawing/2014/main" id="{7CA680A5-7A38-416F-BECE-FC40FFD0FF34}"/>
            </a:ext>
          </a:extLst>
        </xdr:cNvPr>
        <xdr:cNvSpPr txBox="1"/>
      </xdr:nvSpPr>
      <xdr:spPr>
        <a:xfrm>
          <a:off x="391096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53" name="TextBox 52">
          <a:extLst>
            <a:ext uri="{FF2B5EF4-FFF2-40B4-BE49-F238E27FC236}">
              <a16:creationId xmlns:a16="http://schemas.microsoft.com/office/drawing/2014/main" id="{8EBDF509-F047-4663-9DD2-DEB207AB4D03}"/>
            </a:ext>
          </a:extLst>
        </xdr:cNvPr>
        <xdr:cNvSpPr txBox="1"/>
      </xdr:nvSpPr>
      <xdr:spPr>
        <a:xfrm>
          <a:off x="391096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54" name="TextBox 53">
          <a:extLst>
            <a:ext uri="{FF2B5EF4-FFF2-40B4-BE49-F238E27FC236}">
              <a16:creationId xmlns:a16="http://schemas.microsoft.com/office/drawing/2014/main" id="{1605F709-0760-48EB-AD02-27F17E683B4D}"/>
            </a:ext>
          </a:extLst>
        </xdr:cNvPr>
        <xdr:cNvSpPr txBox="1"/>
      </xdr:nvSpPr>
      <xdr:spPr>
        <a:xfrm>
          <a:off x="66770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90</xdr:row>
      <xdr:rowOff>0</xdr:rowOff>
    </xdr:from>
    <xdr:ext cx="184731" cy="303466"/>
    <xdr:sp macro="" textlink="">
      <xdr:nvSpPr>
        <xdr:cNvPr id="55" name="TextBox 54">
          <a:extLst>
            <a:ext uri="{FF2B5EF4-FFF2-40B4-BE49-F238E27FC236}">
              <a16:creationId xmlns:a16="http://schemas.microsoft.com/office/drawing/2014/main" id="{332A1766-EAAC-48CC-B929-4B504B908762}"/>
            </a:ext>
          </a:extLst>
        </xdr:cNvPr>
        <xdr:cNvSpPr txBox="1"/>
      </xdr:nvSpPr>
      <xdr:spPr>
        <a:xfrm>
          <a:off x="66770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91</xdr:row>
      <xdr:rowOff>0</xdr:rowOff>
    </xdr:from>
    <xdr:ext cx="184731" cy="264560"/>
    <xdr:sp macro="" textlink="">
      <xdr:nvSpPr>
        <xdr:cNvPr id="56" name="TextBox 55">
          <a:extLst>
            <a:ext uri="{FF2B5EF4-FFF2-40B4-BE49-F238E27FC236}">
              <a16:creationId xmlns:a16="http://schemas.microsoft.com/office/drawing/2014/main" id="{2032C49D-4848-49ED-B9AD-69B2204059F1}"/>
            </a:ext>
          </a:extLst>
        </xdr:cNvPr>
        <xdr:cNvSpPr txBox="1"/>
      </xdr:nvSpPr>
      <xdr:spPr>
        <a:xfrm>
          <a:off x="66770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91</xdr:row>
      <xdr:rowOff>0</xdr:rowOff>
    </xdr:from>
    <xdr:ext cx="184731" cy="264560"/>
    <xdr:sp macro="" textlink="">
      <xdr:nvSpPr>
        <xdr:cNvPr id="57" name="TextBox 56">
          <a:extLst>
            <a:ext uri="{FF2B5EF4-FFF2-40B4-BE49-F238E27FC236}">
              <a16:creationId xmlns:a16="http://schemas.microsoft.com/office/drawing/2014/main" id="{BADF7507-0C94-4A7A-9344-7257A1D20FEB}"/>
            </a:ext>
          </a:extLst>
        </xdr:cNvPr>
        <xdr:cNvSpPr txBox="1"/>
      </xdr:nvSpPr>
      <xdr:spPr>
        <a:xfrm>
          <a:off x="66770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92</xdr:row>
      <xdr:rowOff>0</xdr:rowOff>
    </xdr:from>
    <xdr:ext cx="184731" cy="264560"/>
    <xdr:sp macro="" textlink="">
      <xdr:nvSpPr>
        <xdr:cNvPr id="58" name="TextBox 57">
          <a:extLst>
            <a:ext uri="{FF2B5EF4-FFF2-40B4-BE49-F238E27FC236}">
              <a16:creationId xmlns:a16="http://schemas.microsoft.com/office/drawing/2014/main" id="{597195A3-C420-4552-BD64-E94CA1077F55}"/>
            </a:ext>
          </a:extLst>
        </xdr:cNvPr>
        <xdr:cNvSpPr txBox="1"/>
      </xdr:nvSpPr>
      <xdr:spPr>
        <a:xfrm>
          <a:off x="66770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92</xdr:row>
      <xdr:rowOff>0</xdr:rowOff>
    </xdr:from>
    <xdr:ext cx="184731" cy="264560"/>
    <xdr:sp macro="" textlink="">
      <xdr:nvSpPr>
        <xdr:cNvPr id="59" name="TextBox 58">
          <a:extLst>
            <a:ext uri="{FF2B5EF4-FFF2-40B4-BE49-F238E27FC236}">
              <a16:creationId xmlns:a16="http://schemas.microsoft.com/office/drawing/2014/main" id="{6358EDDF-E4F5-40D5-A0B6-49FA2EEDDA43}"/>
            </a:ext>
          </a:extLst>
        </xdr:cNvPr>
        <xdr:cNvSpPr txBox="1"/>
      </xdr:nvSpPr>
      <xdr:spPr>
        <a:xfrm>
          <a:off x="66770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60" name="TextBox 59">
          <a:extLst>
            <a:ext uri="{FF2B5EF4-FFF2-40B4-BE49-F238E27FC236}">
              <a16:creationId xmlns:a16="http://schemas.microsoft.com/office/drawing/2014/main" id="{11FEB6B0-7E25-4CA1-BE61-5A652D7658A2}"/>
            </a:ext>
          </a:extLst>
        </xdr:cNvPr>
        <xdr:cNvSpPr txBox="1"/>
      </xdr:nvSpPr>
      <xdr:spPr>
        <a:xfrm>
          <a:off x="66770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61" name="TextBox 60">
          <a:extLst>
            <a:ext uri="{FF2B5EF4-FFF2-40B4-BE49-F238E27FC236}">
              <a16:creationId xmlns:a16="http://schemas.microsoft.com/office/drawing/2014/main" id="{A61A8277-4F4C-4C5D-AC69-7CEE9B4CD961}"/>
            </a:ext>
          </a:extLst>
        </xdr:cNvPr>
        <xdr:cNvSpPr txBox="1"/>
      </xdr:nvSpPr>
      <xdr:spPr>
        <a:xfrm>
          <a:off x="66770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94</xdr:row>
      <xdr:rowOff>0</xdr:rowOff>
    </xdr:from>
    <xdr:ext cx="184731" cy="264560"/>
    <xdr:sp macro="" textlink="">
      <xdr:nvSpPr>
        <xdr:cNvPr id="62" name="TextBox 61">
          <a:extLst>
            <a:ext uri="{FF2B5EF4-FFF2-40B4-BE49-F238E27FC236}">
              <a16:creationId xmlns:a16="http://schemas.microsoft.com/office/drawing/2014/main" id="{C29BDCEA-7211-4D99-8AFC-BC661F6EB29F}"/>
            </a:ext>
          </a:extLst>
        </xdr:cNvPr>
        <xdr:cNvSpPr txBox="1"/>
      </xdr:nvSpPr>
      <xdr:spPr>
        <a:xfrm>
          <a:off x="66770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94</xdr:row>
      <xdr:rowOff>0</xdr:rowOff>
    </xdr:from>
    <xdr:ext cx="184731" cy="264560"/>
    <xdr:sp macro="" textlink="">
      <xdr:nvSpPr>
        <xdr:cNvPr id="63" name="TextBox 62">
          <a:extLst>
            <a:ext uri="{FF2B5EF4-FFF2-40B4-BE49-F238E27FC236}">
              <a16:creationId xmlns:a16="http://schemas.microsoft.com/office/drawing/2014/main" id="{D632DCD4-CA0C-4DC2-95BC-C743EA1717B4}"/>
            </a:ext>
          </a:extLst>
        </xdr:cNvPr>
        <xdr:cNvSpPr txBox="1"/>
      </xdr:nvSpPr>
      <xdr:spPr>
        <a:xfrm>
          <a:off x="66770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64" name="TextBox 63">
          <a:extLst>
            <a:ext uri="{FF2B5EF4-FFF2-40B4-BE49-F238E27FC236}">
              <a16:creationId xmlns:a16="http://schemas.microsoft.com/office/drawing/2014/main" id="{2E4ED298-CA02-40C8-AC58-58465E4CEC8D}"/>
            </a:ext>
          </a:extLst>
        </xdr:cNvPr>
        <xdr:cNvSpPr txBox="1"/>
      </xdr:nvSpPr>
      <xdr:spPr>
        <a:xfrm>
          <a:off x="66770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65" name="TextBox 64">
          <a:extLst>
            <a:ext uri="{FF2B5EF4-FFF2-40B4-BE49-F238E27FC236}">
              <a16:creationId xmlns:a16="http://schemas.microsoft.com/office/drawing/2014/main" id="{75B54322-A363-476F-B3D1-3147F2D7B1C2}"/>
            </a:ext>
          </a:extLst>
        </xdr:cNvPr>
        <xdr:cNvSpPr txBox="1"/>
      </xdr:nvSpPr>
      <xdr:spPr>
        <a:xfrm>
          <a:off x="66770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66" name="TextBox 65">
          <a:extLst>
            <a:ext uri="{FF2B5EF4-FFF2-40B4-BE49-F238E27FC236}">
              <a16:creationId xmlns:a16="http://schemas.microsoft.com/office/drawing/2014/main" id="{C57D5100-2ADE-42A6-A184-16578EFAA9DA}"/>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90</xdr:row>
      <xdr:rowOff>0</xdr:rowOff>
    </xdr:from>
    <xdr:ext cx="184731" cy="303466"/>
    <xdr:sp macro="" textlink="">
      <xdr:nvSpPr>
        <xdr:cNvPr id="67" name="TextBox 66">
          <a:extLst>
            <a:ext uri="{FF2B5EF4-FFF2-40B4-BE49-F238E27FC236}">
              <a16:creationId xmlns:a16="http://schemas.microsoft.com/office/drawing/2014/main" id="{029809E9-E3A0-4DDD-BE10-5D3E0C7958AA}"/>
            </a:ext>
          </a:extLst>
        </xdr:cNvPr>
        <xdr:cNvSpPr txBox="1"/>
      </xdr:nvSpPr>
      <xdr:spPr>
        <a:xfrm>
          <a:off x="78581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264560"/>
    <xdr:sp macro="" textlink="">
      <xdr:nvSpPr>
        <xdr:cNvPr id="68" name="TextBox 67">
          <a:extLst>
            <a:ext uri="{FF2B5EF4-FFF2-40B4-BE49-F238E27FC236}">
              <a16:creationId xmlns:a16="http://schemas.microsoft.com/office/drawing/2014/main" id="{5C6E759A-6017-4DB6-A035-381D91350384}"/>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264560"/>
    <xdr:sp macro="" textlink="">
      <xdr:nvSpPr>
        <xdr:cNvPr id="69" name="TextBox 68">
          <a:extLst>
            <a:ext uri="{FF2B5EF4-FFF2-40B4-BE49-F238E27FC236}">
              <a16:creationId xmlns:a16="http://schemas.microsoft.com/office/drawing/2014/main" id="{0E2E5300-2D41-419A-B8DA-96EB4F3F95B1}"/>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70" name="TextBox 69">
          <a:extLst>
            <a:ext uri="{FF2B5EF4-FFF2-40B4-BE49-F238E27FC236}">
              <a16:creationId xmlns:a16="http://schemas.microsoft.com/office/drawing/2014/main" id="{E781E9D9-2E60-47A2-90AE-A1099D6183E1}"/>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71" name="TextBox 70">
          <a:extLst>
            <a:ext uri="{FF2B5EF4-FFF2-40B4-BE49-F238E27FC236}">
              <a16:creationId xmlns:a16="http://schemas.microsoft.com/office/drawing/2014/main" id="{F114D8DA-7D75-4F73-802D-3C90C4620EEF}"/>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72" name="TextBox 71">
          <a:extLst>
            <a:ext uri="{FF2B5EF4-FFF2-40B4-BE49-F238E27FC236}">
              <a16:creationId xmlns:a16="http://schemas.microsoft.com/office/drawing/2014/main" id="{88EA6C35-59B7-40D2-94EE-55EA4B0F8313}"/>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73" name="TextBox 72">
          <a:extLst>
            <a:ext uri="{FF2B5EF4-FFF2-40B4-BE49-F238E27FC236}">
              <a16:creationId xmlns:a16="http://schemas.microsoft.com/office/drawing/2014/main" id="{6605D1DA-665E-420C-A7FE-9ACE1F91E847}"/>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74" name="TextBox 73">
          <a:extLst>
            <a:ext uri="{FF2B5EF4-FFF2-40B4-BE49-F238E27FC236}">
              <a16:creationId xmlns:a16="http://schemas.microsoft.com/office/drawing/2014/main" id="{30390FA9-FDF8-41DA-8504-D0B8255F2235}"/>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75" name="TextBox 74">
          <a:extLst>
            <a:ext uri="{FF2B5EF4-FFF2-40B4-BE49-F238E27FC236}">
              <a16:creationId xmlns:a16="http://schemas.microsoft.com/office/drawing/2014/main" id="{7348CC8E-CC04-4632-8405-6959BBBB9344}"/>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76" name="TextBox 75">
          <a:extLst>
            <a:ext uri="{FF2B5EF4-FFF2-40B4-BE49-F238E27FC236}">
              <a16:creationId xmlns:a16="http://schemas.microsoft.com/office/drawing/2014/main" id="{AFDC4599-07BE-442C-9F25-8578CFA3F027}"/>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77" name="TextBox 76">
          <a:extLst>
            <a:ext uri="{FF2B5EF4-FFF2-40B4-BE49-F238E27FC236}">
              <a16:creationId xmlns:a16="http://schemas.microsoft.com/office/drawing/2014/main" id="{8BF07FBA-B288-4E6E-8124-FC7ACC4C3D2B}"/>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89</xdr:row>
      <xdr:rowOff>0</xdr:rowOff>
    </xdr:from>
    <xdr:ext cx="183125" cy="264560"/>
    <xdr:sp macro="" textlink="">
      <xdr:nvSpPr>
        <xdr:cNvPr id="78" name="TextBox 77">
          <a:extLst>
            <a:ext uri="{FF2B5EF4-FFF2-40B4-BE49-F238E27FC236}">
              <a16:creationId xmlns:a16="http://schemas.microsoft.com/office/drawing/2014/main" id="{DD9152CF-61D9-4228-927D-83AC911D9284}"/>
            </a:ext>
          </a:extLst>
        </xdr:cNvPr>
        <xdr:cNvSpPr txBox="1"/>
      </xdr:nvSpPr>
      <xdr:spPr>
        <a:xfrm>
          <a:off x="3920490" y="5105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89</xdr:row>
      <xdr:rowOff>0</xdr:rowOff>
    </xdr:from>
    <xdr:ext cx="184731" cy="271710"/>
    <xdr:sp macro="" textlink="">
      <xdr:nvSpPr>
        <xdr:cNvPr id="79" name="TextBox 78">
          <a:extLst>
            <a:ext uri="{FF2B5EF4-FFF2-40B4-BE49-F238E27FC236}">
              <a16:creationId xmlns:a16="http://schemas.microsoft.com/office/drawing/2014/main" id="{91631E27-8546-4669-8BB1-3BACCD72F4C9}"/>
            </a:ext>
          </a:extLst>
        </xdr:cNvPr>
        <xdr:cNvSpPr txBox="1"/>
      </xdr:nvSpPr>
      <xdr:spPr>
        <a:xfrm>
          <a:off x="1102995" y="5105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3139440</xdr:colOff>
      <xdr:row>69</xdr:row>
      <xdr:rowOff>0</xdr:rowOff>
    </xdr:from>
    <xdr:ext cx="192763" cy="264560"/>
    <xdr:sp macro="" textlink="">
      <xdr:nvSpPr>
        <xdr:cNvPr id="2" name="TextBox 1">
          <a:extLst>
            <a:ext uri="{FF2B5EF4-FFF2-40B4-BE49-F238E27FC236}">
              <a16:creationId xmlns:a16="http://schemas.microsoft.com/office/drawing/2014/main" id="{ACFA2327-AC46-43F1-B0E7-B754A0237D0E}"/>
            </a:ext>
          </a:extLst>
        </xdr:cNvPr>
        <xdr:cNvSpPr txBox="1"/>
      </xdr:nvSpPr>
      <xdr:spPr>
        <a:xfrm>
          <a:off x="350139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3" name="TextBox 2">
          <a:extLst>
            <a:ext uri="{FF2B5EF4-FFF2-40B4-BE49-F238E27FC236}">
              <a16:creationId xmlns:a16="http://schemas.microsoft.com/office/drawing/2014/main" id="{F20C4154-36DF-4A58-B5D5-37AF5A553378}"/>
            </a:ext>
          </a:extLst>
        </xdr:cNvPr>
        <xdr:cNvSpPr txBox="1"/>
      </xdr:nvSpPr>
      <xdr:spPr>
        <a:xfrm>
          <a:off x="3501390" y="1473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303466"/>
    <xdr:sp macro="" textlink="">
      <xdr:nvSpPr>
        <xdr:cNvPr id="4" name="TextBox 3">
          <a:extLst>
            <a:ext uri="{FF2B5EF4-FFF2-40B4-BE49-F238E27FC236}">
              <a16:creationId xmlns:a16="http://schemas.microsoft.com/office/drawing/2014/main" id="{F0E9BEE8-B8BF-43E5-83EB-03B364D0B500}"/>
            </a:ext>
          </a:extLst>
        </xdr:cNvPr>
        <xdr:cNvSpPr txBox="1"/>
      </xdr:nvSpPr>
      <xdr:spPr>
        <a:xfrm>
          <a:off x="3501390" y="148971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5" name="TextBox 4">
          <a:extLst>
            <a:ext uri="{FF2B5EF4-FFF2-40B4-BE49-F238E27FC236}">
              <a16:creationId xmlns:a16="http://schemas.microsoft.com/office/drawing/2014/main" id="{B5F46FEC-3DFD-4344-BD2C-F6027793324F}"/>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6" name="TextBox 5">
          <a:extLst>
            <a:ext uri="{FF2B5EF4-FFF2-40B4-BE49-F238E27FC236}">
              <a16:creationId xmlns:a16="http://schemas.microsoft.com/office/drawing/2014/main" id="{E6A58B09-5D78-4F52-91BE-AEC6626EFE62}"/>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7" name="TextBox 6">
          <a:extLst>
            <a:ext uri="{FF2B5EF4-FFF2-40B4-BE49-F238E27FC236}">
              <a16:creationId xmlns:a16="http://schemas.microsoft.com/office/drawing/2014/main" id="{E2CBB875-0F04-4722-8A66-1D4F2765A97B}"/>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8" name="TextBox 7">
          <a:extLst>
            <a:ext uri="{FF2B5EF4-FFF2-40B4-BE49-F238E27FC236}">
              <a16:creationId xmlns:a16="http://schemas.microsoft.com/office/drawing/2014/main" id="{9B4DD7B1-CD2D-4CEF-82D5-CFF206131FBC}"/>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9" name="TextBox 8">
          <a:extLst>
            <a:ext uri="{FF2B5EF4-FFF2-40B4-BE49-F238E27FC236}">
              <a16:creationId xmlns:a16="http://schemas.microsoft.com/office/drawing/2014/main" id="{07703252-7E5F-48DB-BA91-D1F1781B79BE}"/>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0" name="TextBox 9">
          <a:extLst>
            <a:ext uri="{FF2B5EF4-FFF2-40B4-BE49-F238E27FC236}">
              <a16:creationId xmlns:a16="http://schemas.microsoft.com/office/drawing/2014/main" id="{1538806C-AD3F-4AAC-ACFB-905B4363E85B}"/>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1" name="TextBox 10">
          <a:extLst>
            <a:ext uri="{FF2B5EF4-FFF2-40B4-BE49-F238E27FC236}">
              <a16:creationId xmlns:a16="http://schemas.microsoft.com/office/drawing/2014/main" id="{E76A427E-4552-4A50-84B6-15B51A3C349E}"/>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2" name="TextBox 11">
          <a:extLst>
            <a:ext uri="{FF2B5EF4-FFF2-40B4-BE49-F238E27FC236}">
              <a16:creationId xmlns:a16="http://schemas.microsoft.com/office/drawing/2014/main" id="{6AB4B0B0-0414-4D87-987A-3A8D37B03B0F}"/>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3" name="TextBox 12">
          <a:extLst>
            <a:ext uri="{FF2B5EF4-FFF2-40B4-BE49-F238E27FC236}">
              <a16:creationId xmlns:a16="http://schemas.microsoft.com/office/drawing/2014/main" id="{BE6AFC8B-1B6A-4316-B495-F8A552B05B69}"/>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4" name="TextBox 13">
          <a:extLst>
            <a:ext uri="{FF2B5EF4-FFF2-40B4-BE49-F238E27FC236}">
              <a16:creationId xmlns:a16="http://schemas.microsoft.com/office/drawing/2014/main" id="{0D70FCAE-EDA6-42B6-93CB-2824A05BF3AC}"/>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5" name="TextBox 14">
          <a:extLst>
            <a:ext uri="{FF2B5EF4-FFF2-40B4-BE49-F238E27FC236}">
              <a16:creationId xmlns:a16="http://schemas.microsoft.com/office/drawing/2014/main" id="{A54C59CD-016A-401F-841D-03AA2CC36F90}"/>
            </a:ext>
          </a:extLst>
        </xdr:cNvPr>
        <xdr:cNvSpPr txBox="1"/>
      </xdr:nvSpPr>
      <xdr:spPr>
        <a:xfrm>
          <a:off x="6010275"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16" name="TextBox 15">
          <a:extLst>
            <a:ext uri="{FF2B5EF4-FFF2-40B4-BE49-F238E27FC236}">
              <a16:creationId xmlns:a16="http://schemas.microsoft.com/office/drawing/2014/main" id="{8329FD26-364D-4927-96BD-001E3BBDB14D}"/>
            </a:ext>
          </a:extLst>
        </xdr:cNvPr>
        <xdr:cNvSpPr txBox="1"/>
      </xdr:nvSpPr>
      <xdr:spPr>
        <a:xfrm>
          <a:off x="6010275"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303466"/>
    <xdr:sp macro="" textlink="">
      <xdr:nvSpPr>
        <xdr:cNvPr id="17" name="TextBox 16">
          <a:extLst>
            <a:ext uri="{FF2B5EF4-FFF2-40B4-BE49-F238E27FC236}">
              <a16:creationId xmlns:a16="http://schemas.microsoft.com/office/drawing/2014/main" id="{BB6511D0-419D-4844-A8EE-68BB8E29362C}"/>
            </a:ext>
          </a:extLst>
        </xdr:cNvPr>
        <xdr:cNvSpPr txBox="1"/>
      </xdr:nvSpPr>
      <xdr:spPr>
        <a:xfrm>
          <a:off x="6010275"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72</xdr:row>
      <xdr:rowOff>0</xdr:rowOff>
    </xdr:from>
    <xdr:ext cx="184731" cy="264560"/>
    <xdr:sp macro="" textlink="">
      <xdr:nvSpPr>
        <xdr:cNvPr id="18" name="TextBox 17">
          <a:extLst>
            <a:ext uri="{FF2B5EF4-FFF2-40B4-BE49-F238E27FC236}">
              <a16:creationId xmlns:a16="http://schemas.microsoft.com/office/drawing/2014/main" id="{27DFA045-F8C2-4F46-AD37-2781B5F3EEF1}"/>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72</xdr:row>
      <xdr:rowOff>0</xdr:rowOff>
    </xdr:from>
    <xdr:ext cx="184731" cy="264560"/>
    <xdr:sp macro="" textlink="">
      <xdr:nvSpPr>
        <xdr:cNvPr id="19" name="TextBox 18">
          <a:extLst>
            <a:ext uri="{FF2B5EF4-FFF2-40B4-BE49-F238E27FC236}">
              <a16:creationId xmlns:a16="http://schemas.microsoft.com/office/drawing/2014/main" id="{A8E00213-A63A-4E35-AFA4-5C43A55023C4}"/>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0" name="TextBox 19">
          <a:extLst>
            <a:ext uri="{FF2B5EF4-FFF2-40B4-BE49-F238E27FC236}">
              <a16:creationId xmlns:a16="http://schemas.microsoft.com/office/drawing/2014/main" id="{F8EE80CD-EB7B-466B-89BE-5DF348F827B6}"/>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1" name="TextBox 20">
          <a:extLst>
            <a:ext uri="{FF2B5EF4-FFF2-40B4-BE49-F238E27FC236}">
              <a16:creationId xmlns:a16="http://schemas.microsoft.com/office/drawing/2014/main" id="{E4E64EF1-49EB-47DE-8CFD-704FC9D9BBC8}"/>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2" name="TextBox 21">
          <a:extLst>
            <a:ext uri="{FF2B5EF4-FFF2-40B4-BE49-F238E27FC236}">
              <a16:creationId xmlns:a16="http://schemas.microsoft.com/office/drawing/2014/main" id="{334B1FEC-499D-4491-93B3-72C14CC69A80}"/>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3" name="TextBox 22">
          <a:extLst>
            <a:ext uri="{FF2B5EF4-FFF2-40B4-BE49-F238E27FC236}">
              <a16:creationId xmlns:a16="http://schemas.microsoft.com/office/drawing/2014/main" id="{E8AC2BB6-57C5-4754-BE1A-37688F7611B8}"/>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4" name="TextBox 23">
          <a:extLst>
            <a:ext uri="{FF2B5EF4-FFF2-40B4-BE49-F238E27FC236}">
              <a16:creationId xmlns:a16="http://schemas.microsoft.com/office/drawing/2014/main" id="{C84CF646-1EEB-4FE0-855F-401A7F5EC962}"/>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5" name="TextBox 24">
          <a:extLst>
            <a:ext uri="{FF2B5EF4-FFF2-40B4-BE49-F238E27FC236}">
              <a16:creationId xmlns:a16="http://schemas.microsoft.com/office/drawing/2014/main" id="{B4839691-9137-4ADF-830B-4873C8E9B1E1}"/>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26" name="TextBox 25">
          <a:extLst>
            <a:ext uri="{FF2B5EF4-FFF2-40B4-BE49-F238E27FC236}">
              <a16:creationId xmlns:a16="http://schemas.microsoft.com/office/drawing/2014/main" id="{CD290892-C780-4447-9040-BF9650978F07}"/>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27" name="TextBox 26">
          <a:extLst>
            <a:ext uri="{FF2B5EF4-FFF2-40B4-BE49-F238E27FC236}">
              <a16:creationId xmlns:a16="http://schemas.microsoft.com/office/drawing/2014/main" id="{8788E2CE-8B91-495D-AD15-A48947410992}"/>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28" name="TextBox 27">
          <a:extLst>
            <a:ext uri="{FF2B5EF4-FFF2-40B4-BE49-F238E27FC236}">
              <a16:creationId xmlns:a16="http://schemas.microsoft.com/office/drawing/2014/main" id="{EDF26679-A140-44BF-9DC5-F7F0950BB3E5}"/>
            </a:ext>
          </a:extLst>
        </xdr:cNvPr>
        <xdr:cNvSpPr txBox="1"/>
      </xdr:nvSpPr>
      <xdr:spPr>
        <a:xfrm>
          <a:off x="798195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29" name="TextBox 28">
          <a:extLst>
            <a:ext uri="{FF2B5EF4-FFF2-40B4-BE49-F238E27FC236}">
              <a16:creationId xmlns:a16="http://schemas.microsoft.com/office/drawing/2014/main" id="{B7285854-8E74-42B8-BB9A-5E1AF73CEEBD}"/>
            </a:ext>
          </a:extLst>
        </xdr:cNvPr>
        <xdr:cNvSpPr txBox="1"/>
      </xdr:nvSpPr>
      <xdr:spPr>
        <a:xfrm>
          <a:off x="7981950"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303466"/>
    <xdr:sp macro="" textlink="">
      <xdr:nvSpPr>
        <xdr:cNvPr id="30" name="TextBox 29">
          <a:extLst>
            <a:ext uri="{FF2B5EF4-FFF2-40B4-BE49-F238E27FC236}">
              <a16:creationId xmlns:a16="http://schemas.microsoft.com/office/drawing/2014/main" id="{E1756370-AD9E-453E-AF49-053A7692CB8C}"/>
            </a:ext>
          </a:extLst>
        </xdr:cNvPr>
        <xdr:cNvSpPr txBox="1"/>
      </xdr:nvSpPr>
      <xdr:spPr>
        <a:xfrm>
          <a:off x="7981950"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72</xdr:row>
      <xdr:rowOff>0</xdr:rowOff>
    </xdr:from>
    <xdr:ext cx="184731" cy="264560"/>
    <xdr:sp macro="" textlink="">
      <xdr:nvSpPr>
        <xdr:cNvPr id="31" name="TextBox 30">
          <a:extLst>
            <a:ext uri="{FF2B5EF4-FFF2-40B4-BE49-F238E27FC236}">
              <a16:creationId xmlns:a16="http://schemas.microsoft.com/office/drawing/2014/main" id="{989D9EBA-A41B-47E7-B2A8-DCE2C144CC86}"/>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72</xdr:row>
      <xdr:rowOff>0</xdr:rowOff>
    </xdr:from>
    <xdr:ext cx="184731" cy="264560"/>
    <xdr:sp macro="" textlink="">
      <xdr:nvSpPr>
        <xdr:cNvPr id="32" name="TextBox 31">
          <a:extLst>
            <a:ext uri="{FF2B5EF4-FFF2-40B4-BE49-F238E27FC236}">
              <a16:creationId xmlns:a16="http://schemas.microsoft.com/office/drawing/2014/main" id="{98E1E7AD-F759-4233-84E5-B832840FA7F9}"/>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3" name="TextBox 32">
          <a:extLst>
            <a:ext uri="{FF2B5EF4-FFF2-40B4-BE49-F238E27FC236}">
              <a16:creationId xmlns:a16="http://schemas.microsoft.com/office/drawing/2014/main" id="{D3EF5643-40F3-4839-A3D0-0537FAB4FBF1}"/>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4" name="TextBox 33">
          <a:extLst>
            <a:ext uri="{FF2B5EF4-FFF2-40B4-BE49-F238E27FC236}">
              <a16:creationId xmlns:a16="http://schemas.microsoft.com/office/drawing/2014/main" id="{03F8E3C4-A8E0-467B-A922-F41954472679}"/>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5" name="TextBox 34">
          <a:extLst>
            <a:ext uri="{FF2B5EF4-FFF2-40B4-BE49-F238E27FC236}">
              <a16:creationId xmlns:a16="http://schemas.microsoft.com/office/drawing/2014/main" id="{80E8DC7B-EF1C-4F95-BBCB-62044878318A}"/>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6" name="TextBox 35">
          <a:extLst>
            <a:ext uri="{FF2B5EF4-FFF2-40B4-BE49-F238E27FC236}">
              <a16:creationId xmlns:a16="http://schemas.microsoft.com/office/drawing/2014/main" id="{3E4D9402-1AEF-4A6D-BCFB-7622F3DDE69C}"/>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7" name="TextBox 36">
          <a:extLst>
            <a:ext uri="{FF2B5EF4-FFF2-40B4-BE49-F238E27FC236}">
              <a16:creationId xmlns:a16="http://schemas.microsoft.com/office/drawing/2014/main" id="{4733BF79-644D-4EB4-9487-F60C8CEFBB6B}"/>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8" name="TextBox 37">
          <a:extLst>
            <a:ext uri="{FF2B5EF4-FFF2-40B4-BE49-F238E27FC236}">
              <a16:creationId xmlns:a16="http://schemas.microsoft.com/office/drawing/2014/main" id="{D147102A-7269-41AD-90F7-A162725EF295}"/>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39" name="TextBox 38">
          <a:extLst>
            <a:ext uri="{FF2B5EF4-FFF2-40B4-BE49-F238E27FC236}">
              <a16:creationId xmlns:a16="http://schemas.microsoft.com/office/drawing/2014/main" id="{305B3C9F-B9C8-45E4-BBD4-D4C543090C82}"/>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40" name="TextBox 39">
          <a:extLst>
            <a:ext uri="{FF2B5EF4-FFF2-40B4-BE49-F238E27FC236}">
              <a16:creationId xmlns:a16="http://schemas.microsoft.com/office/drawing/2014/main" id="{99BBA247-98AE-4026-A4F6-6DC5B759B4B8}"/>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69</xdr:row>
      <xdr:rowOff>0</xdr:rowOff>
    </xdr:from>
    <xdr:ext cx="192763" cy="264560"/>
    <xdr:sp macro="" textlink="">
      <xdr:nvSpPr>
        <xdr:cNvPr id="41" name="TextBox 40">
          <a:extLst>
            <a:ext uri="{FF2B5EF4-FFF2-40B4-BE49-F238E27FC236}">
              <a16:creationId xmlns:a16="http://schemas.microsoft.com/office/drawing/2014/main" id="{51C888E0-EB29-4F11-9D12-7532C43DF235}"/>
            </a:ext>
          </a:extLst>
        </xdr:cNvPr>
        <xdr:cNvSpPr txBox="1"/>
      </xdr:nvSpPr>
      <xdr:spPr>
        <a:xfrm>
          <a:off x="6006465"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69</xdr:row>
      <xdr:rowOff>0</xdr:rowOff>
    </xdr:from>
    <xdr:ext cx="192763" cy="264560"/>
    <xdr:sp macro="" textlink="">
      <xdr:nvSpPr>
        <xdr:cNvPr id="42" name="TextBox 41">
          <a:extLst>
            <a:ext uri="{FF2B5EF4-FFF2-40B4-BE49-F238E27FC236}">
              <a16:creationId xmlns:a16="http://schemas.microsoft.com/office/drawing/2014/main" id="{5620B324-FCF5-4BE7-9F00-5F92DCF85232}"/>
            </a:ext>
          </a:extLst>
        </xdr:cNvPr>
        <xdr:cNvSpPr txBox="1"/>
      </xdr:nvSpPr>
      <xdr:spPr>
        <a:xfrm>
          <a:off x="79781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69</xdr:row>
      <xdr:rowOff>0</xdr:rowOff>
    </xdr:from>
    <xdr:ext cx="192763" cy="264560"/>
    <xdr:sp macro="" textlink="">
      <xdr:nvSpPr>
        <xdr:cNvPr id="43" name="TextBox 42">
          <a:extLst>
            <a:ext uri="{FF2B5EF4-FFF2-40B4-BE49-F238E27FC236}">
              <a16:creationId xmlns:a16="http://schemas.microsoft.com/office/drawing/2014/main" id="{C76166A8-796C-488F-9340-2E051441E7FA}"/>
            </a:ext>
          </a:extLst>
        </xdr:cNvPr>
        <xdr:cNvSpPr txBox="1"/>
      </xdr:nvSpPr>
      <xdr:spPr>
        <a:xfrm>
          <a:off x="91592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70</xdr:row>
      <xdr:rowOff>0</xdr:rowOff>
    </xdr:from>
    <xdr:ext cx="183125" cy="264560"/>
    <xdr:sp macro="" textlink="">
      <xdr:nvSpPr>
        <xdr:cNvPr id="44" name="TextBox 43">
          <a:extLst>
            <a:ext uri="{FF2B5EF4-FFF2-40B4-BE49-F238E27FC236}">
              <a16:creationId xmlns:a16="http://schemas.microsoft.com/office/drawing/2014/main" id="{D90FBF90-A895-4CB2-9F9D-26E548318303}"/>
            </a:ext>
          </a:extLst>
        </xdr:cNvPr>
        <xdr:cNvSpPr txBox="1"/>
      </xdr:nvSpPr>
      <xdr:spPr>
        <a:xfrm>
          <a:off x="3510915" y="14735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70</xdr:row>
      <xdr:rowOff>0</xdr:rowOff>
    </xdr:from>
    <xdr:ext cx="184731" cy="271710"/>
    <xdr:sp macro="" textlink="">
      <xdr:nvSpPr>
        <xdr:cNvPr id="45" name="TextBox 44">
          <a:extLst>
            <a:ext uri="{FF2B5EF4-FFF2-40B4-BE49-F238E27FC236}">
              <a16:creationId xmlns:a16="http://schemas.microsoft.com/office/drawing/2014/main" id="{B05310AA-E207-4AB9-9AF5-B25B61020F62}"/>
            </a:ext>
          </a:extLst>
        </xdr:cNvPr>
        <xdr:cNvSpPr txBox="1"/>
      </xdr:nvSpPr>
      <xdr:spPr>
        <a:xfrm>
          <a:off x="693420" y="14735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3139440</xdr:colOff>
      <xdr:row>42</xdr:row>
      <xdr:rowOff>0</xdr:rowOff>
    </xdr:from>
    <xdr:ext cx="192763" cy="264560"/>
    <xdr:sp macro="" textlink="">
      <xdr:nvSpPr>
        <xdr:cNvPr id="2" name="TextBox 1">
          <a:extLst>
            <a:ext uri="{FF2B5EF4-FFF2-40B4-BE49-F238E27FC236}">
              <a16:creationId xmlns:a16="http://schemas.microsoft.com/office/drawing/2014/main" id="{06D749A7-5429-469C-9C31-FA2ACB53A23F}"/>
            </a:ext>
          </a:extLst>
        </xdr:cNvPr>
        <xdr:cNvSpPr txBox="1"/>
      </xdr:nvSpPr>
      <xdr:spPr>
        <a:xfrm>
          <a:off x="34632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43</xdr:row>
      <xdr:rowOff>0</xdr:rowOff>
    </xdr:from>
    <xdr:ext cx="192763" cy="264560"/>
    <xdr:sp macro="" textlink="">
      <xdr:nvSpPr>
        <xdr:cNvPr id="3" name="TextBox 2">
          <a:extLst>
            <a:ext uri="{FF2B5EF4-FFF2-40B4-BE49-F238E27FC236}">
              <a16:creationId xmlns:a16="http://schemas.microsoft.com/office/drawing/2014/main" id="{A084D4D3-40D5-42F8-9791-0C4B8048BD95}"/>
            </a:ext>
          </a:extLst>
        </xdr:cNvPr>
        <xdr:cNvSpPr txBox="1"/>
      </xdr:nvSpPr>
      <xdr:spPr>
        <a:xfrm>
          <a:off x="3463290" y="12468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44</xdr:row>
      <xdr:rowOff>0</xdr:rowOff>
    </xdr:from>
    <xdr:ext cx="192763" cy="303466"/>
    <xdr:sp macro="" textlink="">
      <xdr:nvSpPr>
        <xdr:cNvPr id="4" name="TextBox 3">
          <a:extLst>
            <a:ext uri="{FF2B5EF4-FFF2-40B4-BE49-F238E27FC236}">
              <a16:creationId xmlns:a16="http://schemas.microsoft.com/office/drawing/2014/main" id="{77CBCEB1-BB44-4342-BF71-D2A4AB7B90DC}"/>
            </a:ext>
          </a:extLst>
        </xdr:cNvPr>
        <xdr:cNvSpPr txBox="1"/>
      </xdr:nvSpPr>
      <xdr:spPr>
        <a:xfrm>
          <a:off x="3463290" y="12630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45</xdr:row>
      <xdr:rowOff>0</xdr:rowOff>
    </xdr:from>
    <xdr:ext cx="192763" cy="264560"/>
    <xdr:sp macro="" textlink="">
      <xdr:nvSpPr>
        <xdr:cNvPr id="5" name="TextBox 4">
          <a:extLst>
            <a:ext uri="{FF2B5EF4-FFF2-40B4-BE49-F238E27FC236}">
              <a16:creationId xmlns:a16="http://schemas.microsoft.com/office/drawing/2014/main" id="{0695CFF2-142F-4E32-AB08-687485319990}"/>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45</xdr:row>
      <xdr:rowOff>0</xdr:rowOff>
    </xdr:from>
    <xdr:ext cx="192763" cy="264560"/>
    <xdr:sp macro="" textlink="">
      <xdr:nvSpPr>
        <xdr:cNvPr id="6" name="TextBox 5">
          <a:extLst>
            <a:ext uri="{FF2B5EF4-FFF2-40B4-BE49-F238E27FC236}">
              <a16:creationId xmlns:a16="http://schemas.microsoft.com/office/drawing/2014/main" id="{3E943EC9-0829-461C-84DD-7DFB9294DA81}"/>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46</xdr:row>
      <xdr:rowOff>0</xdr:rowOff>
    </xdr:from>
    <xdr:ext cx="192763" cy="264560"/>
    <xdr:sp macro="" textlink="">
      <xdr:nvSpPr>
        <xdr:cNvPr id="7" name="TextBox 6">
          <a:extLst>
            <a:ext uri="{FF2B5EF4-FFF2-40B4-BE49-F238E27FC236}">
              <a16:creationId xmlns:a16="http://schemas.microsoft.com/office/drawing/2014/main" id="{F7E30148-45E1-4A5B-BD33-D78130B021C6}"/>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46</xdr:row>
      <xdr:rowOff>0</xdr:rowOff>
    </xdr:from>
    <xdr:ext cx="192763" cy="264560"/>
    <xdr:sp macro="" textlink="">
      <xdr:nvSpPr>
        <xdr:cNvPr id="8" name="TextBox 7">
          <a:extLst>
            <a:ext uri="{FF2B5EF4-FFF2-40B4-BE49-F238E27FC236}">
              <a16:creationId xmlns:a16="http://schemas.microsoft.com/office/drawing/2014/main" id="{C0233B22-A628-41D0-B420-E100DDD33F3B}"/>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9" name="TextBox 8">
          <a:extLst>
            <a:ext uri="{FF2B5EF4-FFF2-40B4-BE49-F238E27FC236}">
              <a16:creationId xmlns:a16="http://schemas.microsoft.com/office/drawing/2014/main" id="{0C9A4186-1703-48A7-97E0-3FAB952A071E}"/>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10" name="TextBox 9">
          <a:extLst>
            <a:ext uri="{FF2B5EF4-FFF2-40B4-BE49-F238E27FC236}">
              <a16:creationId xmlns:a16="http://schemas.microsoft.com/office/drawing/2014/main" id="{FEB97845-C334-44EF-A46C-143724BFC702}"/>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11" name="TextBox 10">
          <a:extLst>
            <a:ext uri="{FF2B5EF4-FFF2-40B4-BE49-F238E27FC236}">
              <a16:creationId xmlns:a16="http://schemas.microsoft.com/office/drawing/2014/main" id="{3B077A8F-4AB2-4F4A-A053-03A9E98B699F}"/>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12" name="TextBox 11">
          <a:extLst>
            <a:ext uri="{FF2B5EF4-FFF2-40B4-BE49-F238E27FC236}">
              <a16:creationId xmlns:a16="http://schemas.microsoft.com/office/drawing/2014/main" id="{EC057B36-8EA4-408A-B57A-22ACB0899438}"/>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13" name="TextBox 12">
          <a:extLst>
            <a:ext uri="{FF2B5EF4-FFF2-40B4-BE49-F238E27FC236}">
              <a16:creationId xmlns:a16="http://schemas.microsoft.com/office/drawing/2014/main" id="{7233BF65-0C4E-45C1-9EDB-E5D947B5A55C}"/>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14" name="TextBox 13">
          <a:extLst>
            <a:ext uri="{FF2B5EF4-FFF2-40B4-BE49-F238E27FC236}">
              <a16:creationId xmlns:a16="http://schemas.microsoft.com/office/drawing/2014/main" id="{5FE5D755-9190-4609-BE6B-CD025E5E8A7D}"/>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15" name="TextBox 14">
          <a:extLst>
            <a:ext uri="{FF2B5EF4-FFF2-40B4-BE49-F238E27FC236}">
              <a16:creationId xmlns:a16="http://schemas.microsoft.com/office/drawing/2014/main" id="{94D79442-C104-4656-867C-FB84638168E1}"/>
            </a:ext>
          </a:extLst>
        </xdr:cNvPr>
        <xdr:cNvSpPr txBox="1"/>
      </xdr:nvSpPr>
      <xdr:spPr>
        <a:xfrm>
          <a:off x="518160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43</xdr:row>
      <xdr:rowOff>0</xdr:rowOff>
    </xdr:from>
    <xdr:ext cx="184731" cy="264560"/>
    <xdr:sp macro="" textlink="">
      <xdr:nvSpPr>
        <xdr:cNvPr id="16" name="TextBox 15">
          <a:extLst>
            <a:ext uri="{FF2B5EF4-FFF2-40B4-BE49-F238E27FC236}">
              <a16:creationId xmlns:a16="http://schemas.microsoft.com/office/drawing/2014/main" id="{99022D77-6311-44B9-A120-BC74403E4002}"/>
            </a:ext>
          </a:extLst>
        </xdr:cNvPr>
        <xdr:cNvSpPr txBox="1"/>
      </xdr:nvSpPr>
      <xdr:spPr>
        <a:xfrm>
          <a:off x="518160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44</xdr:row>
      <xdr:rowOff>0</xdr:rowOff>
    </xdr:from>
    <xdr:ext cx="184731" cy="303466"/>
    <xdr:sp macro="" textlink="">
      <xdr:nvSpPr>
        <xdr:cNvPr id="17" name="TextBox 16">
          <a:extLst>
            <a:ext uri="{FF2B5EF4-FFF2-40B4-BE49-F238E27FC236}">
              <a16:creationId xmlns:a16="http://schemas.microsoft.com/office/drawing/2014/main" id="{C42C6925-CDC4-4599-BFF3-EA3C82833CCF}"/>
            </a:ext>
          </a:extLst>
        </xdr:cNvPr>
        <xdr:cNvSpPr txBox="1"/>
      </xdr:nvSpPr>
      <xdr:spPr>
        <a:xfrm>
          <a:off x="518160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45</xdr:row>
      <xdr:rowOff>0</xdr:rowOff>
    </xdr:from>
    <xdr:ext cx="184731" cy="264560"/>
    <xdr:sp macro="" textlink="">
      <xdr:nvSpPr>
        <xdr:cNvPr id="18" name="TextBox 17">
          <a:extLst>
            <a:ext uri="{FF2B5EF4-FFF2-40B4-BE49-F238E27FC236}">
              <a16:creationId xmlns:a16="http://schemas.microsoft.com/office/drawing/2014/main" id="{09290CA3-2155-4EEF-AC04-04D4186EB809}"/>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45</xdr:row>
      <xdr:rowOff>0</xdr:rowOff>
    </xdr:from>
    <xdr:ext cx="184731" cy="264560"/>
    <xdr:sp macro="" textlink="">
      <xdr:nvSpPr>
        <xdr:cNvPr id="19" name="TextBox 18">
          <a:extLst>
            <a:ext uri="{FF2B5EF4-FFF2-40B4-BE49-F238E27FC236}">
              <a16:creationId xmlns:a16="http://schemas.microsoft.com/office/drawing/2014/main" id="{974F53A1-E7D3-4CA4-A660-F2E9AA26145C}"/>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46</xdr:row>
      <xdr:rowOff>0</xdr:rowOff>
    </xdr:from>
    <xdr:ext cx="184731" cy="264560"/>
    <xdr:sp macro="" textlink="">
      <xdr:nvSpPr>
        <xdr:cNvPr id="20" name="TextBox 19">
          <a:extLst>
            <a:ext uri="{FF2B5EF4-FFF2-40B4-BE49-F238E27FC236}">
              <a16:creationId xmlns:a16="http://schemas.microsoft.com/office/drawing/2014/main" id="{6B6D56D8-0454-4AAF-B61F-99D00FC67DA5}"/>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46</xdr:row>
      <xdr:rowOff>0</xdr:rowOff>
    </xdr:from>
    <xdr:ext cx="184731" cy="264560"/>
    <xdr:sp macro="" textlink="">
      <xdr:nvSpPr>
        <xdr:cNvPr id="21" name="TextBox 20">
          <a:extLst>
            <a:ext uri="{FF2B5EF4-FFF2-40B4-BE49-F238E27FC236}">
              <a16:creationId xmlns:a16="http://schemas.microsoft.com/office/drawing/2014/main" id="{5E2F7C1C-65EE-4619-9C31-AAB6BBB9DB66}"/>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47</xdr:row>
      <xdr:rowOff>0</xdr:rowOff>
    </xdr:from>
    <xdr:ext cx="184731" cy="264560"/>
    <xdr:sp macro="" textlink="">
      <xdr:nvSpPr>
        <xdr:cNvPr id="22" name="TextBox 21">
          <a:extLst>
            <a:ext uri="{FF2B5EF4-FFF2-40B4-BE49-F238E27FC236}">
              <a16:creationId xmlns:a16="http://schemas.microsoft.com/office/drawing/2014/main" id="{9C01EC4B-9061-404C-8574-E062B18FE1E5}"/>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47</xdr:row>
      <xdr:rowOff>0</xdr:rowOff>
    </xdr:from>
    <xdr:ext cx="184731" cy="264560"/>
    <xdr:sp macro="" textlink="">
      <xdr:nvSpPr>
        <xdr:cNvPr id="23" name="TextBox 22">
          <a:extLst>
            <a:ext uri="{FF2B5EF4-FFF2-40B4-BE49-F238E27FC236}">
              <a16:creationId xmlns:a16="http://schemas.microsoft.com/office/drawing/2014/main" id="{75BEEE1E-8239-4070-A905-A0C5A4B39D7A}"/>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48</xdr:row>
      <xdr:rowOff>0</xdr:rowOff>
    </xdr:from>
    <xdr:ext cx="184731" cy="264560"/>
    <xdr:sp macro="" textlink="">
      <xdr:nvSpPr>
        <xdr:cNvPr id="24" name="TextBox 23">
          <a:extLst>
            <a:ext uri="{FF2B5EF4-FFF2-40B4-BE49-F238E27FC236}">
              <a16:creationId xmlns:a16="http://schemas.microsoft.com/office/drawing/2014/main" id="{C1BADD8F-FE1E-4DB1-86BE-5B7B14233A2D}"/>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48</xdr:row>
      <xdr:rowOff>0</xdr:rowOff>
    </xdr:from>
    <xdr:ext cx="184731" cy="264560"/>
    <xdr:sp macro="" textlink="">
      <xdr:nvSpPr>
        <xdr:cNvPr id="25" name="TextBox 24">
          <a:extLst>
            <a:ext uri="{FF2B5EF4-FFF2-40B4-BE49-F238E27FC236}">
              <a16:creationId xmlns:a16="http://schemas.microsoft.com/office/drawing/2014/main" id="{FEA353A1-04B0-4FC2-9AF4-6288BB4BEFC5}"/>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49</xdr:row>
      <xdr:rowOff>0</xdr:rowOff>
    </xdr:from>
    <xdr:ext cx="184731" cy="264560"/>
    <xdr:sp macro="" textlink="">
      <xdr:nvSpPr>
        <xdr:cNvPr id="26" name="TextBox 25">
          <a:extLst>
            <a:ext uri="{FF2B5EF4-FFF2-40B4-BE49-F238E27FC236}">
              <a16:creationId xmlns:a16="http://schemas.microsoft.com/office/drawing/2014/main" id="{E52CFB04-B281-4C6E-8CBE-DF4B5F516FDD}"/>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49</xdr:row>
      <xdr:rowOff>0</xdr:rowOff>
    </xdr:from>
    <xdr:ext cx="184731" cy="264560"/>
    <xdr:sp macro="" textlink="">
      <xdr:nvSpPr>
        <xdr:cNvPr id="27" name="TextBox 26">
          <a:extLst>
            <a:ext uri="{FF2B5EF4-FFF2-40B4-BE49-F238E27FC236}">
              <a16:creationId xmlns:a16="http://schemas.microsoft.com/office/drawing/2014/main" id="{437554E0-842E-4217-AE7D-B3E152E2BBF2}"/>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28" name="TextBox 27">
          <a:extLst>
            <a:ext uri="{FF2B5EF4-FFF2-40B4-BE49-F238E27FC236}">
              <a16:creationId xmlns:a16="http://schemas.microsoft.com/office/drawing/2014/main" id="{7CA2D3C3-5720-437D-B6E7-FBE20061FD4E}"/>
            </a:ext>
          </a:extLst>
        </xdr:cNvPr>
        <xdr:cNvSpPr txBox="1"/>
      </xdr:nvSpPr>
      <xdr:spPr>
        <a:xfrm>
          <a:off x="61150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43</xdr:row>
      <xdr:rowOff>0</xdr:rowOff>
    </xdr:from>
    <xdr:ext cx="184731" cy="264560"/>
    <xdr:sp macro="" textlink="">
      <xdr:nvSpPr>
        <xdr:cNvPr id="29" name="TextBox 28">
          <a:extLst>
            <a:ext uri="{FF2B5EF4-FFF2-40B4-BE49-F238E27FC236}">
              <a16:creationId xmlns:a16="http://schemas.microsoft.com/office/drawing/2014/main" id="{0F777DDA-71A1-421A-95A1-E9105B07C11E}"/>
            </a:ext>
          </a:extLst>
        </xdr:cNvPr>
        <xdr:cNvSpPr txBox="1"/>
      </xdr:nvSpPr>
      <xdr:spPr>
        <a:xfrm>
          <a:off x="611505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44</xdr:row>
      <xdr:rowOff>0</xdr:rowOff>
    </xdr:from>
    <xdr:ext cx="184731" cy="303466"/>
    <xdr:sp macro="" textlink="">
      <xdr:nvSpPr>
        <xdr:cNvPr id="30" name="TextBox 29">
          <a:extLst>
            <a:ext uri="{FF2B5EF4-FFF2-40B4-BE49-F238E27FC236}">
              <a16:creationId xmlns:a16="http://schemas.microsoft.com/office/drawing/2014/main" id="{5F6D8F5E-7718-45AA-B72F-D21FAA2D0896}"/>
            </a:ext>
          </a:extLst>
        </xdr:cNvPr>
        <xdr:cNvSpPr txBox="1"/>
      </xdr:nvSpPr>
      <xdr:spPr>
        <a:xfrm>
          <a:off x="611505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45</xdr:row>
      <xdr:rowOff>0</xdr:rowOff>
    </xdr:from>
    <xdr:ext cx="184731" cy="264560"/>
    <xdr:sp macro="" textlink="">
      <xdr:nvSpPr>
        <xdr:cNvPr id="31" name="TextBox 30">
          <a:extLst>
            <a:ext uri="{FF2B5EF4-FFF2-40B4-BE49-F238E27FC236}">
              <a16:creationId xmlns:a16="http://schemas.microsoft.com/office/drawing/2014/main" id="{0ECFF4A0-B111-43B1-8632-4DFF3B89D0DC}"/>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45</xdr:row>
      <xdr:rowOff>0</xdr:rowOff>
    </xdr:from>
    <xdr:ext cx="184731" cy="264560"/>
    <xdr:sp macro="" textlink="">
      <xdr:nvSpPr>
        <xdr:cNvPr id="32" name="TextBox 31">
          <a:extLst>
            <a:ext uri="{FF2B5EF4-FFF2-40B4-BE49-F238E27FC236}">
              <a16:creationId xmlns:a16="http://schemas.microsoft.com/office/drawing/2014/main" id="{2CB313DE-5DE9-4F5B-9E26-AC76C8CDD889}"/>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46</xdr:row>
      <xdr:rowOff>0</xdr:rowOff>
    </xdr:from>
    <xdr:ext cx="184731" cy="264560"/>
    <xdr:sp macro="" textlink="">
      <xdr:nvSpPr>
        <xdr:cNvPr id="33" name="TextBox 32">
          <a:extLst>
            <a:ext uri="{FF2B5EF4-FFF2-40B4-BE49-F238E27FC236}">
              <a16:creationId xmlns:a16="http://schemas.microsoft.com/office/drawing/2014/main" id="{EF254376-5A74-4ED0-9F42-E25BB736D38B}"/>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46</xdr:row>
      <xdr:rowOff>0</xdr:rowOff>
    </xdr:from>
    <xdr:ext cx="184731" cy="264560"/>
    <xdr:sp macro="" textlink="">
      <xdr:nvSpPr>
        <xdr:cNvPr id="34" name="TextBox 33">
          <a:extLst>
            <a:ext uri="{FF2B5EF4-FFF2-40B4-BE49-F238E27FC236}">
              <a16:creationId xmlns:a16="http://schemas.microsoft.com/office/drawing/2014/main" id="{DB651400-34D7-4B67-82D0-37886767EE6A}"/>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35" name="TextBox 34">
          <a:extLst>
            <a:ext uri="{FF2B5EF4-FFF2-40B4-BE49-F238E27FC236}">
              <a16:creationId xmlns:a16="http://schemas.microsoft.com/office/drawing/2014/main" id="{F2A7386C-711A-43DE-AE26-23FB1E3B8A7F}"/>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36" name="TextBox 35">
          <a:extLst>
            <a:ext uri="{FF2B5EF4-FFF2-40B4-BE49-F238E27FC236}">
              <a16:creationId xmlns:a16="http://schemas.microsoft.com/office/drawing/2014/main" id="{6F24999A-96B3-44AD-81D4-880F6C411C3B}"/>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48</xdr:row>
      <xdr:rowOff>0</xdr:rowOff>
    </xdr:from>
    <xdr:ext cx="184731" cy="264560"/>
    <xdr:sp macro="" textlink="">
      <xdr:nvSpPr>
        <xdr:cNvPr id="37" name="TextBox 36">
          <a:extLst>
            <a:ext uri="{FF2B5EF4-FFF2-40B4-BE49-F238E27FC236}">
              <a16:creationId xmlns:a16="http://schemas.microsoft.com/office/drawing/2014/main" id="{3C258F25-1F34-48AE-A803-6A80A0D20875}"/>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48</xdr:row>
      <xdr:rowOff>0</xdr:rowOff>
    </xdr:from>
    <xdr:ext cx="184731" cy="264560"/>
    <xdr:sp macro="" textlink="">
      <xdr:nvSpPr>
        <xdr:cNvPr id="38" name="TextBox 37">
          <a:extLst>
            <a:ext uri="{FF2B5EF4-FFF2-40B4-BE49-F238E27FC236}">
              <a16:creationId xmlns:a16="http://schemas.microsoft.com/office/drawing/2014/main" id="{B59AD416-F325-46AE-8AED-A8CBFC1AA0C9}"/>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49</xdr:row>
      <xdr:rowOff>0</xdr:rowOff>
    </xdr:from>
    <xdr:ext cx="184731" cy="264560"/>
    <xdr:sp macro="" textlink="">
      <xdr:nvSpPr>
        <xdr:cNvPr id="39" name="TextBox 38">
          <a:extLst>
            <a:ext uri="{FF2B5EF4-FFF2-40B4-BE49-F238E27FC236}">
              <a16:creationId xmlns:a16="http://schemas.microsoft.com/office/drawing/2014/main" id="{B576A19E-AB4D-42F1-A3F2-32BA81935D91}"/>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49</xdr:row>
      <xdr:rowOff>0</xdr:rowOff>
    </xdr:from>
    <xdr:ext cx="184731" cy="264560"/>
    <xdr:sp macro="" textlink="">
      <xdr:nvSpPr>
        <xdr:cNvPr id="40" name="TextBox 39">
          <a:extLst>
            <a:ext uri="{FF2B5EF4-FFF2-40B4-BE49-F238E27FC236}">
              <a16:creationId xmlns:a16="http://schemas.microsoft.com/office/drawing/2014/main" id="{EFB9E671-4F3B-4844-9DDB-B79C45102F7E}"/>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42</xdr:row>
      <xdr:rowOff>0</xdr:rowOff>
    </xdr:from>
    <xdr:ext cx="192763" cy="264560"/>
    <xdr:sp macro="" textlink="">
      <xdr:nvSpPr>
        <xdr:cNvPr id="41" name="TextBox 40">
          <a:extLst>
            <a:ext uri="{FF2B5EF4-FFF2-40B4-BE49-F238E27FC236}">
              <a16:creationId xmlns:a16="http://schemas.microsoft.com/office/drawing/2014/main" id="{264128F8-AF35-47EC-B9FD-F8DADEC2F0ED}"/>
            </a:ext>
          </a:extLst>
        </xdr:cNvPr>
        <xdr:cNvSpPr txBox="1"/>
      </xdr:nvSpPr>
      <xdr:spPr>
        <a:xfrm>
          <a:off x="51777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42</xdr:row>
      <xdr:rowOff>0</xdr:rowOff>
    </xdr:from>
    <xdr:ext cx="192763" cy="264560"/>
    <xdr:sp macro="" textlink="">
      <xdr:nvSpPr>
        <xdr:cNvPr id="42" name="TextBox 41">
          <a:extLst>
            <a:ext uri="{FF2B5EF4-FFF2-40B4-BE49-F238E27FC236}">
              <a16:creationId xmlns:a16="http://schemas.microsoft.com/office/drawing/2014/main" id="{81F69F50-A667-4C8E-86A1-BCA04E82B7F8}"/>
            </a:ext>
          </a:extLst>
        </xdr:cNvPr>
        <xdr:cNvSpPr txBox="1"/>
      </xdr:nvSpPr>
      <xdr:spPr>
        <a:xfrm>
          <a:off x="611124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42</xdr:row>
      <xdr:rowOff>0</xdr:rowOff>
    </xdr:from>
    <xdr:ext cx="192763" cy="264560"/>
    <xdr:sp macro="" textlink="">
      <xdr:nvSpPr>
        <xdr:cNvPr id="43" name="TextBox 42">
          <a:extLst>
            <a:ext uri="{FF2B5EF4-FFF2-40B4-BE49-F238E27FC236}">
              <a16:creationId xmlns:a16="http://schemas.microsoft.com/office/drawing/2014/main" id="{071C456A-A296-4EF0-BBE2-DC6C8E6BE37D}"/>
            </a:ext>
          </a:extLst>
        </xdr:cNvPr>
        <xdr:cNvSpPr txBox="1"/>
      </xdr:nvSpPr>
      <xdr:spPr>
        <a:xfrm>
          <a:off x="71970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43</xdr:row>
      <xdr:rowOff>0</xdr:rowOff>
    </xdr:from>
    <xdr:ext cx="183125" cy="264560"/>
    <xdr:sp macro="" textlink="">
      <xdr:nvSpPr>
        <xdr:cNvPr id="44" name="TextBox 43">
          <a:extLst>
            <a:ext uri="{FF2B5EF4-FFF2-40B4-BE49-F238E27FC236}">
              <a16:creationId xmlns:a16="http://schemas.microsoft.com/office/drawing/2014/main" id="{0DE2524A-5BFF-4F3D-BDD7-AE7BFF3C9146}"/>
            </a:ext>
          </a:extLst>
        </xdr:cNvPr>
        <xdr:cNvSpPr txBox="1"/>
      </xdr:nvSpPr>
      <xdr:spPr>
        <a:xfrm>
          <a:off x="3472815" y="12468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43</xdr:row>
      <xdr:rowOff>0</xdr:rowOff>
    </xdr:from>
    <xdr:ext cx="184731" cy="271710"/>
    <xdr:sp macro="" textlink="">
      <xdr:nvSpPr>
        <xdr:cNvPr id="45" name="TextBox 44">
          <a:extLst>
            <a:ext uri="{FF2B5EF4-FFF2-40B4-BE49-F238E27FC236}">
              <a16:creationId xmlns:a16="http://schemas.microsoft.com/office/drawing/2014/main" id="{C80A0CFE-F2C8-4532-8688-87E029A90F91}"/>
            </a:ext>
          </a:extLst>
        </xdr:cNvPr>
        <xdr:cNvSpPr txBox="1"/>
      </xdr:nvSpPr>
      <xdr:spPr>
        <a:xfrm>
          <a:off x="655320" y="12468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3139440</xdr:colOff>
      <xdr:row>61</xdr:row>
      <xdr:rowOff>0</xdr:rowOff>
    </xdr:from>
    <xdr:ext cx="192763" cy="264560"/>
    <xdr:sp macro="" textlink="">
      <xdr:nvSpPr>
        <xdr:cNvPr id="2" name="TextBox 1">
          <a:extLst>
            <a:ext uri="{FF2B5EF4-FFF2-40B4-BE49-F238E27FC236}">
              <a16:creationId xmlns:a16="http://schemas.microsoft.com/office/drawing/2014/main" id="{513F493C-9F46-4114-88BC-9FB7ECDC7633}"/>
            </a:ext>
          </a:extLst>
        </xdr:cNvPr>
        <xdr:cNvSpPr txBox="1"/>
      </xdr:nvSpPr>
      <xdr:spPr>
        <a:xfrm>
          <a:off x="34632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62</xdr:row>
      <xdr:rowOff>0</xdr:rowOff>
    </xdr:from>
    <xdr:ext cx="192763" cy="264560"/>
    <xdr:sp macro="" textlink="">
      <xdr:nvSpPr>
        <xdr:cNvPr id="3" name="TextBox 2">
          <a:extLst>
            <a:ext uri="{FF2B5EF4-FFF2-40B4-BE49-F238E27FC236}">
              <a16:creationId xmlns:a16="http://schemas.microsoft.com/office/drawing/2014/main" id="{C290DE18-36AF-496C-9762-C825C77F43A6}"/>
            </a:ext>
          </a:extLst>
        </xdr:cNvPr>
        <xdr:cNvSpPr txBox="1"/>
      </xdr:nvSpPr>
      <xdr:spPr>
        <a:xfrm>
          <a:off x="3463290" y="12468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303466"/>
    <xdr:sp macro="" textlink="">
      <xdr:nvSpPr>
        <xdr:cNvPr id="4" name="TextBox 3">
          <a:extLst>
            <a:ext uri="{FF2B5EF4-FFF2-40B4-BE49-F238E27FC236}">
              <a16:creationId xmlns:a16="http://schemas.microsoft.com/office/drawing/2014/main" id="{3172F759-3E04-40D0-AD08-6814519FF2AE}"/>
            </a:ext>
          </a:extLst>
        </xdr:cNvPr>
        <xdr:cNvSpPr txBox="1"/>
      </xdr:nvSpPr>
      <xdr:spPr>
        <a:xfrm>
          <a:off x="3463290" y="12630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5" name="TextBox 4">
          <a:extLst>
            <a:ext uri="{FF2B5EF4-FFF2-40B4-BE49-F238E27FC236}">
              <a16:creationId xmlns:a16="http://schemas.microsoft.com/office/drawing/2014/main" id="{A4A466B7-2F1D-47FB-92AE-66CA402351EA}"/>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6" name="TextBox 5">
          <a:extLst>
            <a:ext uri="{FF2B5EF4-FFF2-40B4-BE49-F238E27FC236}">
              <a16:creationId xmlns:a16="http://schemas.microsoft.com/office/drawing/2014/main" id="{658227FD-8085-44D5-93A4-137EF808C190}"/>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7" name="TextBox 6">
          <a:extLst>
            <a:ext uri="{FF2B5EF4-FFF2-40B4-BE49-F238E27FC236}">
              <a16:creationId xmlns:a16="http://schemas.microsoft.com/office/drawing/2014/main" id="{235E0EF9-F00A-4DF7-A3C1-655212A4F220}"/>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8" name="TextBox 7">
          <a:extLst>
            <a:ext uri="{FF2B5EF4-FFF2-40B4-BE49-F238E27FC236}">
              <a16:creationId xmlns:a16="http://schemas.microsoft.com/office/drawing/2014/main" id="{085BE428-80F2-48D9-A08C-E8081BF8946D}"/>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9" name="TextBox 8">
          <a:extLst>
            <a:ext uri="{FF2B5EF4-FFF2-40B4-BE49-F238E27FC236}">
              <a16:creationId xmlns:a16="http://schemas.microsoft.com/office/drawing/2014/main" id="{0E0B8DA4-15FE-4FEF-8893-771FCCB3878C}"/>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10" name="TextBox 9">
          <a:extLst>
            <a:ext uri="{FF2B5EF4-FFF2-40B4-BE49-F238E27FC236}">
              <a16:creationId xmlns:a16="http://schemas.microsoft.com/office/drawing/2014/main" id="{C022A764-4CF5-48BF-A7FA-89A97A55034A}"/>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11" name="TextBox 10">
          <a:extLst>
            <a:ext uri="{FF2B5EF4-FFF2-40B4-BE49-F238E27FC236}">
              <a16:creationId xmlns:a16="http://schemas.microsoft.com/office/drawing/2014/main" id="{7BABE6B8-3997-4FEE-A0ED-45E75C2A1224}"/>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12" name="TextBox 11">
          <a:extLst>
            <a:ext uri="{FF2B5EF4-FFF2-40B4-BE49-F238E27FC236}">
              <a16:creationId xmlns:a16="http://schemas.microsoft.com/office/drawing/2014/main" id="{D6CAE2EF-5E7D-43AA-9453-80C5CCD55880}"/>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3" name="TextBox 12">
          <a:extLst>
            <a:ext uri="{FF2B5EF4-FFF2-40B4-BE49-F238E27FC236}">
              <a16:creationId xmlns:a16="http://schemas.microsoft.com/office/drawing/2014/main" id="{A3719154-2E39-4AE8-94E8-C82ED00809E2}"/>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4" name="TextBox 13">
          <a:extLst>
            <a:ext uri="{FF2B5EF4-FFF2-40B4-BE49-F238E27FC236}">
              <a16:creationId xmlns:a16="http://schemas.microsoft.com/office/drawing/2014/main" id="{4452B071-851D-4B6C-87CD-DCD38B0D79DB}"/>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61</xdr:row>
      <xdr:rowOff>0</xdr:rowOff>
    </xdr:from>
    <xdr:ext cx="184731" cy="264560"/>
    <xdr:sp macro="" textlink="">
      <xdr:nvSpPr>
        <xdr:cNvPr id="15" name="TextBox 14">
          <a:extLst>
            <a:ext uri="{FF2B5EF4-FFF2-40B4-BE49-F238E27FC236}">
              <a16:creationId xmlns:a16="http://schemas.microsoft.com/office/drawing/2014/main" id="{86069201-7275-45E2-9B84-B50DA44196DF}"/>
            </a:ext>
          </a:extLst>
        </xdr:cNvPr>
        <xdr:cNvSpPr txBox="1"/>
      </xdr:nvSpPr>
      <xdr:spPr>
        <a:xfrm>
          <a:off x="518160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16" name="TextBox 15">
          <a:extLst>
            <a:ext uri="{FF2B5EF4-FFF2-40B4-BE49-F238E27FC236}">
              <a16:creationId xmlns:a16="http://schemas.microsoft.com/office/drawing/2014/main" id="{A2F7C8AE-F131-4D22-A408-64092E5E3763}"/>
            </a:ext>
          </a:extLst>
        </xdr:cNvPr>
        <xdr:cNvSpPr txBox="1"/>
      </xdr:nvSpPr>
      <xdr:spPr>
        <a:xfrm>
          <a:off x="518160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63</xdr:row>
      <xdr:rowOff>0</xdr:rowOff>
    </xdr:from>
    <xdr:ext cx="184731" cy="303466"/>
    <xdr:sp macro="" textlink="">
      <xdr:nvSpPr>
        <xdr:cNvPr id="17" name="TextBox 16">
          <a:extLst>
            <a:ext uri="{FF2B5EF4-FFF2-40B4-BE49-F238E27FC236}">
              <a16:creationId xmlns:a16="http://schemas.microsoft.com/office/drawing/2014/main" id="{F9BE3236-85DC-4814-9AAD-35E9710280E6}"/>
            </a:ext>
          </a:extLst>
        </xdr:cNvPr>
        <xdr:cNvSpPr txBox="1"/>
      </xdr:nvSpPr>
      <xdr:spPr>
        <a:xfrm>
          <a:off x="518160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264560"/>
    <xdr:sp macro="" textlink="">
      <xdr:nvSpPr>
        <xdr:cNvPr id="18" name="TextBox 17">
          <a:extLst>
            <a:ext uri="{FF2B5EF4-FFF2-40B4-BE49-F238E27FC236}">
              <a16:creationId xmlns:a16="http://schemas.microsoft.com/office/drawing/2014/main" id="{710732E2-3638-4617-9D00-1A391AFDFA1E}"/>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264560"/>
    <xdr:sp macro="" textlink="">
      <xdr:nvSpPr>
        <xdr:cNvPr id="19" name="TextBox 18">
          <a:extLst>
            <a:ext uri="{FF2B5EF4-FFF2-40B4-BE49-F238E27FC236}">
              <a16:creationId xmlns:a16="http://schemas.microsoft.com/office/drawing/2014/main" id="{1318A894-947A-4ECA-B936-942BEB46701C}"/>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20" name="TextBox 19">
          <a:extLst>
            <a:ext uri="{FF2B5EF4-FFF2-40B4-BE49-F238E27FC236}">
              <a16:creationId xmlns:a16="http://schemas.microsoft.com/office/drawing/2014/main" id="{36D06B41-A646-4C53-A329-3508D8B33677}"/>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21" name="TextBox 20">
          <a:extLst>
            <a:ext uri="{FF2B5EF4-FFF2-40B4-BE49-F238E27FC236}">
              <a16:creationId xmlns:a16="http://schemas.microsoft.com/office/drawing/2014/main" id="{C825B1DC-8876-4E23-84A8-8FD75724122A}"/>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22" name="TextBox 21">
          <a:extLst>
            <a:ext uri="{FF2B5EF4-FFF2-40B4-BE49-F238E27FC236}">
              <a16:creationId xmlns:a16="http://schemas.microsoft.com/office/drawing/2014/main" id="{C7B43E94-BC6D-487D-8AAB-177FED72CC47}"/>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23" name="TextBox 22">
          <a:extLst>
            <a:ext uri="{FF2B5EF4-FFF2-40B4-BE49-F238E27FC236}">
              <a16:creationId xmlns:a16="http://schemas.microsoft.com/office/drawing/2014/main" id="{9EB99332-EF21-4059-A816-1564C0EDC054}"/>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4" name="TextBox 23">
          <a:extLst>
            <a:ext uri="{FF2B5EF4-FFF2-40B4-BE49-F238E27FC236}">
              <a16:creationId xmlns:a16="http://schemas.microsoft.com/office/drawing/2014/main" id="{D9DA43C8-B56B-441B-9594-65BC72762819}"/>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5" name="TextBox 24">
          <a:extLst>
            <a:ext uri="{FF2B5EF4-FFF2-40B4-BE49-F238E27FC236}">
              <a16:creationId xmlns:a16="http://schemas.microsoft.com/office/drawing/2014/main" id="{2C387577-3EFF-4B7B-8429-9BB84234DC7F}"/>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6" name="TextBox 25">
          <a:extLst>
            <a:ext uri="{FF2B5EF4-FFF2-40B4-BE49-F238E27FC236}">
              <a16:creationId xmlns:a16="http://schemas.microsoft.com/office/drawing/2014/main" id="{8940679A-D4E4-4753-B5E5-72759AEBAE46}"/>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7" name="TextBox 26">
          <a:extLst>
            <a:ext uri="{FF2B5EF4-FFF2-40B4-BE49-F238E27FC236}">
              <a16:creationId xmlns:a16="http://schemas.microsoft.com/office/drawing/2014/main" id="{D7491399-C17B-4668-89AD-8F7D1D4F932C}"/>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61</xdr:row>
      <xdr:rowOff>0</xdr:rowOff>
    </xdr:from>
    <xdr:ext cx="184731" cy="264560"/>
    <xdr:sp macro="" textlink="">
      <xdr:nvSpPr>
        <xdr:cNvPr id="28" name="TextBox 27">
          <a:extLst>
            <a:ext uri="{FF2B5EF4-FFF2-40B4-BE49-F238E27FC236}">
              <a16:creationId xmlns:a16="http://schemas.microsoft.com/office/drawing/2014/main" id="{4A9F7DE2-CD8D-4094-9B6A-86010A6F7388}"/>
            </a:ext>
          </a:extLst>
        </xdr:cNvPr>
        <xdr:cNvSpPr txBox="1"/>
      </xdr:nvSpPr>
      <xdr:spPr>
        <a:xfrm>
          <a:off x="61150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29" name="TextBox 28">
          <a:extLst>
            <a:ext uri="{FF2B5EF4-FFF2-40B4-BE49-F238E27FC236}">
              <a16:creationId xmlns:a16="http://schemas.microsoft.com/office/drawing/2014/main" id="{FAE34B84-2339-4455-9ADD-71C502041391}"/>
            </a:ext>
          </a:extLst>
        </xdr:cNvPr>
        <xdr:cNvSpPr txBox="1"/>
      </xdr:nvSpPr>
      <xdr:spPr>
        <a:xfrm>
          <a:off x="611505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63</xdr:row>
      <xdr:rowOff>0</xdr:rowOff>
    </xdr:from>
    <xdr:ext cx="184731" cy="303466"/>
    <xdr:sp macro="" textlink="">
      <xdr:nvSpPr>
        <xdr:cNvPr id="30" name="TextBox 29">
          <a:extLst>
            <a:ext uri="{FF2B5EF4-FFF2-40B4-BE49-F238E27FC236}">
              <a16:creationId xmlns:a16="http://schemas.microsoft.com/office/drawing/2014/main" id="{3184D751-7FEA-4DC6-88DC-7696E03075E9}"/>
            </a:ext>
          </a:extLst>
        </xdr:cNvPr>
        <xdr:cNvSpPr txBox="1"/>
      </xdr:nvSpPr>
      <xdr:spPr>
        <a:xfrm>
          <a:off x="611505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264560"/>
    <xdr:sp macro="" textlink="">
      <xdr:nvSpPr>
        <xdr:cNvPr id="31" name="TextBox 30">
          <a:extLst>
            <a:ext uri="{FF2B5EF4-FFF2-40B4-BE49-F238E27FC236}">
              <a16:creationId xmlns:a16="http://schemas.microsoft.com/office/drawing/2014/main" id="{E852ED13-8A40-433C-98AF-AF505B3A333A}"/>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264560"/>
    <xdr:sp macro="" textlink="">
      <xdr:nvSpPr>
        <xdr:cNvPr id="32" name="TextBox 31">
          <a:extLst>
            <a:ext uri="{FF2B5EF4-FFF2-40B4-BE49-F238E27FC236}">
              <a16:creationId xmlns:a16="http://schemas.microsoft.com/office/drawing/2014/main" id="{76FD41C2-0587-4A0D-BB1C-99703515F649}"/>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33" name="TextBox 32">
          <a:extLst>
            <a:ext uri="{FF2B5EF4-FFF2-40B4-BE49-F238E27FC236}">
              <a16:creationId xmlns:a16="http://schemas.microsoft.com/office/drawing/2014/main" id="{975B8110-D457-4E2C-A126-255E8D70C366}"/>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34" name="TextBox 33">
          <a:extLst>
            <a:ext uri="{FF2B5EF4-FFF2-40B4-BE49-F238E27FC236}">
              <a16:creationId xmlns:a16="http://schemas.microsoft.com/office/drawing/2014/main" id="{4B3D618A-86A7-414D-AC02-1B2D85B03966}"/>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35" name="TextBox 34">
          <a:extLst>
            <a:ext uri="{FF2B5EF4-FFF2-40B4-BE49-F238E27FC236}">
              <a16:creationId xmlns:a16="http://schemas.microsoft.com/office/drawing/2014/main" id="{F633D460-226B-4EDE-9652-A02A601CB5D3}"/>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36" name="TextBox 35">
          <a:extLst>
            <a:ext uri="{FF2B5EF4-FFF2-40B4-BE49-F238E27FC236}">
              <a16:creationId xmlns:a16="http://schemas.microsoft.com/office/drawing/2014/main" id="{92BB9467-8915-45C8-B1DA-2198C440967E}"/>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7" name="TextBox 36">
          <a:extLst>
            <a:ext uri="{FF2B5EF4-FFF2-40B4-BE49-F238E27FC236}">
              <a16:creationId xmlns:a16="http://schemas.microsoft.com/office/drawing/2014/main" id="{81A8EA30-A330-47E1-82F5-5458BDF50202}"/>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8" name="TextBox 37">
          <a:extLst>
            <a:ext uri="{FF2B5EF4-FFF2-40B4-BE49-F238E27FC236}">
              <a16:creationId xmlns:a16="http://schemas.microsoft.com/office/drawing/2014/main" id="{D78C8A66-6B79-40CF-B95C-CDFC07EA066B}"/>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9" name="TextBox 38">
          <a:extLst>
            <a:ext uri="{FF2B5EF4-FFF2-40B4-BE49-F238E27FC236}">
              <a16:creationId xmlns:a16="http://schemas.microsoft.com/office/drawing/2014/main" id="{59CE7017-64E8-4AA0-B195-F2E58A0F8A7A}"/>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40" name="TextBox 39">
          <a:extLst>
            <a:ext uri="{FF2B5EF4-FFF2-40B4-BE49-F238E27FC236}">
              <a16:creationId xmlns:a16="http://schemas.microsoft.com/office/drawing/2014/main" id="{CBCADB8C-ECE1-4A7F-B46C-644E7F8EBAF7}"/>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61</xdr:row>
      <xdr:rowOff>0</xdr:rowOff>
    </xdr:from>
    <xdr:ext cx="192763" cy="264560"/>
    <xdr:sp macro="" textlink="">
      <xdr:nvSpPr>
        <xdr:cNvPr id="41" name="TextBox 40">
          <a:extLst>
            <a:ext uri="{FF2B5EF4-FFF2-40B4-BE49-F238E27FC236}">
              <a16:creationId xmlns:a16="http://schemas.microsoft.com/office/drawing/2014/main" id="{4D1DE378-65AE-4AAA-BFE9-2C57DF381509}"/>
            </a:ext>
          </a:extLst>
        </xdr:cNvPr>
        <xdr:cNvSpPr txBox="1"/>
      </xdr:nvSpPr>
      <xdr:spPr>
        <a:xfrm>
          <a:off x="51777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61</xdr:row>
      <xdr:rowOff>0</xdr:rowOff>
    </xdr:from>
    <xdr:ext cx="192763" cy="264560"/>
    <xdr:sp macro="" textlink="">
      <xdr:nvSpPr>
        <xdr:cNvPr id="42" name="TextBox 41">
          <a:extLst>
            <a:ext uri="{FF2B5EF4-FFF2-40B4-BE49-F238E27FC236}">
              <a16:creationId xmlns:a16="http://schemas.microsoft.com/office/drawing/2014/main" id="{91229F2A-5C63-4E05-B7E0-2E243C5E207A}"/>
            </a:ext>
          </a:extLst>
        </xdr:cNvPr>
        <xdr:cNvSpPr txBox="1"/>
      </xdr:nvSpPr>
      <xdr:spPr>
        <a:xfrm>
          <a:off x="611124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61</xdr:row>
      <xdr:rowOff>0</xdr:rowOff>
    </xdr:from>
    <xdr:ext cx="192763" cy="264560"/>
    <xdr:sp macro="" textlink="">
      <xdr:nvSpPr>
        <xdr:cNvPr id="43" name="TextBox 42">
          <a:extLst>
            <a:ext uri="{FF2B5EF4-FFF2-40B4-BE49-F238E27FC236}">
              <a16:creationId xmlns:a16="http://schemas.microsoft.com/office/drawing/2014/main" id="{F452FD20-8030-4671-9C83-EF0FBFE84902}"/>
            </a:ext>
          </a:extLst>
        </xdr:cNvPr>
        <xdr:cNvSpPr txBox="1"/>
      </xdr:nvSpPr>
      <xdr:spPr>
        <a:xfrm>
          <a:off x="71970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62</xdr:row>
      <xdr:rowOff>0</xdr:rowOff>
    </xdr:from>
    <xdr:ext cx="183125" cy="264560"/>
    <xdr:sp macro="" textlink="">
      <xdr:nvSpPr>
        <xdr:cNvPr id="44" name="TextBox 43">
          <a:extLst>
            <a:ext uri="{FF2B5EF4-FFF2-40B4-BE49-F238E27FC236}">
              <a16:creationId xmlns:a16="http://schemas.microsoft.com/office/drawing/2014/main" id="{3873919D-BD72-4207-909D-3C4BE3A1243A}"/>
            </a:ext>
          </a:extLst>
        </xdr:cNvPr>
        <xdr:cNvSpPr txBox="1"/>
      </xdr:nvSpPr>
      <xdr:spPr>
        <a:xfrm>
          <a:off x="3472815" y="12468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62</xdr:row>
      <xdr:rowOff>0</xdr:rowOff>
    </xdr:from>
    <xdr:ext cx="184731" cy="271710"/>
    <xdr:sp macro="" textlink="">
      <xdr:nvSpPr>
        <xdr:cNvPr id="45" name="TextBox 44">
          <a:extLst>
            <a:ext uri="{FF2B5EF4-FFF2-40B4-BE49-F238E27FC236}">
              <a16:creationId xmlns:a16="http://schemas.microsoft.com/office/drawing/2014/main" id="{7EFF0137-9834-4BF4-B5A9-01B4678C13EF}"/>
            </a:ext>
          </a:extLst>
        </xdr:cNvPr>
        <xdr:cNvSpPr txBox="1"/>
      </xdr:nvSpPr>
      <xdr:spPr>
        <a:xfrm>
          <a:off x="655320" y="12468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3139440</xdr:colOff>
      <xdr:row>63</xdr:row>
      <xdr:rowOff>0</xdr:rowOff>
    </xdr:from>
    <xdr:ext cx="192763" cy="264560"/>
    <xdr:sp macro="" textlink="">
      <xdr:nvSpPr>
        <xdr:cNvPr id="2" name="TextBox 1">
          <a:extLst>
            <a:ext uri="{FF2B5EF4-FFF2-40B4-BE49-F238E27FC236}">
              <a16:creationId xmlns:a16="http://schemas.microsoft.com/office/drawing/2014/main" id="{360467E0-C248-4C4C-96A8-E5B33DD8EFF5}"/>
            </a:ext>
          </a:extLst>
        </xdr:cNvPr>
        <xdr:cNvSpPr txBox="1"/>
      </xdr:nvSpPr>
      <xdr:spPr>
        <a:xfrm>
          <a:off x="350139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3" name="TextBox 2">
          <a:extLst>
            <a:ext uri="{FF2B5EF4-FFF2-40B4-BE49-F238E27FC236}">
              <a16:creationId xmlns:a16="http://schemas.microsoft.com/office/drawing/2014/main" id="{E43DB491-E2D5-44A9-9C28-93A8342324AB}"/>
            </a:ext>
          </a:extLst>
        </xdr:cNvPr>
        <xdr:cNvSpPr txBox="1"/>
      </xdr:nvSpPr>
      <xdr:spPr>
        <a:xfrm>
          <a:off x="3501390" y="1473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303466"/>
    <xdr:sp macro="" textlink="">
      <xdr:nvSpPr>
        <xdr:cNvPr id="4" name="TextBox 3">
          <a:extLst>
            <a:ext uri="{FF2B5EF4-FFF2-40B4-BE49-F238E27FC236}">
              <a16:creationId xmlns:a16="http://schemas.microsoft.com/office/drawing/2014/main" id="{422916C0-AF64-495B-AD50-CCB4E702CD5B}"/>
            </a:ext>
          </a:extLst>
        </xdr:cNvPr>
        <xdr:cNvSpPr txBox="1"/>
      </xdr:nvSpPr>
      <xdr:spPr>
        <a:xfrm>
          <a:off x="3501390" y="148971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 name="TextBox 4">
          <a:extLst>
            <a:ext uri="{FF2B5EF4-FFF2-40B4-BE49-F238E27FC236}">
              <a16:creationId xmlns:a16="http://schemas.microsoft.com/office/drawing/2014/main" id="{4503109D-AD9B-4F02-8923-F3FC9D10D699}"/>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6" name="TextBox 5">
          <a:extLst>
            <a:ext uri="{FF2B5EF4-FFF2-40B4-BE49-F238E27FC236}">
              <a16:creationId xmlns:a16="http://schemas.microsoft.com/office/drawing/2014/main" id="{4F429747-C0E5-45F0-868A-56A46018F606}"/>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7" name="TextBox 6">
          <a:extLst>
            <a:ext uri="{FF2B5EF4-FFF2-40B4-BE49-F238E27FC236}">
              <a16:creationId xmlns:a16="http://schemas.microsoft.com/office/drawing/2014/main" id="{F2DBB26F-B52C-4BB5-8224-981781AA829C}"/>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8" name="TextBox 7">
          <a:extLst>
            <a:ext uri="{FF2B5EF4-FFF2-40B4-BE49-F238E27FC236}">
              <a16:creationId xmlns:a16="http://schemas.microsoft.com/office/drawing/2014/main" id="{B2E66BCC-1177-464F-B18B-D2B812A809F7}"/>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9" name="TextBox 8">
          <a:extLst>
            <a:ext uri="{FF2B5EF4-FFF2-40B4-BE49-F238E27FC236}">
              <a16:creationId xmlns:a16="http://schemas.microsoft.com/office/drawing/2014/main" id="{62654315-2D52-4E98-948C-024BAE128621}"/>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0" name="TextBox 9">
          <a:extLst>
            <a:ext uri="{FF2B5EF4-FFF2-40B4-BE49-F238E27FC236}">
              <a16:creationId xmlns:a16="http://schemas.microsoft.com/office/drawing/2014/main" id="{A22CEFB0-6B5F-4BCA-B714-DF02657E0948}"/>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 name="TextBox 10">
          <a:extLst>
            <a:ext uri="{FF2B5EF4-FFF2-40B4-BE49-F238E27FC236}">
              <a16:creationId xmlns:a16="http://schemas.microsoft.com/office/drawing/2014/main" id="{BB6B1659-2602-4A8D-BF6E-AC56E371E924}"/>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2" name="TextBox 11">
          <a:extLst>
            <a:ext uri="{FF2B5EF4-FFF2-40B4-BE49-F238E27FC236}">
              <a16:creationId xmlns:a16="http://schemas.microsoft.com/office/drawing/2014/main" id="{9FA07C08-903F-4B40-8094-B868FDCB0395}"/>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3" name="TextBox 12">
          <a:extLst>
            <a:ext uri="{FF2B5EF4-FFF2-40B4-BE49-F238E27FC236}">
              <a16:creationId xmlns:a16="http://schemas.microsoft.com/office/drawing/2014/main" id="{504BC3E3-F593-4992-9D80-E0EB774911A9}"/>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4" name="TextBox 13">
          <a:extLst>
            <a:ext uri="{FF2B5EF4-FFF2-40B4-BE49-F238E27FC236}">
              <a16:creationId xmlns:a16="http://schemas.microsoft.com/office/drawing/2014/main" id="{66616E9C-E542-4DDF-903A-AC760229F806}"/>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15" name="TextBox 14">
          <a:extLst>
            <a:ext uri="{FF2B5EF4-FFF2-40B4-BE49-F238E27FC236}">
              <a16:creationId xmlns:a16="http://schemas.microsoft.com/office/drawing/2014/main" id="{326FD50E-B6C8-48EE-93A9-8805046739F5}"/>
            </a:ext>
          </a:extLst>
        </xdr:cNvPr>
        <xdr:cNvSpPr txBox="1"/>
      </xdr:nvSpPr>
      <xdr:spPr>
        <a:xfrm>
          <a:off x="6010275"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16" name="TextBox 15">
          <a:extLst>
            <a:ext uri="{FF2B5EF4-FFF2-40B4-BE49-F238E27FC236}">
              <a16:creationId xmlns:a16="http://schemas.microsoft.com/office/drawing/2014/main" id="{7C664F5C-81CF-4496-87AE-AB0A4EC8ACA6}"/>
            </a:ext>
          </a:extLst>
        </xdr:cNvPr>
        <xdr:cNvSpPr txBox="1"/>
      </xdr:nvSpPr>
      <xdr:spPr>
        <a:xfrm>
          <a:off x="6010275"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303466"/>
    <xdr:sp macro="" textlink="">
      <xdr:nvSpPr>
        <xdr:cNvPr id="17" name="TextBox 16">
          <a:extLst>
            <a:ext uri="{FF2B5EF4-FFF2-40B4-BE49-F238E27FC236}">
              <a16:creationId xmlns:a16="http://schemas.microsoft.com/office/drawing/2014/main" id="{8E007F2D-E813-429F-B6A5-F747548038DD}"/>
            </a:ext>
          </a:extLst>
        </xdr:cNvPr>
        <xdr:cNvSpPr txBox="1"/>
      </xdr:nvSpPr>
      <xdr:spPr>
        <a:xfrm>
          <a:off x="6010275"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8" name="TextBox 17">
          <a:extLst>
            <a:ext uri="{FF2B5EF4-FFF2-40B4-BE49-F238E27FC236}">
              <a16:creationId xmlns:a16="http://schemas.microsoft.com/office/drawing/2014/main" id="{8F67D4A0-0F6B-4916-809C-D4D50A88E314}"/>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9" name="TextBox 18">
          <a:extLst>
            <a:ext uri="{FF2B5EF4-FFF2-40B4-BE49-F238E27FC236}">
              <a16:creationId xmlns:a16="http://schemas.microsoft.com/office/drawing/2014/main" id="{3A764CDD-CB49-4F75-8745-69D5692133F6}"/>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0" name="TextBox 19">
          <a:extLst>
            <a:ext uri="{FF2B5EF4-FFF2-40B4-BE49-F238E27FC236}">
              <a16:creationId xmlns:a16="http://schemas.microsoft.com/office/drawing/2014/main" id="{6B8CD234-C4A9-49AD-AB31-0F80BA618AAB}"/>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1" name="TextBox 20">
          <a:extLst>
            <a:ext uri="{FF2B5EF4-FFF2-40B4-BE49-F238E27FC236}">
              <a16:creationId xmlns:a16="http://schemas.microsoft.com/office/drawing/2014/main" id="{00E53904-CBE7-45B2-B2F4-CF0D9FB7F802}"/>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2" name="TextBox 21">
          <a:extLst>
            <a:ext uri="{FF2B5EF4-FFF2-40B4-BE49-F238E27FC236}">
              <a16:creationId xmlns:a16="http://schemas.microsoft.com/office/drawing/2014/main" id="{0DB38395-B87F-4875-83CC-E67B3D200F20}"/>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3" name="TextBox 22">
          <a:extLst>
            <a:ext uri="{FF2B5EF4-FFF2-40B4-BE49-F238E27FC236}">
              <a16:creationId xmlns:a16="http://schemas.microsoft.com/office/drawing/2014/main" id="{59C581B3-9438-4834-80EF-F75EAD7DB545}"/>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4" name="TextBox 23">
          <a:extLst>
            <a:ext uri="{FF2B5EF4-FFF2-40B4-BE49-F238E27FC236}">
              <a16:creationId xmlns:a16="http://schemas.microsoft.com/office/drawing/2014/main" id="{EF82B268-0796-41E4-8774-6813746BBBFC}"/>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5" name="TextBox 24">
          <a:extLst>
            <a:ext uri="{FF2B5EF4-FFF2-40B4-BE49-F238E27FC236}">
              <a16:creationId xmlns:a16="http://schemas.microsoft.com/office/drawing/2014/main" id="{E6E8BAFD-5D2A-4C0B-BB1B-EA5021D94ED7}"/>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6" name="TextBox 25">
          <a:extLst>
            <a:ext uri="{FF2B5EF4-FFF2-40B4-BE49-F238E27FC236}">
              <a16:creationId xmlns:a16="http://schemas.microsoft.com/office/drawing/2014/main" id="{501723FA-4FF9-44CA-8E55-D3A020687ED0}"/>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7" name="TextBox 26">
          <a:extLst>
            <a:ext uri="{FF2B5EF4-FFF2-40B4-BE49-F238E27FC236}">
              <a16:creationId xmlns:a16="http://schemas.microsoft.com/office/drawing/2014/main" id="{D547D17B-849B-4998-9099-CBBA182E27E4}"/>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28" name="TextBox 27">
          <a:extLst>
            <a:ext uri="{FF2B5EF4-FFF2-40B4-BE49-F238E27FC236}">
              <a16:creationId xmlns:a16="http://schemas.microsoft.com/office/drawing/2014/main" id="{FC6B7F9D-EB43-44DC-803A-5E96271C4167}"/>
            </a:ext>
          </a:extLst>
        </xdr:cNvPr>
        <xdr:cNvSpPr txBox="1"/>
      </xdr:nvSpPr>
      <xdr:spPr>
        <a:xfrm>
          <a:off x="798195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29" name="TextBox 28">
          <a:extLst>
            <a:ext uri="{FF2B5EF4-FFF2-40B4-BE49-F238E27FC236}">
              <a16:creationId xmlns:a16="http://schemas.microsoft.com/office/drawing/2014/main" id="{5E80FDBF-0F78-4F9A-A2A4-36E109AEBD74}"/>
            </a:ext>
          </a:extLst>
        </xdr:cNvPr>
        <xdr:cNvSpPr txBox="1"/>
      </xdr:nvSpPr>
      <xdr:spPr>
        <a:xfrm>
          <a:off x="7981950"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303466"/>
    <xdr:sp macro="" textlink="">
      <xdr:nvSpPr>
        <xdr:cNvPr id="30" name="TextBox 29">
          <a:extLst>
            <a:ext uri="{FF2B5EF4-FFF2-40B4-BE49-F238E27FC236}">
              <a16:creationId xmlns:a16="http://schemas.microsoft.com/office/drawing/2014/main" id="{3E25E0CE-1981-45A2-898E-234383386C5A}"/>
            </a:ext>
          </a:extLst>
        </xdr:cNvPr>
        <xdr:cNvSpPr txBox="1"/>
      </xdr:nvSpPr>
      <xdr:spPr>
        <a:xfrm>
          <a:off x="7981950"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1" name="TextBox 30">
          <a:extLst>
            <a:ext uri="{FF2B5EF4-FFF2-40B4-BE49-F238E27FC236}">
              <a16:creationId xmlns:a16="http://schemas.microsoft.com/office/drawing/2014/main" id="{4CE863BE-EDD5-41F0-A51A-55B826E23106}"/>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2" name="TextBox 31">
          <a:extLst>
            <a:ext uri="{FF2B5EF4-FFF2-40B4-BE49-F238E27FC236}">
              <a16:creationId xmlns:a16="http://schemas.microsoft.com/office/drawing/2014/main" id="{38592D1A-1C59-426E-90E6-68A7CF540AB3}"/>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3" name="TextBox 32">
          <a:extLst>
            <a:ext uri="{FF2B5EF4-FFF2-40B4-BE49-F238E27FC236}">
              <a16:creationId xmlns:a16="http://schemas.microsoft.com/office/drawing/2014/main" id="{B1EE150E-C4CB-4528-99E5-BF8E57C37368}"/>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4" name="TextBox 33">
          <a:extLst>
            <a:ext uri="{FF2B5EF4-FFF2-40B4-BE49-F238E27FC236}">
              <a16:creationId xmlns:a16="http://schemas.microsoft.com/office/drawing/2014/main" id="{5B0F5F35-EBF0-4085-AC25-CD21465300BA}"/>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5" name="TextBox 34">
          <a:extLst>
            <a:ext uri="{FF2B5EF4-FFF2-40B4-BE49-F238E27FC236}">
              <a16:creationId xmlns:a16="http://schemas.microsoft.com/office/drawing/2014/main" id="{E1BE115B-5355-4F30-9161-1310EA65E38E}"/>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6" name="TextBox 35">
          <a:extLst>
            <a:ext uri="{FF2B5EF4-FFF2-40B4-BE49-F238E27FC236}">
              <a16:creationId xmlns:a16="http://schemas.microsoft.com/office/drawing/2014/main" id="{B15F68F7-0A0F-4A00-A656-F257AB1C1553}"/>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7" name="TextBox 36">
          <a:extLst>
            <a:ext uri="{FF2B5EF4-FFF2-40B4-BE49-F238E27FC236}">
              <a16:creationId xmlns:a16="http://schemas.microsoft.com/office/drawing/2014/main" id="{EF4BAA96-DC84-4E52-B1D4-78B501AE315E}"/>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8" name="TextBox 37">
          <a:extLst>
            <a:ext uri="{FF2B5EF4-FFF2-40B4-BE49-F238E27FC236}">
              <a16:creationId xmlns:a16="http://schemas.microsoft.com/office/drawing/2014/main" id="{BB02F34E-2491-450A-8BA2-33D6F1FFEE65}"/>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9" name="TextBox 38">
          <a:extLst>
            <a:ext uri="{FF2B5EF4-FFF2-40B4-BE49-F238E27FC236}">
              <a16:creationId xmlns:a16="http://schemas.microsoft.com/office/drawing/2014/main" id="{2E1F450B-8735-4262-809C-3586ED5A64E9}"/>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40" name="TextBox 39">
          <a:extLst>
            <a:ext uri="{FF2B5EF4-FFF2-40B4-BE49-F238E27FC236}">
              <a16:creationId xmlns:a16="http://schemas.microsoft.com/office/drawing/2014/main" id="{AC5143B6-72BD-4891-B71B-977F6BDC9EDE}"/>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63</xdr:row>
      <xdr:rowOff>0</xdr:rowOff>
    </xdr:from>
    <xdr:ext cx="192763" cy="264560"/>
    <xdr:sp macro="" textlink="">
      <xdr:nvSpPr>
        <xdr:cNvPr id="41" name="TextBox 40">
          <a:extLst>
            <a:ext uri="{FF2B5EF4-FFF2-40B4-BE49-F238E27FC236}">
              <a16:creationId xmlns:a16="http://schemas.microsoft.com/office/drawing/2014/main" id="{2A4EC5F2-76BF-419D-8A0D-A33A6A218B1B}"/>
            </a:ext>
          </a:extLst>
        </xdr:cNvPr>
        <xdr:cNvSpPr txBox="1"/>
      </xdr:nvSpPr>
      <xdr:spPr>
        <a:xfrm>
          <a:off x="6006465"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63</xdr:row>
      <xdr:rowOff>0</xdr:rowOff>
    </xdr:from>
    <xdr:ext cx="192763" cy="264560"/>
    <xdr:sp macro="" textlink="">
      <xdr:nvSpPr>
        <xdr:cNvPr id="42" name="TextBox 41">
          <a:extLst>
            <a:ext uri="{FF2B5EF4-FFF2-40B4-BE49-F238E27FC236}">
              <a16:creationId xmlns:a16="http://schemas.microsoft.com/office/drawing/2014/main" id="{4E015554-9D64-4F8D-97D9-C2B5C9CA79EE}"/>
            </a:ext>
          </a:extLst>
        </xdr:cNvPr>
        <xdr:cNvSpPr txBox="1"/>
      </xdr:nvSpPr>
      <xdr:spPr>
        <a:xfrm>
          <a:off x="79781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63</xdr:row>
      <xdr:rowOff>0</xdr:rowOff>
    </xdr:from>
    <xdr:ext cx="192763" cy="264560"/>
    <xdr:sp macro="" textlink="">
      <xdr:nvSpPr>
        <xdr:cNvPr id="43" name="TextBox 42">
          <a:extLst>
            <a:ext uri="{FF2B5EF4-FFF2-40B4-BE49-F238E27FC236}">
              <a16:creationId xmlns:a16="http://schemas.microsoft.com/office/drawing/2014/main" id="{DB12B686-B587-4DE5-A7AE-B22D04909204}"/>
            </a:ext>
          </a:extLst>
        </xdr:cNvPr>
        <xdr:cNvSpPr txBox="1"/>
      </xdr:nvSpPr>
      <xdr:spPr>
        <a:xfrm>
          <a:off x="91592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64</xdr:row>
      <xdr:rowOff>0</xdr:rowOff>
    </xdr:from>
    <xdr:ext cx="183125" cy="264560"/>
    <xdr:sp macro="" textlink="">
      <xdr:nvSpPr>
        <xdr:cNvPr id="44" name="TextBox 43">
          <a:extLst>
            <a:ext uri="{FF2B5EF4-FFF2-40B4-BE49-F238E27FC236}">
              <a16:creationId xmlns:a16="http://schemas.microsoft.com/office/drawing/2014/main" id="{979FEF6F-15B7-4941-BD3E-212F414BB91D}"/>
            </a:ext>
          </a:extLst>
        </xdr:cNvPr>
        <xdr:cNvSpPr txBox="1"/>
      </xdr:nvSpPr>
      <xdr:spPr>
        <a:xfrm>
          <a:off x="3510915" y="14735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64</xdr:row>
      <xdr:rowOff>0</xdr:rowOff>
    </xdr:from>
    <xdr:ext cx="184731" cy="271710"/>
    <xdr:sp macro="" textlink="">
      <xdr:nvSpPr>
        <xdr:cNvPr id="45" name="TextBox 44">
          <a:extLst>
            <a:ext uri="{FF2B5EF4-FFF2-40B4-BE49-F238E27FC236}">
              <a16:creationId xmlns:a16="http://schemas.microsoft.com/office/drawing/2014/main" id="{789A08DE-A45A-48DA-A3D8-344A4C53D7F0}"/>
            </a:ext>
          </a:extLst>
        </xdr:cNvPr>
        <xdr:cNvSpPr txBox="1"/>
      </xdr:nvSpPr>
      <xdr:spPr>
        <a:xfrm>
          <a:off x="693420" y="14735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3139440</xdr:colOff>
      <xdr:row>63</xdr:row>
      <xdr:rowOff>0</xdr:rowOff>
    </xdr:from>
    <xdr:ext cx="192763" cy="264560"/>
    <xdr:sp macro="" textlink="">
      <xdr:nvSpPr>
        <xdr:cNvPr id="2" name="TextBox 1">
          <a:extLst>
            <a:ext uri="{FF2B5EF4-FFF2-40B4-BE49-F238E27FC236}">
              <a16:creationId xmlns:a16="http://schemas.microsoft.com/office/drawing/2014/main" id="{4079DAEA-6241-43B6-91DF-9BDEF5DEC369}"/>
            </a:ext>
          </a:extLst>
        </xdr:cNvPr>
        <xdr:cNvSpPr txBox="1"/>
      </xdr:nvSpPr>
      <xdr:spPr>
        <a:xfrm>
          <a:off x="350139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3" name="TextBox 2">
          <a:extLst>
            <a:ext uri="{FF2B5EF4-FFF2-40B4-BE49-F238E27FC236}">
              <a16:creationId xmlns:a16="http://schemas.microsoft.com/office/drawing/2014/main" id="{EE67A30D-BB4B-4C9D-B046-8E3CDAB5C8DC}"/>
            </a:ext>
          </a:extLst>
        </xdr:cNvPr>
        <xdr:cNvSpPr txBox="1"/>
      </xdr:nvSpPr>
      <xdr:spPr>
        <a:xfrm>
          <a:off x="3501390" y="1473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303466"/>
    <xdr:sp macro="" textlink="">
      <xdr:nvSpPr>
        <xdr:cNvPr id="4" name="TextBox 3">
          <a:extLst>
            <a:ext uri="{FF2B5EF4-FFF2-40B4-BE49-F238E27FC236}">
              <a16:creationId xmlns:a16="http://schemas.microsoft.com/office/drawing/2014/main" id="{3B5C57D2-BE38-42A4-BAA9-F6F4A0AE36DD}"/>
            </a:ext>
          </a:extLst>
        </xdr:cNvPr>
        <xdr:cNvSpPr txBox="1"/>
      </xdr:nvSpPr>
      <xdr:spPr>
        <a:xfrm>
          <a:off x="3501390" y="148971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 name="TextBox 4">
          <a:extLst>
            <a:ext uri="{FF2B5EF4-FFF2-40B4-BE49-F238E27FC236}">
              <a16:creationId xmlns:a16="http://schemas.microsoft.com/office/drawing/2014/main" id="{D05EF087-8D97-49D1-9A24-DDD2E2428AFA}"/>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6" name="TextBox 5">
          <a:extLst>
            <a:ext uri="{FF2B5EF4-FFF2-40B4-BE49-F238E27FC236}">
              <a16:creationId xmlns:a16="http://schemas.microsoft.com/office/drawing/2014/main" id="{030FD4CD-9747-4440-A349-3EC1CAF47951}"/>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7" name="TextBox 6">
          <a:extLst>
            <a:ext uri="{FF2B5EF4-FFF2-40B4-BE49-F238E27FC236}">
              <a16:creationId xmlns:a16="http://schemas.microsoft.com/office/drawing/2014/main" id="{305B2D1A-B2CD-43DC-8F08-44904B3D7027}"/>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8" name="TextBox 7">
          <a:extLst>
            <a:ext uri="{FF2B5EF4-FFF2-40B4-BE49-F238E27FC236}">
              <a16:creationId xmlns:a16="http://schemas.microsoft.com/office/drawing/2014/main" id="{13DCEA6B-8399-4A12-9439-F74F3515B116}"/>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9" name="TextBox 8">
          <a:extLst>
            <a:ext uri="{FF2B5EF4-FFF2-40B4-BE49-F238E27FC236}">
              <a16:creationId xmlns:a16="http://schemas.microsoft.com/office/drawing/2014/main" id="{4B0CE7EB-F754-4B46-8848-4110BE595E6C}"/>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0" name="TextBox 9">
          <a:extLst>
            <a:ext uri="{FF2B5EF4-FFF2-40B4-BE49-F238E27FC236}">
              <a16:creationId xmlns:a16="http://schemas.microsoft.com/office/drawing/2014/main" id="{0ED2F465-2032-4F06-B525-F5193258EACA}"/>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 name="TextBox 10">
          <a:extLst>
            <a:ext uri="{FF2B5EF4-FFF2-40B4-BE49-F238E27FC236}">
              <a16:creationId xmlns:a16="http://schemas.microsoft.com/office/drawing/2014/main" id="{9B4AF33A-3A85-4B64-8E33-6E9F12117155}"/>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2" name="TextBox 11">
          <a:extLst>
            <a:ext uri="{FF2B5EF4-FFF2-40B4-BE49-F238E27FC236}">
              <a16:creationId xmlns:a16="http://schemas.microsoft.com/office/drawing/2014/main" id="{6693EBC1-12AC-4D1E-BB81-ACA15C1E2520}"/>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3" name="TextBox 12">
          <a:extLst>
            <a:ext uri="{FF2B5EF4-FFF2-40B4-BE49-F238E27FC236}">
              <a16:creationId xmlns:a16="http://schemas.microsoft.com/office/drawing/2014/main" id="{60668D38-B989-4EF9-829E-CE6B29517DE8}"/>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4" name="TextBox 13">
          <a:extLst>
            <a:ext uri="{FF2B5EF4-FFF2-40B4-BE49-F238E27FC236}">
              <a16:creationId xmlns:a16="http://schemas.microsoft.com/office/drawing/2014/main" id="{9D9C6C88-EB77-42FB-9FB4-6A763181B37A}"/>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15" name="TextBox 14">
          <a:extLst>
            <a:ext uri="{FF2B5EF4-FFF2-40B4-BE49-F238E27FC236}">
              <a16:creationId xmlns:a16="http://schemas.microsoft.com/office/drawing/2014/main" id="{2E90B89E-D0D4-4EED-BCCA-9CF63E76C759}"/>
            </a:ext>
          </a:extLst>
        </xdr:cNvPr>
        <xdr:cNvSpPr txBox="1"/>
      </xdr:nvSpPr>
      <xdr:spPr>
        <a:xfrm>
          <a:off x="6010275"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16" name="TextBox 15">
          <a:extLst>
            <a:ext uri="{FF2B5EF4-FFF2-40B4-BE49-F238E27FC236}">
              <a16:creationId xmlns:a16="http://schemas.microsoft.com/office/drawing/2014/main" id="{BA3588C9-3506-446F-BDC1-5F23042878D7}"/>
            </a:ext>
          </a:extLst>
        </xdr:cNvPr>
        <xdr:cNvSpPr txBox="1"/>
      </xdr:nvSpPr>
      <xdr:spPr>
        <a:xfrm>
          <a:off x="6010275"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303466"/>
    <xdr:sp macro="" textlink="">
      <xdr:nvSpPr>
        <xdr:cNvPr id="17" name="TextBox 16">
          <a:extLst>
            <a:ext uri="{FF2B5EF4-FFF2-40B4-BE49-F238E27FC236}">
              <a16:creationId xmlns:a16="http://schemas.microsoft.com/office/drawing/2014/main" id="{B2C062B9-D676-4240-8932-92F701A5AC0C}"/>
            </a:ext>
          </a:extLst>
        </xdr:cNvPr>
        <xdr:cNvSpPr txBox="1"/>
      </xdr:nvSpPr>
      <xdr:spPr>
        <a:xfrm>
          <a:off x="6010275"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8" name="TextBox 17">
          <a:extLst>
            <a:ext uri="{FF2B5EF4-FFF2-40B4-BE49-F238E27FC236}">
              <a16:creationId xmlns:a16="http://schemas.microsoft.com/office/drawing/2014/main" id="{10DA51ED-CA2C-403E-89A8-9818595E9333}"/>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9" name="TextBox 18">
          <a:extLst>
            <a:ext uri="{FF2B5EF4-FFF2-40B4-BE49-F238E27FC236}">
              <a16:creationId xmlns:a16="http://schemas.microsoft.com/office/drawing/2014/main" id="{BF217A07-19B4-41C6-BC00-CF2A324A8DC4}"/>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0" name="TextBox 19">
          <a:extLst>
            <a:ext uri="{FF2B5EF4-FFF2-40B4-BE49-F238E27FC236}">
              <a16:creationId xmlns:a16="http://schemas.microsoft.com/office/drawing/2014/main" id="{78EA0AB7-F4B8-44C7-A503-3D34FAE3DC67}"/>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1" name="TextBox 20">
          <a:extLst>
            <a:ext uri="{FF2B5EF4-FFF2-40B4-BE49-F238E27FC236}">
              <a16:creationId xmlns:a16="http://schemas.microsoft.com/office/drawing/2014/main" id="{FCF03DEF-65DB-4693-A74A-BE2142BAE19C}"/>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2" name="TextBox 21">
          <a:extLst>
            <a:ext uri="{FF2B5EF4-FFF2-40B4-BE49-F238E27FC236}">
              <a16:creationId xmlns:a16="http://schemas.microsoft.com/office/drawing/2014/main" id="{25BB73FD-75DC-4AC8-A850-1131C3D4D0A5}"/>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3" name="TextBox 22">
          <a:extLst>
            <a:ext uri="{FF2B5EF4-FFF2-40B4-BE49-F238E27FC236}">
              <a16:creationId xmlns:a16="http://schemas.microsoft.com/office/drawing/2014/main" id="{597C75FD-A728-41EE-810E-722830F18888}"/>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4" name="TextBox 23">
          <a:extLst>
            <a:ext uri="{FF2B5EF4-FFF2-40B4-BE49-F238E27FC236}">
              <a16:creationId xmlns:a16="http://schemas.microsoft.com/office/drawing/2014/main" id="{02BE1B01-5AFB-4686-B232-8BBB00B2C0D1}"/>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5" name="TextBox 24">
          <a:extLst>
            <a:ext uri="{FF2B5EF4-FFF2-40B4-BE49-F238E27FC236}">
              <a16:creationId xmlns:a16="http://schemas.microsoft.com/office/drawing/2014/main" id="{EDAAFDBB-7AD1-4317-984E-AC1D9D1FAEDB}"/>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6" name="TextBox 25">
          <a:extLst>
            <a:ext uri="{FF2B5EF4-FFF2-40B4-BE49-F238E27FC236}">
              <a16:creationId xmlns:a16="http://schemas.microsoft.com/office/drawing/2014/main" id="{AF37FE98-07DC-4861-A6D9-719B72E2E616}"/>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7" name="TextBox 26">
          <a:extLst>
            <a:ext uri="{FF2B5EF4-FFF2-40B4-BE49-F238E27FC236}">
              <a16:creationId xmlns:a16="http://schemas.microsoft.com/office/drawing/2014/main" id="{F54B7A89-929E-4048-8F1F-0A9A3D317A83}"/>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28" name="TextBox 27">
          <a:extLst>
            <a:ext uri="{FF2B5EF4-FFF2-40B4-BE49-F238E27FC236}">
              <a16:creationId xmlns:a16="http://schemas.microsoft.com/office/drawing/2014/main" id="{FCD2CC04-CFD3-46D7-9C36-08953B50BA3D}"/>
            </a:ext>
          </a:extLst>
        </xdr:cNvPr>
        <xdr:cNvSpPr txBox="1"/>
      </xdr:nvSpPr>
      <xdr:spPr>
        <a:xfrm>
          <a:off x="798195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29" name="TextBox 28">
          <a:extLst>
            <a:ext uri="{FF2B5EF4-FFF2-40B4-BE49-F238E27FC236}">
              <a16:creationId xmlns:a16="http://schemas.microsoft.com/office/drawing/2014/main" id="{1E95D06E-641B-43E2-8FD0-2DD30FDF05A3}"/>
            </a:ext>
          </a:extLst>
        </xdr:cNvPr>
        <xdr:cNvSpPr txBox="1"/>
      </xdr:nvSpPr>
      <xdr:spPr>
        <a:xfrm>
          <a:off x="7981950"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303466"/>
    <xdr:sp macro="" textlink="">
      <xdr:nvSpPr>
        <xdr:cNvPr id="30" name="TextBox 29">
          <a:extLst>
            <a:ext uri="{FF2B5EF4-FFF2-40B4-BE49-F238E27FC236}">
              <a16:creationId xmlns:a16="http://schemas.microsoft.com/office/drawing/2014/main" id="{E495B77C-AC27-4ECB-BB58-79126A800BC8}"/>
            </a:ext>
          </a:extLst>
        </xdr:cNvPr>
        <xdr:cNvSpPr txBox="1"/>
      </xdr:nvSpPr>
      <xdr:spPr>
        <a:xfrm>
          <a:off x="7981950"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1" name="TextBox 30">
          <a:extLst>
            <a:ext uri="{FF2B5EF4-FFF2-40B4-BE49-F238E27FC236}">
              <a16:creationId xmlns:a16="http://schemas.microsoft.com/office/drawing/2014/main" id="{C9C76237-FDC2-4933-A5FD-7E320E51C11C}"/>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2" name="TextBox 31">
          <a:extLst>
            <a:ext uri="{FF2B5EF4-FFF2-40B4-BE49-F238E27FC236}">
              <a16:creationId xmlns:a16="http://schemas.microsoft.com/office/drawing/2014/main" id="{CD1AE22F-CE31-4EF1-8FEF-6073A5D8E5FD}"/>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3" name="TextBox 32">
          <a:extLst>
            <a:ext uri="{FF2B5EF4-FFF2-40B4-BE49-F238E27FC236}">
              <a16:creationId xmlns:a16="http://schemas.microsoft.com/office/drawing/2014/main" id="{DEA08309-8141-4BDC-B6E8-993901242DDC}"/>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4" name="TextBox 33">
          <a:extLst>
            <a:ext uri="{FF2B5EF4-FFF2-40B4-BE49-F238E27FC236}">
              <a16:creationId xmlns:a16="http://schemas.microsoft.com/office/drawing/2014/main" id="{534D3595-C9AD-4560-938C-57948D45B0F0}"/>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5" name="TextBox 34">
          <a:extLst>
            <a:ext uri="{FF2B5EF4-FFF2-40B4-BE49-F238E27FC236}">
              <a16:creationId xmlns:a16="http://schemas.microsoft.com/office/drawing/2014/main" id="{33735D61-C1B6-42BF-B6FB-41E8EDFBB726}"/>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6" name="TextBox 35">
          <a:extLst>
            <a:ext uri="{FF2B5EF4-FFF2-40B4-BE49-F238E27FC236}">
              <a16:creationId xmlns:a16="http://schemas.microsoft.com/office/drawing/2014/main" id="{6A2CABFC-02C6-4A13-AA38-4FCE9B26A332}"/>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7" name="TextBox 36">
          <a:extLst>
            <a:ext uri="{FF2B5EF4-FFF2-40B4-BE49-F238E27FC236}">
              <a16:creationId xmlns:a16="http://schemas.microsoft.com/office/drawing/2014/main" id="{EBD4206A-80E9-4308-9B55-1EA764EDF4D1}"/>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8" name="TextBox 37">
          <a:extLst>
            <a:ext uri="{FF2B5EF4-FFF2-40B4-BE49-F238E27FC236}">
              <a16:creationId xmlns:a16="http://schemas.microsoft.com/office/drawing/2014/main" id="{EA107951-AA6B-4058-BD44-2260AC5559E9}"/>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9" name="TextBox 38">
          <a:extLst>
            <a:ext uri="{FF2B5EF4-FFF2-40B4-BE49-F238E27FC236}">
              <a16:creationId xmlns:a16="http://schemas.microsoft.com/office/drawing/2014/main" id="{6DBFE09D-B5C3-4696-82F9-5F458F072A9F}"/>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40" name="TextBox 39">
          <a:extLst>
            <a:ext uri="{FF2B5EF4-FFF2-40B4-BE49-F238E27FC236}">
              <a16:creationId xmlns:a16="http://schemas.microsoft.com/office/drawing/2014/main" id="{F55A6DEF-1BCF-42D4-91E5-5492B784E4B2}"/>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63</xdr:row>
      <xdr:rowOff>0</xdr:rowOff>
    </xdr:from>
    <xdr:ext cx="192763" cy="264560"/>
    <xdr:sp macro="" textlink="">
      <xdr:nvSpPr>
        <xdr:cNvPr id="41" name="TextBox 40">
          <a:extLst>
            <a:ext uri="{FF2B5EF4-FFF2-40B4-BE49-F238E27FC236}">
              <a16:creationId xmlns:a16="http://schemas.microsoft.com/office/drawing/2014/main" id="{319447B6-AB07-4851-8369-B3F99445D6E8}"/>
            </a:ext>
          </a:extLst>
        </xdr:cNvPr>
        <xdr:cNvSpPr txBox="1"/>
      </xdr:nvSpPr>
      <xdr:spPr>
        <a:xfrm>
          <a:off x="6006465"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63</xdr:row>
      <xdr:rowOff>0</xdr:rowOff>
    </xdr:from>
    <xdr:ext cx="192763" cy="264560"/>
    <xdr:sp macro="" textlink="">
      <xdr:nvSpPr>
        <xdr:cNvPr id="42" name="TextBox 41">
          <a:extLst>
            <a:ext uri="{FF2B5EF4-FFF2-40B4-BE49-F238E27FC236}">
              <a16:creationId xmlns:a16="http://schemas.microsoft.com/office/drawing/2014/main" id="{A7975F0C-E3E2-4ECA-B076-84D76169B82B}"/>
            </a:ext>
          </a:extLst>
        </xdr:cNvPr>
        <xdr:cNvSpPr txBox="1"/>
      </xdr:nvSpPr>
      <xdr:spPr>
        <a:xfrm>
          <a:off x="79781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63</xdr:row>
      <xdr:rowOff>0</xdr:rowOff>
    </xdr:from>
    <xdr:ext cx="192763" cy="264560"/>
    <xdr:sp macro="" textlink="">
      <xdr:nvSpPr>
        <xdr:cNvPr id="43" name="TextBox 42">
          <a:extLst>
            <a:ext uri="{FF2B5EF4-FFF2-40B4-BE49-F238E27FC236}">
              <a16:creationId xmlns:a16="http://schemas.microsoft.com/office/drawing/2014/main" id="{87E41D4F-85F0-4337-941F-F440F63E2866}"/>
            </a:ext>
          </a:extLst>
        </xdr:cNvPr>
        <xdr:cNvSpPr txBox="1"/>
      </xdr:nvSpPr>
      <xdr:spPr>
        <a:xfrm>
          <a:off x="91592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64</xdr:row>
      <xdr:rowOff>0</xdr:rowOff>
    </xdr:from>
    <xdr:ext cx="183125" cy="264560"/>
    <xdr:sp macro="" textlink="">
      <xdr:nvSpPr>
        <xdr:cNvPr id="44" name="TextBox 43">
          <a:extLst>
            <a:ext uri="{FF2B5EF4-FFF2-40B4-BE49-F238E27FC236}">
              <a16:creationId xmlns:a16="http://schemas.microsoft.com/office/drawing/2014/main" id="{32764BBF-E213-4FAB-9E5E-1C1DD2C8E093}"/>
            </a:ext>
          </a:extLst>
        </xdr:cNvPr>
        <xdr:cNvSpPr txBox="1"/>
      </xdr:nvSpPr>
      <xdr:spPr>
        <a:xfrm>
          <a:off x="3510915" y="14735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64</xdr:row>
      <xdr:rowOff>0</xdr:rowOff>
    </xdr:from>
    <xdr:ext cx="184731" cy="271710"/>
    <xdr:sp macro="" textlink="">
      <xdr:nvSpPr>
        <xdr:cNvPr id="45" name="TextBox 44">
          <a:extLst>
            <a:ext uri="{FF2B5EF4-FFF2-40B4-BE49-F238E27FC236}">
              <a16:creationId xmlns:a16="http://schemas.microsoft.com/office/drawing/2014/main" id="{FC21C426-C8E1-4103-A4BC-524C3A13F1CF}"/>
            </a:ext>
          </a:extLst>
        </xdr:cNvPr>
        <xdr:cNvSpPr txBox="1"/>
      </xdr:nvSpPr>
      <xdr:spPr>
        <a:xfrm>
          <a:off x="693420" y="14735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3148965</xdr:colOff>
      <xdr:row>163</xdr:row>
      <xdr:rowOff>0</xdr:rowOff>
    </xdr:from>
    <xdr:ext cx="183125" cy="264560"/>
    <xdr:sp macro="" textlink="">
      <xdr:nvSpPr>
        <xdr:cNvPr id="4" name="TextBox 3">
          <a:extLst>
            <a:ext uri="{FF2B5EF4-FFF2-40B4-BE49-F238E27FC236}">
              <a16:creationId xmlns:a16="http://schemas.microsoft.com/office/drawing/2014/main" id="{728335FD-8AED-4D23-96DC-49058EB9CCBF}"/>
            </a:ext>
          </a:extLst>
        </xdr:cNvPr>
        <xdr:cNvSpPr txBox="1"/>
      </xdr:nvSpPr>
      <xdr:spPr>
        <a:xfrm>
          <a:off x="3148965" y="298799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163</xdr:row>
      <xdr:rowOff>0</xdr:rowOff>
    </xdr:from>
    <xdr:ext cx="184731" cy="271710"/>
    <xdr:sp macro="" textlink="">
      <xdr:nvSpPr>
        <xdr:cNvPr id="5" name="TextBox 4">
          <a:extLst>
            <a:ext uri="{FF2B5EF4-FFF2-40B4-BE49-F238E27FC236}">
              <a16:creationId xmlns:a16="http://schemas.microsoft.com/office/drawing/2014/main" id="{3DABC0D6-7210-4594-973C-DBDBD69E7166}"/>
            </a:ext>
          </a:extLst>
        </xdr:cNvPr>
        <xdr:cNvSpPr txBox="1"/>
      </xdr:nvSpPr>
      <xdr:spPr>
        <a:xfrm>
          <a:off x="779145" y="63246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5.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4"/>
  <sheetViews>
    <sheetView zoomScaleNormal="100" zoomScalePageLayoutView="60" workbookViewId="0">
      <selection activeCell="B43" sqref="B43"/>
    </sheetView>
  </sheetViews>
  <sheetFormatPr defaultRowHeight="12.75" x14ac:dyDescent="0.2"/>
  <cols>
    <col min="1" max="1" width="3" style="290" bestFit="1" customWidth="1"/>
    <col min="2" max="2" width="68.7109375" style="290" bestFit="1" customWidth="1"/>
    <col min="3" max="3" width="15.42578125" style="290" bestFit="1" customWidth="1"/>
    <col min="4" max="4" width="17.140625" style="290"/>
    <col min="5" max="5" width="22.28515625" style="290"/>
    <col min="6" max="6" width="14.85546875" style="290" customWidth="1"/>
    <col min="7" max="7" width="25" style="290"/>
    <col min="8" max="8" width="25.5703125" style="290"/>
    <col min="9" max="9" width="16.7109375" style="290"/>
    <col min="10" max="10" width="19" style="290"/>
    <col min="11" max="11" width="15.42578125" style="290" bestFit="1" customWidth="1"/>
    <col min="12" max="1025" width="11.5703125" style="290"/>
    <col min="1026" max="16384" width="9.140625" style="290"/>
  </cols>
  <sheetData>
    <row r="1" spans="1:11" x14ac:dyDescent="0.2">
      <c r="A1" s="296"/>
      <c r="B1" s="296"/>
      <c r="C1" s="296"/>
      <c r="D1" s="296"/>
      <c r="E1" s="296"/>
      <c r="F1" s="296"/>
      <c r="G1" s="296"/>
      <c r="H1" s="296"/>
      <c r="I1" s="296"/>
      <c r="J1" s="296"/>
      <c r="K1" s="296"/>
    </row>
    <row r="2" spans="1:11" x14ac:dyDescent="0.2">
      <c r="A2" s="296"/>
      <c r="B2" s="296"/>
      <c r="C2" s="296"/>
      <c r="D2" s="297" t="s">
        <v>670</v>
      </c>
      <c r="E2" s="296"/>
      <c r="F2" s="296"/>
      <c r="G2" s="296"/>
      <c r="H2" s="296"/>
      <c r="I2" s="296"/>
      <c r="J2" s="296"/>
      <c r="K2" s="296"/>
    </row>
    <row r="3" spans="1:11" x14ac:dyDescent="0.2">
      <c r="A3" s="296" t="s">
        <v>396</v>
      </c>
      <c r="B3" s="298"/>
      <c r="C3" s="296"/>
      <c r="D3" s="296"/>
      <c r="E3" s="296"/>
      <c r="F3" s="296"/>
      <c r="G3" s="296"/>
      <c r="H3" s="296"/>
      <c r="I3" s="296"/>
      <c r="J3" s="457" t="s">
        <v>397</v>
      </c>
      <c r="K3" s="457"/>
    </row>
    <row r="4" spans="1:11" x14ac:dyDescent="0.2">
      <c r="A4" s="296"/>
      <c r="B4" s="296"/>
      <c r="C4" s="296"/>
      <c r="D4" s="296"/>
      <c r="E4" s="296"/>
      <c r="F4" s="296"/>
      <c r="G4" s="296"/>
      <c r="H4" s="296"/>
      <c r="I4" s="296"/>
      <c r="J4" s="274"/>
      <c r="K4" s="299" t="s">
        <v>271</v>
      </c>
    </row>
    <row r="5" spans="1:11" ht="38.25" x14ac:dyDescent="0.2">
      <c r="A5" s="300" t="s">
        <v>407</v>
      </c>
      <c r="B5" s="284" t="s">
        <v>668</v>
      </c>
      <c r="C5" s="284" t="s">
        <v>2</v>
      </c>
      <c r="D5" s="284" t="s">
        <v>3</v>
      </c>
      <c r="E5" s="284" t="s">
        <v>4</v>
      </c>
      <c r="F5" s="401" t="s">
        <v>5</v>
      </c>
      <c r="G5" s="284" t="s">
        <v>6</v>
      </c>
      <c r="H5" s="284" t="s">
        <v>7</v>
      </c>
      <c r="I5" s="284" t="s">
        <v>8</v>
      </c>
      <c r="J5" s="284" t="s">
        <v>9</v>
      </c>
      <c r="K5" s="284" t="s">
        <v>10</v>
      </c>
    </row>
    <row r="6" spans="1:11" x14ac:dyDescent="0.2">
      <c r="A6" s="300" t="s">
        <v>275</v>
      </c>
      <c r="B6" s="284" t="s">
        <v>276</v>
      </c>
      <c r="C6" s="284">
        <v>1</v>
      </c>
      <c r="D6" s="284">
        <v>2</v>
      </c>
      <c r="E6" s="284">
        <v>3</v>
      </c>
      <c r="F6" s="284">
        <v>4</v>
      </c>
      <c r="G6" s="284">
        <v>5</v>
      </c>
      <c r="H6" s="284">
        <v>6</v>
      </c>
      <c r="I6" s="284">
        <v>7</v>
      </c>
      <c r="J6" s="284">
        <v>8</v>
      </c>
      <c r="K6" s="284">
        <v>9</v>
      </c>
    </row>
    <row r="7" spans="1:11" x14ac:dyDescent="0.2">
      <c r="A7" s="288">
        <v>1</v>
      </c>
      <c r="B7" s="453" t="s">
        <v>11</v>
      </c>
      <c r="C7" s="4"/>
      <c r="D7" s="4"/>
      <c r="E7" s="4"/>
      <c r="F7" s="4"/>
      <c r="G7" s="4"/>
      <c r="H7" s="4"/>
      <c r="I7" s="4"/>
      <c r="J7" s="4"/>
      <c r="K7" s="289">
        <f t="shared" ref="K7:K23" si="0">SUM(C7:J7)</f>
        <v>0</v>
      </c>
    </row>
    <row r="8" spans="1:11" x14ac:dyDescent="0.2">
      <c r="A8" s="293">
        <v>2</v>
      </c>
      <c r="B8" s="294" t="s">
        <v>12</v>
      </c>
      <c r="C8" s="4"/>
      <c r="D8" s="4"/>
      <c r="E8" s="4"/>
      <c r="F8" s="4"/>
      <c r="G8" s="4"/>
      <c r="H8" s="4"/>
      <c r="I8" s="4"/>
      <c r="J8" s="4"/>
      <c r="K8" s="289">
        <f t="shared" si="0"/>
        <v>0</v>
      </c>
    </row>
    <row r="9" spans="1:11" x14ac:dyDescent="0.2">
      <c r="A9" s="293">
        <v>3</v>
      </c>
      <c r="B9" s="295" t="s">
        <v>13</v>
      </c>
      <c r="C9" s="292">
        <f>C7+C8</f>
        <v>0</v>
      </c>
      <c r="D9" s="292">
        <f t="shared" ref="D9:J9" si="1">D7+D8</f>
        <v>0</v>
      </c>
      <c r="E9" s="292">
        <f t="shared" si="1"/>
        <v>0</v>
      </c>
      <c r="F9" s="292">
        <f t="shared" si="1"/>
        <v>0</v>
      </c>
      <c r="G9" s="292">
        <f t="shared" si="1"/>
        <v>0</v>
      </c>
      <c r="H9" s="292">
        <f t="shared" si="1"/>
        <v>0</v>
      </c>
      <c r="I9" s="292">
        <f t="shared" si="1"/>
        <v>0</v>
      </c>
      <c r="J9" s="292">
        <f t="shared" si="1"/>
        <v>0</v>
      </c>
      <c r="K9" s="289">
        <f t="shared" si="0"/>
        <v>0</v>
      </c>
    </row>
    <row r="10" spans="1:11" x14ac:dyDescent="0.2">
      <c r="A10" s="293">
        <v>4</v>
      </c>
      <c r="B10" s="294" t="s">
        <v>14</v>
      </c>
      <c r="C10" s="4" t="s">
        <v>0</v>
      </c>
      <c r="D10" s="4" t="s">
        <v>0</v>
      </c>
      <c r="E10" s="4" t="s">
        <v>0</v>
      </c>
      <c r="F10" s="4"/>
      <c r="G10" s="4" t="s">
        <v>0</v>
      </c>
      <c r="H10" s="4" t="s">
        <v>0</v>
      </c>
      <c r="I10" s="4" t="s">
        <v>0</v>
      </c>
      <c r="J10" s="4" t="s">
        <v>0</v>
      </c>
      <c r="K10" s="289">
        <f t="shared" si="0"/>
        <v>0</v>
      </c>
    </row>
    <row r="11" spans="1:11" x14ac:dyDescent="0.2">
      <c r="A11" s="293">
        <v>5</v>
      </c>
      <c r="B11" s="294" t="s">
        <v>15</v>
      </c>
      <c r="C11" s="4" t="s">
        <v>0</v>
      </c>
      <c r="D11" s="4" t="s">
        <v>0</v>
      </c>
      <c r="E11" s="4"/>
      <c r="F11" s="4"/>
      <c r="G11" s="4" t="s">
        <v>0</v>
      </c>
      <c r="H11" s="4" t="s">
        <v>0</v>
      </c>
      <c r="I11" s="4" t="s">
        <v>0</v>
      </c>
      <c r="J11" s="4" t="s">
        <v>0</v>
      </c>
      <c r="K11" s="289">
        <f t="shared" si="0"/>
        <v>0</v>
      </c>
    </row>
    <row r="12" spans="1:11" x14ac:dyDescent="0.2">
      <c r="A12" s="293">
        <v>6</v>
      </c>
      <c r="B12" s="294" t="s">
        <v>16</v>
      </c>
      <c r="C12" s="4" t="s">
        <v>0</v>
      </c>
      <c r="D12" s="4" t="s">
        <v>0</v>
      </c>
      <c r="E12" s="4" t="s">
        <v>0</v>
      </c>
      <c r="F12" s="4"/>
      <c r="G12" s="4" t="s">
        <v>0</v>
      </c>
      <c r="H12" s="4" t="s">
        <v>0</v>
      </c>
      <c r="I12" s="4" t="s">
        <v>0</v>
      </c>
      <c r="J12" s="4" t="s">
        <v>0</v>
      </c>
      <c r="K12" s="289">
        <f t="shared" si="0"/>
        <v>0</v>
      </c>
    </row>
    <row r="13" spans="1:11" x14ac:dyDescent="0.2">
      <c r="A13" s="293">
        <v>7</v>
      </c>
      <c r="B13" s="294" t="s">
        <v>17</v>
      </c>
      <c r="C13" s="4" t="s">
        <v>0</v>
      </c>
      <c r="D13" s="4" t="s">
        <v>0</v>
      </c>
      <c r="E13" s="4" t="s">
        <v>0</v>
      </c>
      <c r="F13" s="4"/>
      <c r="G13" s="4" t="s">
        <v>0</v>
      </c>
      <c r="H13" s="4" t="s">
        <v>0</v>
      </c>
      <c r="I13" s="4" t="s">
        <v>0</v>
      </c>
      <c r="J13" s="4" t="s">
        <v>0</v>
      </c>
      <c r="K13" s="289">
        <f t="shared" si="0"/>
        <v>0</v>
      </c>
    </row>
    <row r="14" spans="1:11" x14ac:dyDescent="0.2">
      <c r="A14" s="293">
        <v>8</v>
      </c>
      <c r="B14" s="294" t="s">
        <v>18</v>
      </c>
      <c r="C14" s="4" t="s">
        <v>0</v>
      </c>
      <c r="D14" s="4" t="s">
        <v>0</v>
      </c>
      <c r="E14" s="4" t="s">
        <v>0</v>
      </c>
      <c r="F14" s="4"/>
      <c r="G14" s="4" t="s">
        <v>0</v>
      </c>
      <c r="H14" s="4" t="s">
        <v>0</v>
      </c>
      <c r="I14" s="4" t="s">
        <v>0</v>
      </c>
      <c r="J14" s="4" t="s">
        <v>0</v>
      </c>
      <c r="K14" s="289">
        <f t="shared" si="0"/>
        <v>0</v>
      </c>
    </row>
    <row r="15" spans="1:11" x14ac:dyDescent="0.2">
      <c r="A15" s="288">
        <v>9</v>
      </c>
      <c r="B15" s="454" t="s">
        <v>669</v>
      </c>
      <c r="C15" s="289">
        <f>SUM(C9:C14)</f>
        <v>0</v>
      </c>
      <c r="D15" s="289">
        <f t="shared" ref="D15:J15" si="2">SUM(D9:D14)</f>
        <v>0</v>
      </c>
      <c r="E15" s="289">
        <f t="shared" si="2"/>
        <v>0</v>
      </c>
      <c r="F15" s="289">
        <f t="shared" si="2"/>
        <v>0</v>
      </c>
      <c r="G15" s="289">
        <f t="shared" si="2"/>
        <v>0</v>
      </c>
      <c r="H15" s="289">
        <f t="shared" si="2"/>
        <v>0</v>
      </c>
      <c r="I15" s="289">
        <f t="shared" si="2"/>
        <v>0</v>
      </c>
      <c r="J15" s="289">
        <f t="shared" si="2"/>
        <v>0</v>
      </c>
      <c r="K15" s="289">
        <f t="shared" si="0"/>
        <v>0</v>
      </c>
    </row>
    <row r="16" spans="1:11" x14ac:dyDescent="0.2">
      <c r="A16" s="293">
        <v>10</v>
      </c>
      <c r="B16" s="294" t="s">
        <v>12</v>
      </c>
      <c r="C16" s="4"/>
      <c r="D16" s="4"/>
      <c r="E16" s="4"/>
      <c r="F16" s="4"/>
      <c r="G16" s="4"/>
      <c r="H16" s="4"/>
      <c r="I16" s="4"/>
      <c r="J16" s="4"/>
      <c r="K16" s="292">
        <f t="shared" si="0"/>
        <v>0</v>
      </c>
    </row>
    <row r="17" spans="1:11" x14ac:dyDescent="0.2">
      <c r="A17" s="293">
        <v>11</v>
      </c>
      <c r="B17" s="295" t="s">
        <v>13</v>
      </c>
      <c r="C17" s="292">
        <f>C15+C16</f>
        <v>0</v>
      </c>
      <c r="D17" s="292">
        <f t="shared" ref="D17:J17" si="3">D15+D16</f>
        <v>0</v>
      </c>
      <c r="E17" s="292">
        <f t="shared" si="3"/>
        <v>0</v>
      </c>
      <c r="F17" s="292">
        <f t="shared" si="3"/>
        <v>0</v>
      </c>
      <c r="G17" s="292">
        <f t="shared" si="3"/>
        <v>0</v>
      </c>
      <c r="H17" s="292">
        <f t="shared" si="3"/>
        <v>0</v>
      </c>
      <c r="I17" s="292">
        <f t="shared" si="3"/>
        <v>0</v>
      </c>
      <c r="J17" s="292">
        <f t="shared" si="3"/>
        <v>0</v>
      </c>
      <c r="K17" s="292">
        <f t="shared" si="0"/>
        <v>0</v>
      </c>
    </row>
    <row r="18" spans="1:11" x14ac:dyDescent="0.2">
      <c r="A18" s="293">
        <v>12</v>
      </c>
      <c r="B18" s="294" t="s">
        <v>14</v>
      </c>
      <c r="C18" s="4" t="s">
        <v>0</v>
      </c>
      <c r="D18" s="4" t="s">
        <v>0</v>
      </c>
      <c r="E18" s="4" t="s">
        <v>0</v>
      </c>
      <c r="F18" s="4"/>
      <c r="G18" s="4" t="s">
        <v>0</v>
      </c>
      <c r="H18" s="4" t="s">
        <v>0</v>
      </c>
      <c r="I18" s="4" t="s">
        <v>0</v>
      </c>
      <c r="J18" s="292">
        <f>i.04120!E61</f>
        <v>0</v>
      </c>
      <c r="K18" s="292">
        <f t="shared" si="0"/>
        <v>0</v>
      </c>
    </row>
    <row r="19" spans="1:11" x14ac:dyDescent="0.2">
      <c r="A19" s="293">
        <v>13</v>
      </c>
      <c r="B19" s="294" t="s">
        <v>15</v>
      </c>
      <c r="C19" s="4" t="s">
        <v>0</v>
      </c>
      <c r="D19" s="4" t="s">
        <v>0</v>
      </c>
      <c r="E19" s="4" t="s">
        <v>0</v>
      </c>
      <c r="F19" s="4"/>
      <c r="G19" s="4" t="s">
        <v>0</v>
      </c>
      <c r="H19" s="4" t="s">
        <v>0</v>
      </c>
      <c r="I19" s="4" t="s">
        <v>0</v>
      </c>
      <c r="J19" s="4" t="s">
        <v>0</v>
      </c>
      <c r="K19" s="292">
        <f t="shared" si="0"/>
        <v>0</v>
      </c>
    </row>
    <row r="20" spans="1:11" x14ac:dyDescent="0.2">
      <c r="A20" s="293">
        <v>14</v>
      </c>
      <c r="B20" s="294" t="s">
        <v>16</v>
      </c>
      <c r="C20" s="4" t="s">
        <v>0</v>
      </c>
      <c r="D20" s="4" t="s">
        <v>0</v>
      </c>
      <c r="E20" s="4" t="s">
        <v>0</v>
      </c>
      <c r="F20" s="4"/>
      <c r="G20" s="4" t="s">
        <v>0</v>
      </c>
      <c r="H20" s="4" t="s">
        <v>0</v>
      </c>
      <c r="I20" s="4" t="s">
        <v>0</v>
      </c>
      <c r="J20" s="4" t="s">
        <v>0</v>
      </c>
      <c r="K20" s="292">
        <f t="shared" si="0"/>
        <v>0</v>
      </c>
    </row>
    <row r="21" spans="1:11" x14ac:dyDescent="0.2">
      <c r="A21" s="293">
        <v>15</v>
      </c>
      <c r="B21" s="294" t="s">
        <v>17</v>
      </c>
      <c r="C21" s="4" t="s">
        <v>0</v>
      </c>
      <c r="D21" s="4" t="s">
        <v>0</v>
      </c>
      <c r="E21" s="4" t="s">
        <v>0</v>
      </c>
      <c r="F21" s="4"/>
      <c r="G21" s="4" t="s">
        <v>0</v>
      </c>
      <c r="H21" s="4" t="s">
        <v>0</v>
      </c>
      <c r="I21" s="4" t="s">
        <v>0</v>
      </c>
      <c r="J21" s="4" t="s">
        <v>0</v>
      </c>
      <c r="K21" s="292">
        <f t="shared" si="0"/>
        <v>0</v>
      </c>
    </row>
    <row r="22" spans="1:11" x14ac:dyDescent="0.2">
      <c r="A22" s="293">
        <v>16</v>
      </c>
      <c r="B22" s="294" t="s">
        <v>18</v>
      </c>
      <c r="C22" s="4" t="s">
        <v>0</v>
      </c>
      <c r="D22" s="4" t="s">
        <v>0</v>
      </c>
      <c r="E22" s="4" t="s">
        <v>0</v>
      </c>
      <c r="F22" s="4"/>
      <c r="G22" s="4" t="s">
        <v>0</v>
      </c>
      <c r="H22" s="4" t="s">
        <v>0</v>
      </c>
      <c r="I22" s="4" t="s">
        <v>0</v>
      </c>
      <c r="J22" s="4" t="s">
        <v>0</v>
      </c>
      <c r="K22" s="292">
        <f t="shared" si="0"/>
        <v>0</v>
      </c>
    </row>
    <row r="23" spans="1:11" x14ac:dyDescent="0.2">
      <c r="A23" s="288">
        <v>17</v>
      </c>
      <c r="B23" s="454" t="s">
        <v>669</v>
      </c>
      <c r="C23" s="289">
        <f>SUM(C17:C22)</f>
        <v>0</v>
      </c>
      <c r="D23" s="289">
        <f t="shared" ref="D23:J23" si="4">SUM(D17:D22)</f>
        <v>0</v>
      </c>
      <c r="E23" s="289">
        <f t="shared" si="4"/>
        <v>0</v>
      </c>
      <c r="F23" s="289">
        <f t="shared" si="4"/>
        <v>0</v>
      </c>
      <c r="G23" s="289">
        <f t="shared" si="4"/>
        <v>0</v>
      </c>
      <c r="H23" s="289">
        <f t="shared" si="4"/>
        <v>0</v>
      </c>
      <c r="I23" s="289">
        <f t="shared" si="4"/>
        <v>0</v>
      </c>
      <c r="J23" s="289">
        <f t="shared" si="4"/>
        <v>0</v>
      </c>
      <c r="K23" s="289">
        <f t="shared" si="0"/>
        <v>0</v>
      </c>
    </row>
    <row r="25" spans="1:11" x14ac:dyDescent="0.2">
      <c r="C25" s="291">
        <f>C23-i.04119!E82</f>
        <v>0</v>
      </c>
      <c r="D25" s="291">
        <f>D23-i.04119!E83</f>
        <v>0</v>
      </c>
      <c r="E25" s="291">
        <f>E23-i.04119!E84</f>
        <v>0</v>
      </c>
      <c r="F25" s="291"/>
      <c r="G25" s="291">
        <f>G23-i.04119!E85</f>
        <v>0</v>
      </c>
      <c r="H25" s="291">
        <f>H23-i.04119!E86</f>
        <v>0</v>
      </c>
      <c r="I25" s="291">
        <f>I23-i.04119!E87</f>
        <v>0</v>
      </c>
      <c r="J25" s="291">
        <f>J23-i.04119!E88</f>
        <v>0</v>
      </c>
      <c r="K25" s="291">
        <f>K23-i.04119!E89</f>
        <v>0</v>
      </c>
    </row>
    <row r="26" spans="1:11" x14ac:dyDescent="0.2">
      <c r="B26" s="6" t="s">
        <v>398</v>
      </c>
      <c r="C26" s="275"/>
      <c r="D26" s="8"/>
      <c r="E26" s="8"/>
      <c r="F26" s="8"/>
    </row>
    <row r="27" spans="1:11" x14ac:dyDescent="0.2">
      <c r="B27" s="9"/>
      <c r="C27" s="275"/>
      <c r="D27" s="8"/>
      <c r="E27" s="8"/>
      <c r="F27" s="8"/>
    </row>
    <row r="28" spans="1:11" x14ac:dyDescent="0.2">
      <c r="B28" s="9" t="s">
        <v>399</v>
      </c>
      <c r="C28" s="275"/>
      <c r="D28" s="8"/>
      <c r="E28" s="8"/>
      <c r="F28" s="8"/>
    </row>
    <row r="29" spans="1:11" x14ac:dyDescent="0.2">
      <c r="B29" s="9"/>
      <c r="C29" s="275"/>
      <c r="D29" s="8"/>
      <c r="E29" s="8"/>
      <c r="F29" s="8"/>
    </row>
    <row r="30" spans="1:11" x14ac:dyDescent="0.2">
      <c r="B30" s="10" t="s">
        <v>400</v>
      </c>
      <c r="C30" s="456" t="s">
        <v>401</v>
      </c>
      <c r="D30" s="456"/>
      <c r="E30" s="8" t="s">
        <v>402</v>
      </c>
      <c r="F30" s="8"/>
    </row>
    <row r="31" spans="1:11" x14ac:dyDescent="0.2">
      <c r="B31" s="9"/>
      <c r="C31" s="456"/>
      <c r="D31" s="456"/>
      <c r="E31" s="8"/>
      <c r="F31" s="8"/>
    </row>
    <row r="32" spans="1:11" x14ac:dyDescent="0.2">
      <c r="B32" s="10" t="s">
        <v>403</v>
      </c>
      <c r="C32" s="456" t="s">
        <v>404</v>
      </c>
      <c r="D32" s="456"/>
      <c r="E32" s="8" t="s">
        <v>405</v>
      </c>
      <c r="F32" s="8"/>
    </row>
    <row r="33" spans="2:6" x14ac:dyDescent="0.2">
      <c r="B33" s="9"/>
      <c r="C33" s="456"/>
      <c r="D33" s="456"/>
      <c r="E33" s="8"/>
      <c r="F33" s="8"/>
    </row>
    <row r="34" spans="2:6" x14ac:dyDescent="0.2">
      <c r="B34" s="10" t="s">
        <v>406</v>
      </c>
      <c r="C34" s="456" t="s">
        <v>401</v>
      </c>
      <c r="D34" s="456"/>
      <c r="E34" s="8" t="s">
        <v>405</v>
      </c>
      <c r="F34" s="8"/>
    </row>
  </sheetData>
  <sheetProtection password="CA9F" sheet="1" objects="1" scenarios="1"/>
  <mergeCells count="6">
    <mergeCell ref="C34:D34"/>
    <mergeCell ref="J3:K3"/>
    <mergeCell ref="C30:D30"/>
    <mergeCell ref="C31:D31"/>
    <mergeCell ref="C32:D32"/>
    <mergeCell ref="C33:D33"/>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01"/>
  <sheetViews>
    <sheetView topLeftCell="A58" zoomScaleNormal="100" zoomScalePageLayoutView="60" workbookViewId="0">
      <selection activeCell="B79" sqref="B79"/>
    </sheetView>
  </sheetViews>
  <sheetFormatPr defaultRowHeight="12.75" x14ac:dyDescent="0.2"/>
  <cols>
    <col min="1" max="1" width="6.5703125" style="1" bestFit="1" customWidth="1"/>
    <col min="2" max="2" width="71.5703125" style="1" customWidth="1"/>
    <col min="3" max="3" width="7.28515625" style="1" bestFit="1" customWidth="1"/>
    <col min="4" max="4" width="24.5703125" style="1" customWidth="1"/>
    <col min="5" max="5" width="23" style="1" customWidth="1"/>
    <col min="6" max="1020" width="11.5703125" style="1"/>
    <col min="1021" max="16384" width="9.140625" style="1"/>
  </cols>
  <sheetData>
    <row r="1" spans="1:5" x14ac:dyDescent="0.2">
      <c r="C1" s="488" t="s">
        <v>797</v>
      </c>
      <c r="D1" s="489"/>
      <c r="E1" s="489"/>
    </row>
    <row r="2" spans="1:5" x14ac:dyDescent="0.2">
      <c r="C2" s="489"/>
      <c r="D2" s="489"/>
      <c r="E2" s="489"/>
    </row>
    <row r="4" spans="1:5" x14ac:dyDescent="0.2">
      <c r="A4" s="491" t="s">
        <v>573</v>
      </c>
      <c r="B4" s="491"/>
      <c r="C4" s="491"/>
      <c r="D4" s="491"/>
      <c r="E4" s="491"/>
    </row>
    <row r="5" spans="1:5" x14ac:dyDescent="0.2">
      <c r="A5" s="95"/>
      <c r="B5" s="96"/>
      <c r="C5" s="97"/>
      <c r="D5" s="98"/>
      <c r="E5" s="98"/>
    </row>
    <row r="6" spans="1:5" x14ac:dyDescent="0.2">
      <c r="A6" s="487" t="s">
        <v>396</v>
      </c>
      <c r="B6" s="487"/>
      <c r="C6" s="99"/>
      <c r="D6" s="457" t="s">
        <v>397</v>
      </c>
      <c r="E6" s="457"/>
    </row>
    <row r="7" spans="1:5" ht="13.5" thickBot="1" x14ac:dyDescent="0.25">
      <c r="A7" s="100"/>
      <c r="B7" s="101"/>
      <c r="C7" s="102"/>
      <c r="D7" s="2"/>
      <c r="E7" s="3" t="s">
        <v>271</v>
      </c>
    </row>
    <row r="8" spans="1:5" ht="25.5" x14ac:dyDescent="0.2">
      <c r="A8" s="103" t="s">
        <v>407</v>
      </c>
      <c r="B8" s="104" t="s">
        <v>272</v>
      </c>
      <c r="C8" s="105" t="s">
        <v>408</v>
      </c>
      <c r="D8" s="106" t="s">
        <v>274</v>
      </c>
      <c r="E8" s="107" t="s">
        <v>274</v>
      </c>
    </row>
    <row r="9" spans="1:5" x14ac:dyDescent="0.2">
      <c r="A9" s="108" t="s">
        <v>275</v>
      </c>
      <c r="B9" s="109" t="s">
        <v>276</v>
      </c>
      <c r="C9" s="110" t="s">
        <v>409</v>
      </c>
      <c r="D9" s="109">
        <v>1</v>
      </c>
      <c r="E9" s="109">
        <v>2</v>
      </c>
    </row>
    <row r="10" spans="1:5" x14ac:dyDescent="0.2">
      <c r="A10" s="111">
        <v>1</v>
      </c>
      <c r="B10" s="112" t="s">
        <v>120</v>
      </c>
      <c r="C10" s="110">
        <v>1</v>
      </c>
      <c r="D10" s="113"/>
      <c r="E10" s="113"/>
    </row>
    <row r="11" spans="1:5" x14ac:dyDescent="0.2">
      <c r="A11" s="114" t="s">
        <v>410</v>
      </c>
      <c r="B11" s="115" t="s">
        <v>20</v>
      </c>
      <c r="C11" s="110">
        <f>+C10+1</f>
        <v>2</v>
      </c>
      <c r="D11" s="113"/>
      <c r="E11" s="113"/>
    </row>
    <row r="12" spans="1:5" x14ac:dyDescent="0.2">
      <c r="A12" s="116" t="s">
        <v>411</v>
      </c>
      <c r="B12" s="87" t="s">
        <v>121</v>
      </c>
      <c r="C12" s="117">
        <v>3</v>
      </c>
      <c r="D12" s="118">
        <f>i.04119a!C9+i.04119a!C10+i.04119a!C11</f>
        <v>0</v>
      </c>
      <c r="E12" s="118">
        <f>i.04119a!D9+i.04119a!D10+i.04119a!D11</f>
        <v>0</v>
      </c>
    </row>
    <row r="13" spans="1:5" x14ac:dyDescent="0.2">
      <c r="A13" s="116" t="s">
        <v>412</v>
      </c>
      <c r="B13" s="87" t="s">
        <v>122</v>
      </c>
      <c r="C13" s="117">
        <f>+C12+1</f>
        <v>4</v>
      </c>
      <c r="D13" s="118">
        <f>i.04119a!C12+i.04119a!C13+i.04119a!C14</f>
        <v>0</v>
      </c>
      <c r="E13" s="118">
        <f>i.04119a!D12+i.04119a!D13+i.04119a!D14</f>
        <v>0</v>
      </c>
    </row>
    <row r="14" spans="1:5" x14ac:dyDescent="0.2">
      <c r="A14" s="116" t="s">
        <v>413</v>
      </c>
      <c r="B14" s="87" t="s">
        <v>123</v>
      </c>
      <c r="C14" s="117">
        <v>5</v>
      </c>
      <c r="D14" s="118">
        <f>i.04119a!C15+i.04119a!C16+i.04119a!C17+i.04119a!C18+i.04119a!C19+i.04119a!C20+i.04119a!C21+i.04119a!C22+i.04119a!C23+i.04119a!C24</f>
        <v>0</v>
      </c>
      <c r="E14" s="118">
        <f>i.04119a!D15+i.04119a!D16+i.04119a!D17+i.04119a!D18+i.04119a!D19+i.04119a!D20+i.04119a!D21+i.04119a!D22+i.04119a!D23+i.04119a!D24</f>
        <v>0</v>
      </c>
    </row>
    <row r="15" spans="1:5" x14ac:dyDescent="0.2">
      <c r="A15" s="116" t="s">
        <v>414</v>
      </c>
      <c r="B15" s="87" t="s">
        <v>124</v>
      </c>
      <c r="C15" s="117">
        <f t="shared" ref="C15:C74" si="0">+C14+1</f>
        <v>6</v>
      </c>
      <c r="D15" s="118">
        <f>i.04119a!C25+i.04119a!C26+i.04119a!C27+i.04119a!C28+i.04119a!C29</f>
        <v>0</v>
      </c>
      <c r="E15" s="118">
        <f>i.04119a!D25+i.04119a!D26+i.04119a!D27+i.04119a!D28+i.04119a!D29</f>
        <v>0</v>
      </c>
    </row>
    <row r="16" spans="1:5" x14ac:dyDescent="0.2">
      <c r="A16" s="114" t="s">
        <v>415</v>
      </c>
      <c r="B16" s="119" t="s">
        <v>416</v>
      </c>
      <c r="C16" s="110">
        <f t="shared" si="0"/>
        <v>7</v>
      </c>
      <c r="D16" s="120">
        <f>SUM(D12:D15)</f>
        <v>0</v>
      </c>
      <c r="E16" s="120">
        <f>SUM(E12:E15)</f>
        <v>0</v>
      </c>
    </row>
    <row r="17" spans="1:5" x14ac:dyDescent="0.2">
      <c r="A17" s="114" t="s">
        <v>417</v>
      </c>
      <c r="B17" s="119" t="s">
        <v>125</v>
      </c>
      <c r="C17" s="110">
        <f t="shared" si="0"/>
        <v>8</v>
      </c>
      <c r="D17" s="113"/>
      <c r="E17" s="113"/>
    </row>
    <row r="18" spans="1:5" x14ac:dyDescent="0.2">
      <c r="A18" s="116" t="s">
        <v>418</v>
      </c>
      <c r="B18" s="87" t="s">
        <v>126</v>
      </c>
      <c r="C18" s="117">
        <f t="shared" si="0"/>
        <v>9</v>
      </c>
      <c r="D18" s="118">
        <f>i.04119a!C30-i.04119a!C31</f>
        <v>0</v>
      </c>
      <c r="E18" s="118">
        <f>i.04119a!D30-i.04119a!D31</f>
        <v>0</v>
      </c>
    </row>
    <row r="19" spans="1:5" x14ac:dyDescent="0.2">
      <c r="A19" s="116" t="s">
        <v>419</v>
      </c>
      <c r="B19" s="87" t="s">
        <v>127</v>
      </c>
      <c r="C19" s="117">
        <f>C18+1</f>
        <v>10</v>
      </c>
      <c r="D19" s="118">
        <f>i.04119a!C34-i.04119a!C35+i.04119a!C36-i.04119a!C37+i.04119a!C38-i.04119a!C39</f>
        <v>0</v>
      </c>
      <c r="E19" s="118">
        <f>i.04119a!D34-i.04119a!D35+i.04119a!D36-i.04119a!D37+i.04119a!D38-i.04119a!D39</f>
        <v>0</v>
      </c>
    </row>
    <row r="20" spans="1:5" x14ac:dyDescent="0.2">
      <c r="A20" s="114" t="s">
        <v>420</v>
      </c>
      <c r="B20" s="119" t="s">
        <v>1053</v>
      </c>
      <c r="C20" s="110">
        <f t="shared" si="0"/>
        <v>11</v>
      </c>
      <c r="D20" s="120">
        <f>SUM(D18:D19)</f>
        <v>0</v>
      </c>
      <c r="E20" s="120">
        <f>SUM(E18:E19)</f>
        <v>0</v>
      </c>
    </row>
    <row r="21" spans="1:5" x14ac:dyDescent="0.2">
      <c r="A21" s="114" t="s">
        <v>421</v>
      </c>
      <c r="B21" s="119" t="s">
        <v>128</v>
      </c>
      <c r="C21" s="110">
        <f t="shared" si="0"/>
        <v>12</v>
      </c>
      <c r="D21" s="120"/>
      <c r="E21" s="120"/>
    </row>
    <row r="22" spans="1:5" x14ac:dyDescent="0.2">
      <c r="A22" s="116" t="s">
        <v>422</v>
      </c>
      <c r="B22" s="87" t="s">
        <v>129</v>
      </c>
      <c r="C22" s="117">
        <f t="shared" si="0"/>
        <v>13</v>
      </c>
      <c r="D22" s="118">
        <f>i.04119a!C40-i.04119a!C41+i.04119a!C111</f>
        <v>0</v>
      </c>
      <c r="E22" s="118">
        <f>i.04119a!D40-i.04119a!D41+i.04119a!D111</f>
        <v>0</v>
      </c>
    </row>
    <row r="23" spans="1:5" x14ac:dyDescent="0.2">
      <c r="A23" s="114" t="s">
        <v>423</v>
      </c>
      <c r="B23" s="119" t="s">
        <v>424</v>
      </c>
      <c r="C23" s="110">
        <f t="shared" si="0"/>
        <v>14</v>
      </c>
      <c r="D23" s="120">
        <f>D22</f>
        <v>0</v>
      </c>
      <c r="E23" s="120">
        <f>E22</f>
        <v>0</v>
      </c>
    </row>
    <row r="24" spans="1:5" x14ac:dyDescent="0.2">
      <c r="A24" s="114" t="s">
        <v>425</v>
      </c>
      <c r="B24" s="119" t="s">
        <v>130</v>
      </c>
      <c r="C24" s="110">
        <f t="shared" si="0"/>
        <v>15</v>
      </c>
      <c r="D24" s="120"/>
      <c r="E24" s="120"/>
    </row>
    <row r="25" spans="1:5" x14ac:dyDescent="0.2">
      <c r="A25" s="116" t="s">
        <v>426</v>
      </c>
      <c r="B25" s="87" t="s">
        <v>131</v>
      </c>
      <c r="C25" s="117">
        <f t="shared" si="0"/>
        <v>16</v>
      </c>
      <c r="D25" s="118">
        <f>i.04119a!C42+i.04119a!C43</f>
        <v>0</v>
      </c>
      <c r="E25" s="118">
        <f>i.04119a!D42+i.04119a!D43</f>
        <v>0</v>
      </c>
    </row>
    <row r="26" spans="1:5" x14ac:dyDescent="0.2">
      <c r="A26" s="116" t="s">
        <v>427</v>
      </c>
      <c r="B26" s="87" t="s">
        <v>132</v>
      </c>
      <c r="C26" s="117">
        <f t="shared" si="0"/>
        <v>17</v>
      </c>
      <c r="D26" s="118">
        <f>i.04119a!C158</f>
        <v>0</v>
      </c>
      <c r="E26" s="118">
        <f>i.04119a!D158</f>
        <v>0</v>
      </c>
    </row>
    <row r="27" spans="1:5" x14ac:dyDescent="0.2">
      <c r="A27" s="116" t="s">
        <v>428</v>
      </c>
      <c r="B27" s="121" t="s">
        <v>133</v>
      </c>
      <c r="C27" s="117">
        <f t="shared" si="0"/>
        <v>18</v>
      </c>
      <c r="D27" s="118">
        <f>i.04119a!C44</f>
        <v>0</v>
      </c>
      <c r="E27" s="118">
        <f>i.04119a!D44</f>
        <v>0</v>
      </c>
    </row>
    <row r="28" spans="1:5" x14ac:dyDescent="0.2">
      <c r="A28" s="116" t="s">
        <v>429</v>
      </c>
      <c r="B28" s="121" t="s">
        <v>134</v>
      </c>
      <c r="C28" s="117">
        <f t="shared" si="0"/>
        <v>19</v>
      </c>
      <c r="D28" s="118">
        <f>i.04119a!C66+i.04119a!C67+i.04119a!C68+i.04119a!C69+i.04119a!C70</f>
        <v>0</v>
      </c>
      <c r="E28" s="118">
        <f>i.04119a!D66+i.04119a!D67+i.04119a!D68+i.04119a!D69+i.04119a!D70</f>
        <v>0</v>
      </c>
    </row>
    <row r="29" spans="1:5" x14ac:dyDescent="0.2">
      <c r="A29" s="116" t="s">
        <v>430</v>
      </c>
      <c r="B29" s="121" t="s">
        <v>135</v>
      </c>
      <c r="C29" s="117">
        <f t="shared" si="0"/>
        <v>20</v>
      </c>
      <c r="D29" s="118">
        <f>i.04119a!C71+i.04119a!C72</f>
        <v>0</v>
      </c>
      <c r="E29" s="118">
        <f>i.04119a!D71+i.04119a!D72</f>
        <v>0</v>
      </c>
    </row>
    <row r="30" spans="1:5" x14ac:dyDescent="0.2">
      <c r="A30" s="116" t="s">
        <v>431</v>
      </c>
      <c r="B30" s="121" t="s">
        <v>136</v>
      </c>
      <c r="C30" s="117">
        <f t="shared" si="0"/>
        <v>21</v>
      </c>
      <c r="D30" s="118">
        <f>i.04119a!C73-i.04119a!C74</f>
        <v>0</v>
      </c>
      <c r="E30" s="118">
        <f>i.04119a!D73-i.04119a!D74</f>
        <v>0</v>
      </c>
    </row>
    <row r="31" spans="1:5" x14ac:dyDescent="0.2">
      <c r="A31" s="114" t="s">
        <v>432</v>
      </c>
      <c r="B31" s="122" t="s">
        <v>1054</v>
      </c>
      <c r="C31" s="110">
        <f t="shared" si="0"/>
        <v>22</v>
      </c>
      <c r="D31" s="120">
        <f>SUM(D25:D30)</f>
        <v>0</v>
      </c>
      <c r="E31" s="120">
        <f>SUM(E25:E30)</f>
        <v>0</v>
      </c>
    </row>
    <row r="32" spans="1:5" x14ac:dyDescent="0.2">
      <c r="A32" s="114" t="s">
        <v>433</v>
      </c>
      <c r="B32" s="122" t="s">
        <v>21</v>
      </c>
      <c r="C32" s="110">
        <f t="shared" si="0"/>
        <v>23</v>
      </c>
      <c r="D32" s="113"/>
      <c r="E32" s="113"/>
    </row>
    <row r="33" spans="1:5" x14ac:dyDescent="0.2">
      <c r="A33" s="116" t="s">
        <v>434</v>
      </c>
      <c r="B33" s="123" t="s">
        <v>137</v>
      </c>
      <c r="C33" s="117">
        <f t="shared" si="0"/>
        <v>24</v>
      </c>
      <c r="D33" s="118">
        <f>i.04119a!C45+i.04119a!C46+i.04119a!C47+i.04119a!C48+i.04119a!C49+i.04119a!C50+i.04119a!C51</f>
        <v>0</v>
      </c>
      <c r="E33" s="118">
        <f>i.04119a!D45+i.04119a!D46+i.04119a!D47+i.04119a!D48+i.04119a!D49+i.04119a!D50+i.04119a!D51</f>
        <v>0</v>
      </c>
    </row>
    <row r="34" spans="1:5" x14ac:dyDescent="0.2">
      <c r="A34" s="116" t="s">
        <v>435</v>
      </c>
      <c r="B34" s="123" t="s">
        <v>138</v>
      </c>
      <c r="C34" s="117">
        <f t="shared" si="0"/>
        <v>25</v>
      </c>
      <c r="D34" s="118">
        <f>i.04119a!C52+i.04119a!C53+i.04119a!C54+i.04119a!C55+i.04119a!C56-i.04119a!C57+i.04119a!C58-i.04119a!C59</f>
        <v>0</v>
      </c>
      <c r="E34" s="118">
        <f>i.04119a!D52+i.04119a!D53+i.04119a!D54+i.04119a!D55+i.04119a!D56-i.04119a!D57+i.04119a!D58-i.04119a!D59</f>
        <v>0</v>
      </c>
    </row>
    <row r="35" spans="1:5" x14ac:dyDescent="0.2">
      <c r="A35" s="116" t="s">
        <v>436</v>
      </c>
      <c r="B35" s="123" t="s">
        <v>139</v>
      </c>
      <c r="C35" s="117">
        <f t="shared" si="0"/>
        <v>26</v>
      </c>
      <c r="D35" s="118">
        <f>i.04119a!C60+i.04119a!C61+i.04119a!C62-i.04119a!C63</f>
        <v>0</v>
      </c>
      <c r="E35" s="118">
        <f>i.04119a!D60+i.04119a!D61+i.04119a!D62-i.04119a!D63</f>
        <v>0</v>
      </c>
    </row>
    <row r="36" spans="1:5" x14ac:dyDescent="0.2">
      <c r="A36" s="116" t="s">
        <v>437</v>
      </c>
      <c r="B36" s="123" t="s">
        <v>140</v>
      </c>
      <c r="C36" s="117">
        <f t="shared" si="0"/>
        <v>27</v>
      </c>
      <c r="D36" s="118">
        <f>i.04119a!C64+i.04119a!C65</f>
        <v>0</v>
      </c>
      <c r="E36" s="118">
        <f>i.04119a!D64+i.04119a!D65</f>
        <v>0</v>
      </c>
    </row>
    <row r="37" spans="1:5" x14ac:dyDescent="0.2">
      <c r="A37" s="114" t="s">
        <v>438</v>
      </c>
      <c r="B37" s="122" t="s">
        <v>1055</v>
      </c>
      <c r="C37" s="110">
        <f t="shared" si="0"/>
        <v>28</v>
      </c>
      <c r="D37" s="120">
        <f>SUM(D33:D36)</f>
        <v>0</v>
      </c>
      <c r="E37" s="120">
        <f>SUM(E33:E36)</f>
        <v>0</v>
      </c>
    </row>
    <row r="38" spans="1:5" x14ac:dyDescent="0.2">
      <c r="A38" s="114" t="s">
        <v>439</v>
      </c>
      <c r="B38" s="122" t="s">
        <v>141</v>
      </c>
      <c r="C38" s="110">
        <f t="shared" si="0"/>
        <v>29</v>
      </c>
      <c r="D38" s="120"/>
      <c r="E38" s="120"/>
    </row>
    <row r="39" spans="1:5" x14ac:dyDescent="0.2">
      <c r="A39" s="116" t="s">
        <v>440</v>
      </c>
      <c r="B39" s="121" t="s">
        <v>142</v>
      </c>
      <c r="C39" s="117">
        <f>C38+1</f>
        <v>30</v>
      </c>
      <c r="D39" s="118">
        <f>i.04119a!C76+i.04119a!C77</f>
        <v>0</v>
      </c>
      <c r="E39" s="118">
        <f>i.04119a!D76+i.04119a!D77</f>
        <v>0</v>
      </c>
    </row>
    <row r="40" spans="1:5" x14ac:dyDescent="0.2">
      <c r="A40" s="114" t="s">
        <v>441</v>
      </c>
      <c r="B40" s="122" t="s">
        <v>1056</v>
      </c>
      <c r="C40" s="110">
        <f>C39+1</f>
        <v>31</v>
      </c>
      <c r="D40" s="120">
        <f>SUM(D39:D39)</f>
        <v>0</v>
      </c>
      <c r="E40" s="120">
        <f>SUM(E39:E39)</f>
        <v>0</v>
      </c>
    </row>
    <row r="41" spans="1:5" x14ac:dyDescent="0.2">
      <c r="A41" s="114" t="s">
        <v>442</v>
      </c>
      <c r="B41" s="122" t="s">
        <v>143</v>
      </c>
      <c r="C41" s="110">
        <f t="shared" si="0"/>
        <v>32</v>
      </c>
      <c r="D41" s="120">
        <f>i.04119a!C81-i.04119a!C82+i.04119a!C83-i.04119a!C84+i.04119a!C85-i.04119a!C86+i.04119a!C87-i.04119a!C88+i.04119a!C89-i.04119a!C90+i.04119a!C91-i.04119a!C92+i.04119a!C93-i.04119a!C94+i.04119a!C95-i.04119a!C96+i.04119a!C97</f>
        <v>0</v>
      </c>
      <c r="E41" s="120">
        <f>i.04119a!D81-i.04119a!D82+i.04119a!D83-i.04119a!D84+i.04119a!D85-i.04119a!D86+i.04119a!D87-i.04119a!D88+i.04119a!D89-i.04119a!D90+i.04119a!D91-i.04119a!D92+i.04119a!D93-i.04119a!D94+i.04119a!D95-i.04119a!D96+i.04119a!D97</f>
        <v>0</v>
      </c>
    </row>
    <row r="42" spans="1:5" x14ac:dyDescent="0.2">
      <c r="A42" s="114" t="s">
        <v>443</v>
      </c>
      <c r="B42" s="122" t="s">
        <v>144</v>
      </c>
      <c r="C42" s="110">
        <f t="shared" si="0"/>
        <v>33</v>
      </c>
      <c r="D42" s="120">
        <f>i.04119a!C98-i.04119a!C99+i.04119a!C100-i.04119a!C101+i.04119a!C102-i.04119a!C103+i.04119a!C104-i.04119a!C105+i.04119a!C106-i.04119a!C107+i.04119a!C108-i.04119a!C109</f>
        <v>0</v>
      </c>
      <c r="E42" s="120">
        <f>i.04119a!D98-i.04119a!D99+i.04119a!D100-i.04119a!D101+i.04119a!D102-i.04119a!D103+i.04119a!D104-i.04119a!D105+i.04119a!D106-i.04119a!D107+i.04119a!D108-i.04119a!D109</f>
        <v>0</v>
      </c>
    </row>
    <row r="43" spans="1:5" x14ac:dyDescent="0.2">
      <c r="A43" s="114" t="s">
        <v>444</v>
      </c>
      <c r="B43" s="122" t="s">
        <v>145</v>
      </c>
      <c r="C43" s="110">
        <f t="shared" si="0"/>
        <v>34</v>
      </c>
      <c r="D43" s="120">
        <f>i.04119a!C110</f>
        <v>0</v>
      </c>
      <c r="E43" s="120">
        <f>i.04119a!D110</f>
        <v>0</v>
      </c>
    </row>
    <row r="44" spans="1:5" ht="13.5" thickBot="1" x14ac:dyDescent="0.25">
      <c r="A44" s="114" t="s">
        <v>445</v>
      </c>
      <c r="B44" s="124" t="s">
        <v>1057</v>
      </c>
      <c r="C44" s="125">
        <f t="shared" si="0"/>
        <v>35</v>
      </c>
      <c r="D44" s="126">
        <f>SUM(D16,D20,D23,D31,D37,D40,D41,D42,D43)</f>
        <v>0</v>
      </c>
      <c r="E44" s="126">
        <f>SUM(E16,E20,E23,E31,E37,E40,E41,E42,E43)</f>
        <v>0</v>
      </c>
    </row>
    <row r="45" spans="1:5" x14ac:dyDescent="0.2">
      <c r="A45" s="108" t="s">
        <v>446</v>
      </c>
      <c r="B45" s="127" t="s">
        <v>147</v>
      </c>
      <c r="C45" s="128">
        <f t="shared" si="0"/>
        <v>36</v>
      </c>
      <c r="D45" s="129"/>
      <c r="E45" s="129"/>
    </row>
    <row r="46" spans="1:5" x14ac:dyDescent="0.2">
      <c r="A46" s="108" t="s">
        <v>447</v>
      </c>
      <c r="B46" s="130" t="s">
        <v>148</v>
      </c>
      <c r="C46" s="110">
        <f t="shared" si="0"/>
        <v>37</v>
      </c>
      <c r="D46" s="120"/>
      <c r="E46" s="120"/>
    </row>
    <row r="47" spans="1:5" x14ac:dyDescent="0.2">
      <c r="A47" s="108" t="s">
        <v>448</v>
      </c>
      <c r="B47" s="122" t="s">
        <v>149</v>
      </c>
      <c r="C47" s="110">
        <f t="shared" si="0"/>
        <v>38</v>
      </c>
      <c r="D47" s="120"/>
      <c r="E47" s="120"/>
    </row>
    <row r="48" spans="1:5" x14ac:dyDescent="0.2">
      <c r="A48" s="116" t="s">
        <v>449</v>
      </c>
      <c r="B48" s="121" t="s">
        <v>150</v>
      </c>
      <c r="C48" s="117">
        <f t="shared" si="0"/>
        <v>39</v>
      </c>
      <c r="D48" s="118">
        <f>i.04119a!C112</f>
        <v>0</v>
      </c>
      <c r="E48" s="118">
        <f>i.04119a!D112</f>
        <v>0</v>
      </c>
    </row>
    <row r="49" spans="1:5" x14ac:dyDescent="0.2">
      <c r="A49" s="116" t="s">
        <v>450</v>
      </c>
      <c r="B49" s="121" t="s">
        <v>151</v>
      </c>
      <c r="C49" s="117">
        <f t="shared" si="0"/>
        <v>40</v>
      </c>
      <c r="D49" s="118">
        <f>i.04119a!C113</f>
        <v>0</v>
      </c>
      <c r="E49" s="118">
        <f>i.04119a!D113</f>
        <v>0</v>
      </c>
    </row>
    <row r="50" spans="1:5" x14ac:dyDescent="0.2">
      <c r="A50" s="116" t="s">
        <v>451</v>
      </c>
      <c r="B50" s="121" t="s">
        <v>152</v>
      </c>
      <c r="C50" s="117">
        <f t="shared" si="0"/>
        <v>41</v>
      </c>
      <c r="D50" s="118">
        <f>i.04119a!C114</f>
        <v>0</v>
      </c>
      <c r="E50" s="118">
        <f>i.04119a!D114</f>
        <v>0</v>
      </c>
    </row>
    <row r="51" spans="1:5" x14ac:dyDescent="0.2">
      <c r="A51" s="108" t="s">
        <v>452</v>
      </c>
      <c r="B51" s="122" t="s">
        <v>1058</v>
      </c>
      <c r="C51" s="110">
        <f t="shared" si="0"/>
        <v>42</v>
      </c>
      <c r="D51" s="120">
        <f>SUM(D48:D50)</f>
        <v>0</v>
      </c>
      <c r="E51" s="120">
        <f>SUM(E48:E50)</f>
        <v>0</v>
      </c>
    </row>
    <row r="52" spans="1:5" x14ac:dyDescent="0.2">
      <c r="A52" s="108" t="s">
        <v>453</v>
      </c>
      <c r="B52" s="122" t="s">
        <v>153</v>
      </c>
      <c r="C52" s="110">
        <f t="shared" si="0"/>
        <v>43</v>
      </c>
      <c r="D52" s="120"/>
      <c r="E52" s="120"/>
    </row>
    <row r="53" spans="1:5" x14ac:dyDescent="0.2">
      <c r="A53" s="116" t="s">
        <v>454</v>
      </c>
      <c r="B53" s="121" t="s">
        <v>154</v>
      </c>
      <c r="C53" s="117">
        <f t="shared" si="0"/>
        <v>44</v>
      </c>
      <c r="D53" s="118">
        <f>i.04119a!C115</f>
        <v>0</v>
      </c>
      <c r="E53" s="118">
        <f>i.04119a!D115</f>
        <v>0</v>
      </c>
    </row>
    <row r="54" spans="1:5" x14ac:dyDescent="0.2">
      <c r="A54" s="116" t="s">
        <v>455</v>
      </c>
      <c r="B54" s="121" t="s">
        <v>155</v>
      </c>
      <c r="C54" s="117">
        <f t="shared" si="0"/>
        <v>45</v>
      </c>
      <c r="D54" s="118">
        <f>i.04119a!C116</f>
        <v>0</v>
      </c>
      <c r="E54" s="118">
        <f>i.04119a!D116</f>
        <v>0</v>
      </c>
    </row>
    <row r="55" spans="1:5" x14ac:dyDescent="0.2">
      <c r="A55" s="116" t="s">
        <v>456</v>
      </c>
      <c r="B55" s="121" t="s">
        <v>156</v>
      </c>
      <c r="C55" s="117">
        <f t="shared" si="0"/>
        <v>46</v>
      </c>
      <c r="D55" s="118">
        <f>i.04119a!C117</f>
        <v>0</v>
      </c>
      <c r="E55" s="118">
        <f>i.04119a!D117</f>
        <v>0</v>
      </c>
    </row>
    <row r="56" spans="1:5" x14ac:dyDescent="0.2">
      <c r="A56" s="116" t="s">
        <v>457</v>
      </c>
      <c r="B56" s="121" t="s">
        <v>157</v>
      </c>
      <c r="C56" s="117">
        <f t="shared" si="0"/>
        <v>47</v>
      </c>
      <c r="D56" s="118">
        <f>i.04119a!C118</f>
        <v>0</v>
      </c>
      <c r="E56" s="118">
        <f>i.04119a!D118</f>
        <v>0</v>
      </c>
    </row>
    <row r="57" spans="1:5" x14ac:dyDescent="0.2">
      <c r="A57" s="116" t="s">
        <v>458</v>
      </c>
      <c r="B57" s="121" t="s">
        <v>158</v>
      </c>
      <c r="C57" s="117">
        <f t="shared" si="0"/>
        <v>48</v>
      </c>
      <c r="D57" s="118">
        <f>i.04119a!C119</f>
        <v>0</v>
      </c>
      <c r="E57" s="118">
        <f>i.04119a!D119</f>
        <v>0</v>
      </c>
    </row>
    <row r="58" spans="1:5" x14ac:dyDescent="0.2">
      <c r="A58" s="116" t="s">
        <v>459</v>
      </c>
      <c r="B58" s="121" t="s">
        <v>159</v>
      </c>
      <c r="C58" s="117">
        <f t="shared" si="0"/>
        <v>49</v>
      </c>
      <c r="D58" s="118">
        <f>i.04119a!C120+i.04119a!C143</f>
        <v>0</v>
      </c>
      <c r="E58" s="118">
        <f>i.04119a!D120+i.04119a!D143</f>
        <v>0</v>
      </c>
    </row>
    <row r="59" spans="1:5" x14ac:dyDescent="0.2">
      <c r="A59" s="108" t="s">
        <v>460</v>
      </c>
      <c r="B59" s="122" t="s">
        <v>1059</v>
      </c>
      <c r="C59" s="110">
        <f t="shared" si="0"/>
        <v>50</v>
      </c>
      <c r="D59" s="120">
        <f>SUM(D53:D58)</f>
        <v>0</v>
      </c>
      <c r="E59" s="120">
        <f>SUM(E53:E58)</f>
        <v>0</v>
      </c>
    </row>
    <row r="60" spans="1:5" x14ac:dyDescent="0.2">
      <c r="A60" s="108" t="s">
        <v>461</v>
      </c>
      <c r="B60" s="122" t="s">
        <v>160</v>
      </c>
      <c r="C60" s="110">
        <f t="shared" si="0"/>
        <v>51</v>
      </c>
      <c r="D60" s="120"/>
      <c r="E60" s="120"/>
    </row>
    <row r="61" spans="1:5" x14ac:dyDescent="0.2">
      <c r="A61" s="116" t="s">
        <v>462</v>
      </c>
      <c r="B61" s="121" t="s">
        <v>161</v>
      </c>
      <c r="C61" s="117">
        <f t="shared" si="0"/>
        <v>52</v>
      </c>
      <c r="D61" s="118">
        <f>i.04119a!C121</f>
        <v>0</v>
      </c>
      <c r="E61" s="118">
        <f>i.04119a!D121</f>
        <v>0</v>
      </c>
    </row>
    <row r="62" spans="1:5" x14ac:dyDescent="0.2">
      <c r="A62" s="116" t="s">
        <v>463</v>
      </c>
      <c r="B62" s="121" t="s">
        <v>162</v>
      </c>
      <c r="C62" s="117">
        <f t="shared" si="0"/>
        <v>53</v>
      </c>
      <c r="D62" s="118">
        <f>i.04119a!C122</f>
        <v>0</v>
      </c>
      <c r="E62" s="118">
        <f>i.04119a!D122</f>
        <v>0</v>
      </c>
    </row>
    <row r="63" spans="1:5" x14ac:dyDescent="0.2">
      <c r="A63" s="116" t="s">
        <v>464</v>
      </c>
      <c r="B63" s="121" t="s">
        <v>163</v>
      </c>
      <c r="C63" s="117">
        <f t="shared" si="0"/>
        <v>54</v>
      </c>
      <c r="D63" s="118">
        <f>i.04119a!C124</f>
        <v>0</v>
      </c>
      <c r="E63" s="118">
        <f>i.04119a!D124</f>
        <v>0</v>
      </c>
    </row>
    <row r="64" spans="1:5" x14ac:dyDescent="0.2">
      <c r="A64" s="116" t="s">
        <v>465</v>
      </c>
      <c r="B64" s="121" t="s">
        <v>164</v>
      </c>
      <c r="C64" s="117">
        <f t="shared" si="0"/>
        <v>55</v>
      </c>
      <c r="D64" s="118">
        <f>i.04119a!C125</f>
        <v>0</v>
      </c>
      <c r="E64" s="118">
        <f>i.04119a!D125</f>
        <v>0</v>
      </c>
    </row>
    <row r="65" spans="1:5" x14ac:dyDescent="0.2">
      <c r="A65" s="116" t="s">
        <v>466</v>
      </c>
      <c r="B65" s="121" t="s">
        <v>165</v>
      </c>
      <c r="C65" s="117">
        <f t="shared" si="0"/>
        <v>56</v>
      </c>
      <c r="D65" s="118">
        <f>i.04119a!C126</f>
        <v>0</v>
      </c>
      <c r="E65" s="118">
        <f>i.04119a!D126</f>
        <v>0</v>
      </c>
    </row>
    <row r="66" spans="1:5" x14ac:dyDescent="0.2">
      <c r="A66" s="116" t="s">
        <v>467</v>
      </c>
      <c r="B66" s="121" t="s">
        <v>166</v>
      </c>
      <c r="C66" s="117">
        <f t="shared" si="0"/>
        <v>57</v>
      </c>
      <c r="D66" s="118">
        <f>i.04119a!C127</f>
        <v>0</v>
      </c>
      <c r="E66" s="118">
        <f>i.04119a!D127</f>
        <v>0</v>
      </c>
    </row>
    <row r="67" spans="1:5" x14ac:dyDescent="0.2">
      <c r="A67" s="116" t="s">
        <v>468</v>
      </c>
      <c r="B67" s="121" t="s">
        <v>167</v>
      </c>
      <c r="C67" s="117">
        <f t="shared" si="0"/>
        <v>58</v>
      </c>
      <c r="D67" s="118">
        <f>i.04119a!C128</f>
        <v>0</v>
      </c>
      <c r="E67" s="118">
        <f>i.04119a!D128</f>
        <v>0</v>
      </c>
    </row>
    <row r="68" spans="1:5" x14ac:dyDescent="0.2">
      <c r="A68" s="116" t="s">
        <v>469</v>
      </c>
      <c r="B68" s="121" t="s">
        <v>168</v>
      </c>
      <c r="C68" s="117">
        <f t="shared" si="0"/>
        <v>59</v>
      </c>
      <c r="D68" s="118">
        <f>i.04119a!C129</f>
        <v>0</v>
      </c>
      <c r="E68" s="118">
        <f>i.04119a!D129</f>
        <v>0</v>
      </c>
    </row>
    <row r="69" spans="1:5" x14ac:dyDescent="0.2">
      <c r="A69" s="116" t="s">
        <v>470</v>
      </c>
      <c r="B69" s="121" t="s">
        <v>169</v>
      </c>
      <c r="C69" s="117">
        <f t="shared" si="0"/>
        <v>60</v>
      </c>
      <c r="D69" s="118">
        <f>i.04119a!C130</f>
        <v>0</v>
      </c>
      <c r="E69" s="118">
        <f>i.04119a!D130</f>
        <v>0</v>
      </c>
    </row>
    <row r="70" spans="1:5" x14ac:dyDescent="0.2">
      <c r="A70" s="116" t="s">
        <v>471</v>
      </c>
      <c r="B70" s="121" t="s">
        <v>170</v>
      </c>
      <c r="C70" s="117">
        <f t="shared" si="0"/>
        <v>61</v>
      </c>
      <c r="D70" s="118">
        <f>i.04119a!C159</f>
        <v>0</v>
      </c>
      <c r="E70" s="118">
        <f>i.04119a!D159</f>
        <v>0</v>
      </c>
    </row>
    <row r="71" spans="1:5" x14ac:dyDescent="0.2">
      <c r="A71" s="116" t="s">
        <v>472</v>
      </c>
      <c r="B71" s="121" t="s">
        <v>160</v>
      </c>
      <c r="C71" s="117">
        <f t="shared" si="0"/>
        <v>62</v>
      </c>
      <c r="D71" s="118">
        <f>i.04119a!C123+i.04119a!C131</f>
        <v>0</v>
      </c>
      <c r="E71" s="118">
        <f>i.04119a!D123+i.04119a!D131</f>
        <v>0</v>
      </c>
    </row>
    <row r="72" spans="1:5" x14ac:dyDescent="0.2">
      <c r="A72" s="108" t="s">
        <v>473</v>
      </c>
      <c r="B72" s="122" t="s">
        <v>1060</v>
      </c>
      <c r="C72" s="110">
        <f t="shared" si="0"/>
        <v>63</v>
      </c>
      <c r="D72" s="120">
        <f>SUM(D61:D71)</f>
        <v>0</v>
      </c>
      <c r="E72" s="120">
        <f>SUM(E61:E71)</f>
        <v>0</v>
      </c>
    </row>
    <row r="73" spans="1:5" x14ac:dyDescent="0.2">
      <c r="A73" s="108" t="s">
        <v>474</v>
      </c>
      <c r="B73" s="130" t="s">
        <v>171</v>
      </c>
      <c r="C73" s="110">
        <f t="shared" si="0"/>
        <v>64</v>
      </c>
      <c r="D73" s="120">
        <f>i.04119a!C132</f>
        <v>0</v>
      </c>
      <c r="E73" s="120">
        <f>i.04119a!D132</f>
        <v>0</v>
      </c>
    </row>
    <row r="74" spans="1:5" x14ac:dyDescent="0.2">
      <c r="A74" s="108" t="s">
        <v>475</v>
      </c>
      <c r="B74" s="130" t="s">
        <v>172</v>
      </c>
      <c r="C74" s="110">
        <f t="shared" si="0"/>
        <v>65</v>
      </c>
      <c r="D74" s="120">
        <f>i.04119a!C133</f>
        <v>0</v>
      </c>
      <c r="E74" s="120">
        <f>i.04119a!D133</f>
        <v>0</v>
      </c>
    </row>
    <row r="75" spans="1:5" x14ac:dyDescent="0.2">
      <c r="A75" s="108" t="s">
        <v>476</v>
      </c>
      <c r="B75" s="130" t="s">
        <v>173</v>
      </c>
      <c r="C75" s="110">
        <f>C74+1</f>
        <v>66</v>
      </c>
      <c r="D75" s="120"/>
      <c r="E75" s="120"/>
    </row>
    <row r="76" spans="1:5" x14ac:dyDescent="0.2">
      <c r="A76" s="116" t="s">
        <v>614</v>
      </c>
      <c r="B76" s="131" t="s">
        <v>174</v>
      </c>
      <c r="C76" s="117">
        <f t="shared" ref="C76:C90" si="1">+C75+1</f>
        <v>67</v>
      </c>
      <c r="D76" s="132">
        <f>i.04119a!C140</f>
        <v>0</v>
      </c>
      <c r="E76" s="132">
        <f>i.04119a!D140</f>
        <v>0</v>
      </c>
    </row>
    <row r="77" spans="1:5" x14ac:dyDescent="0.2">
      <c r="A77" s="116" t="s">
        <v>615</v>
      </c>
      <c r="B77" s="131" t="s">
        <v>175</v>
      </c>
      <c r="C77" s="117">
        <f t="shared" si="1"/>
        <v>68</v>
      </c>
      <c r="D77" s="132">
        <f>i.04119a!C141</f>
        <v>0</v>
      </c>
      <c r="E77" s="132">
        <f>i.04119a!D141</f>
        <v>0</v>
      </c>
    </row>
    <row r="78" spans="1:5" x14ac:dyDescent="0.2">
      <c r="A78" s="116" t="s">
        <v>616</v>
      </c>
      <c r="B78" s="123" t="s">
        <v>176</v>
      </c>
      <c r="C78" s="117">
        <f t="shared" si="1"/>
        <v>69</v>
      </c>
      <c r="D78" s="132">
        <f>i.04119a!C142</f>
        <v>0</v>
      </c>
      <c r="E78" s="132">
        <f>i.04119a!D142</f>
        <v>0</v>
      </c>
    </row>
    <row r="79" spans="1:5" x14ac:dyDescent="0.2">
      <c r="A79" s="108" t="s">
        <v>617</v>
      </c>
      <c r="B79" s="130" t="s">
        <v>1061</v>
      </c>
      <c r="C79" s="110">
        <f>C78+1</f>
        <v>70</v>
      </c>
      <c r="D79" s="133">
        <f>SUM(D76:D78)</f>
        <v>0</v>
      </c>
      <c r="E79" s="133">
        <f>SUM(E76:E78)</f>
        <v>0</v>
      </c>
    </row>
    <row r="80" spans="1:5" ht="13.5" thickBot="1" x14ac:dyDescent="0.25">
      <c r="A80" s="134" t="s">
        <v>477</v>
      </c>
      <c r="B80" s="124" t="s">
        <v>1062</v>
      </c>
      <c r="C80" s="125">
        <f t="shared" si="1"/>
        <v>71</v>
      </c>
      <c r="D80" s="135">
        <f>+D51+D59+D72+D73+D74+D79</f>
        <v>0</v>
      </c>
      <c r="E80" s="135">
        <f>+E51+E59+E72+E73+E74+E79</f>
        <v>0</v>
      </c>
    </row>
    <row r="81" spans="1:5" x14ac:dyDescent="0.2">
      <c r="A81" s="136" t="s">
        <v>478</v>
      </c>
      <c r="B81" s="137" t="s">
        <v>177</v>
      </c>
      <c r="C81" s="128">
        <f t="shared" si="1"/>
        <v>72</v>
      </c>
      <c r="D81" s="129"/>
      <c r="E81" s="129"/>
    </row>
    <row r="82" spans="1:5" x14ac:dyDescent="0.2">
      <c r="A82" s="108" t="s">
        <v>479</v>
      </c>
      <c r="B82" s="119" t="s">
        <v>178</v>
      </c>
      <c r="C82" s="110">
        <f t="shared" si="1"/>
        <v>73</v>
      </c>
      <c r="D82" s="120">
        <f>i.04119a!C144+i.04119a!C145</f>
        <v>0</v>
      </c>
      <c r="E82" s="120">
        <f>i.04119a!D144+i.04119a!D145</f>
        <v>0</v>
      </c>
    </row>
    <row r="83" spans="1:5" x14ac:dyDescent="0.2">
      <c r="A83" s="108" t="s">
        <v>480</v>
      </c>
      <c r="B83" s="119" t="s">
        <v>3</v>
      </c>
      <c r="C83" s="110">
        <f t="shared" si="1"/>
        <v>74</v>
      </c>
      <c r="D83" s="120">
        <f>i.04119a!C148+i.04119a!C149</f>
        <v>0</v>
      </c>
      <c r="E83" s="120">
        <f>i.04119a!D148+i.04119a!D149</f>
        <v>0</v>
      </c>
    </row>
    <row r="84" spans="1:5" x14ac:dyDescent="0.2">
      <c r="A84" s="108" t="s">
        <v>481</v>
      </c>
      <c r="B84" s="119" t="s">
        <v>4</v>
      </c>
      <c r="C84" s="110">
        <f t="shared" si="1"/>
        <v>75</v>
      </c>
      <c r="D84" s="120">
        <f>i.04119a!C146+i.04119a!C147</f>
        <v>0</v>
      </c>
      <c r="E84" s="120">
        <f>i.04119a!D146+i.04119a!D147</f>
        <v>0</v>
      </c>
    </row>
    <row r="85" spans="1:5" x14ac:dyDescent="0.2">
      <c r="A85" s="108" t="s">
        <v>482</v>
      </c>
      <c r="B85" s="119" t="s">
        <v>179</v>
      </c>
      <c r="C85" s="110">
        <f>C84+1</f>
        <v>76</v>
      </c>
      <c r="D85" s="120">
        <f>i.04119a!C151</f>
        <v>0</v>
      </c>
      <c r="E85" s="120">
        <f>i.04119a!D151</f>
        <v>0</v>
      </c>
    </row>
    <row r="86" spans="1:5" x14ac:dyDescent="0.2">
      <c r="A86" s="108" t="s">
        <v>483</v>
      </c>
      <c r="B86" s="119" t="s">
        <v>7</v>
      </c>
      <c r="C86" s="110">
        <f t="shared" si="1"/>
        <v>77</v>
      </c>
      <c r="D86" s="120">
        <f>i.04119a!C156</f>
        <v>0</v>
      </c>
      <c r="E86" s="120">
        <f>i.04119a!D156</f>
        <v>0</v>
      </c>
    </row>
    <row r="87" spans="1:5" x14ac:dyDescent="0.2">
      <c r="A87" s="108" t="s">
        <v>484</v>
      </c>
      <c r="B87" s="119" t="s">
        <v>8</v>
      </c>
      <c r="C87" s="110">
        <f t="shared" si="1"/>
        <v>78</v>
      </c>
      <c r="D87" s="120">
        <f>i.04119a!C153+i.04119a!C154+i.04119a!C155+i.04119a!C157</f>
        <v>0</v>
      </c>
      <c r="E87" s="120">
        <f>i.04119a!D153+i.04119a!D154+i.04119a!D155+i.04119a!D157</f>
        <v>0</v>
      </c>
    </row>
    <row r="88" spans="1:5" x14ac:dyDescent="0.2">
      <c r="A88" s="108" t="s">
        <v>485</v>
      </c>
      <c r="B88" s="119" t="s">
        <v>180</v>
      </c>
      <c r="C88" s="110">
        <f t="shared" si="1"/>
        <v>79</v>
      </c>
      <c r="D88" s="120">
        <f>i.04119a!C152</f>
        <v>0</v>
      </c>
      <c r="E88" s="120">
        <f>i.04119a!D152</f>
        <v>0</v>
      </c>
    </row>
    <row r="89" spans="1:5" ht="13.5" thickBot="1" x14ac:dyDescent="0.25">
      <c r="A89" s="108" t="s">
        <v>486</v>
      </c>
      <c r="B89" s="138" t="s">
        <v>1063</v>
      </c>
      <c r="C89" s="139">
        <f t="shared" si="1"/>
        <v>80</v>
      </c>
      <c r="D89" s="140">
        <f>SUM(D82:D88)</f>
        <v>0</v>
      </c>
      <c r="E89" s="140">
        <f>SUM(E82:E88)</f>
        <v>0</v>
      </c>
    </row>
    <row r="90" spans="1:5" ht="13.5" thickBot="1" x14ac:dyDescent="0.25">
      <c r="A90" s="141" t="s">
        <v>487</v>
      </c>
      <c r="B90" s="142" t="s">
        <v>488</v>
      </c>
      <c r="C90" s="143">
        <f t="shared" si="1"/>
        <v>81</v>
      </c>
      <c r="D90" s="144">
        <f>SUM(D80,D89)</f>
        <v>0</v>
      </c>
      <c r="E90" s="144">
        <f>SUM(E80,E89)</f>
        <v>0</v>
      </c>
    </row>
    <row r="91" spans="1:5" x14ac:dyDescent="0.2">
      <c r="A91" s="145"/>
      <c r="B91" s="146"/>
      <c r="C91" s="147"/>
      <c r="D91" s="148"/>
      <c r="E91" s="149"/>
    </row>
    <row r="92" spans="1:5" x14ac:dyDescent="0.2">
      <c r="A92" s="2"/>
      <c r="B92" s="150"/>
      <c r="C92" s="150"/>
      <c r="D92" s="150"/>
      <c r="E92" s="150"/>
    </row>
    <row r="93" spans="1:5" x14ac:dyDescent="0.2">
      <c r="A93" s="145"/>
      <c r="B93" s="6" t="s">
        <v>398</v>
      </c>
      <c r="C93" s="7"/>
      <c r="D93" s="8"/>
      <c r="E93" s="8"/>
    </row>
    <row r="94" spans="1:5" x14ac:dyDescent="0.2">
      <c r="A94" s="145"/>
      <c r="B94" s="9"/>
      <c r="C94" s="7"/>
      <c r="D94" s="8"/>
      <c r="E94" s="8"/>
    </row>
    <row r="95" spans="1:5" x14ac:dyDescent="0.2">
      <c r="A95" s="151"/>
      <c r="B95" s="9" t="s">
        <v>399</v>
      </c>
      <c r="C95" s="7"/>
      <c r="D95" s="8"/>
      <c r="E95" s="8"/>
    </row>
    <row r="96" spans="1:5" x14ac:dyDescent="0.2">
      <c r="A96" s="151"/>
      <c r="B96" s="9"/>
      <c r="C96" s="7"/>
      <c r="D96" s="8"/>
      <c r="E96" s="8"/>
    </row>
    <row r="97" spans="1:5" x14ac:dyDescent="0.2">
      <c r="A97" s="151"/>
      <c r="B97" s="10" t="s">
        <v>400</v>
      </c>
      <c r="C97" s="490" t="s">
        <v>401</v>
      </c>
      <c r="D97" s="490"/>
      <c r="E97" s="11" t="s">
        <v>402</v>
      </c>
    </row>
    <row r="98" spans="1:5" x14ac:dyDescent="0.2">
      <c r="A98" s="151"/>
      <c r="B98" s="9"/>
      <c r="C98" s="490"/>
      <c r="D98" s="490"/>
      <c r="E98" s="8"/>
    </row>
    <row r="99" spans="1:5" x14ac:dyDescent="0.2">
      <c r="A99" s="145"/>
      <c r="B99" s="10" t="s">
        <v>403</v>
      </c>
      <c r="C99" s="490" t="s">
        <v>404</v>
      </c>
      <c r="D99" s="490"/>
      <c r="E99" s="11" t="s">
        <v>405</v>
      </c>
    </row>
    <row r="100" spans="1:5" x14ac:dyDescent="0.2">
      <c r="B100" s="9"/>
      <c r="C100" s="490"/>
      <c r="D100" s="490"/>
      <c r="E100" s="8"/>
    </row>
    <row r="101" spans="1:5" x14ac:dyDescent="0.2">
      <c r="B101" s="12" t="s">
        <v>406</v>
      </c>
      <c r="C101" s="490" t="s">
        <v>401</v>
      </c>
      <c r="D101" s="490"/>
      <c r="E101" s="11" t="s">
        <v>405</v>
      </c>
    </row>
  </sheetData>
  <sheetProtection password="CA9F" sheet="1" objects="1" scenarios="1"/>
  <mergeCells count="9">
    <mergeCell ref="C1:E2"/>
    <mergeCell ref="C100:D100"/>
    <mergeCell ref="C101:D101"/>
    <mergeCell ref="A4:E4"/>
    <mergeCell ref="A6:B6"/>
    <mergeCell ref="D6:E6"/>
    <mergeCell ref="C97:D97"/>
    <mergeCell ref="C99:D99"/>
    <mergeCell ref="C98:D98"/>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24DE1-5B34-4170-8747-EB6B990758CF}">
  <dimension ref="A2:D107"/>
  <sheetViews>
    <sheetView topLeftCell="A91" workbookViewId="0">
      <selection activeCell="C30" sqref="C30"/>
    </sheetView>
  </sheetViews>
  <sheetFormatPr defaultRowHeight="12.75" x14ac:dyDescent="0.2"/>
  <cols>
    <col min="1" max="1" width="86.140625" style="290" customWidth="1"/>
    <col min="2" max="2" width="9.140625" style="290"/>
    <col min="3" max="4" width="22" style="290" customWidth="1"/>
    <col min="5" max="16384" width="9.140625" style="290"/>
  </cols>
  <sheetData>
    <row r="2" spans="1:4" x14ac:dyDescent="0.2">
      <c r="A2" s="492" t="s">
        <v>572</v>
      </c>
      <c r="B2" s="492"/>
      <c r="C2" s="492"/>
      <c r="D2" s="492"/>
    </row>
    <row r="3" spans="1:4" ht="12.75" customHeight="1" x14ac:dyDescent="0.2">
      <c r="A3" s="487" t="s">
        <v>396</v>
      </c>
      <c r="B3" s="487"/>
      <c r="C3" s="457" t="s">
        <v>397</v>
      </c>
      <c r="D3" s="457"/>
    </row>
    <row r="4" spans="1:4" ht="13.5" thickBot="1" x14ac:dyDescent="0.25">
      <c r="A4" s="9"/>
      <c r="B4" s="152"/>
      <c r="C4" s="274"/>
      <c r="D4" s="334" t="s">
        <v>271</v>
      </c>
    </row>
    <row r="5" spans="1:4" ht="25.5" x14ac:dyDescent="0.2">
      <c r="A5" s="401" t="s">
        <v>272</v>
      </c>
      <c r="B5" s="154" t="s">
        <v>491</v>
      </c>
      <c r="C5" s="335" t="s">
        <v>274</v>
      </c>
      <c r="D5" s="336" t="s">
        <v>274</v>
      </c>
    </row>
    <row r="6" spans="1:4" x14ac:dyDescent="0.2">
      <c r="A6" s="155" t="s">
        <v>492</v>
      </c>
      <c r="B6" s="156">
        <v>5110</v>
      </c>
      <c r="C6" s="157"/>
      <c r="D6" s="157"/>
    </row>
    <row r="7" spans="1:4" x14ac:dyDescent="0.2">
      <c r="A7" s="155" t="s">
        <v>182</v>
      </c>
      <c r="B7" s="156">
        <v>5120</v>
      </c>
      <c r="C7" s="157"/>
      <c r="D7" s="157"/>
    </row>
    <row r="8" spans="1:4" x14ac:dyDescent="0.2">
      <c r="A8" s="155" t="s">
        <v>493</v>
      </c>
      <c r="B8" s="156">
        <v>5210</v>
      </c>
      <c r="C8" s="157"/>
      <c r="D8" s="157"/>
    </row>
    <row r="9" spans="1:4" x14ac:dyDescent="0.2">
      <c r="A9" s="155" t="s">
        <v>494</v>
      </c>
      <c r="B9" s="156">
        <v>5220</v>
      </c>
      <c r="C9" s="157"/>
      <c r="D9" s="157"/>
    </row>
    <row r="10" spans="1:4" x14ac:dyDescent="0.2">
      <c r="A10" s="155" t="s">
        <v>495</v>
      </c>
      <c r="B10" s="156">
        <v>5230</v>
      </c>
      <c r="C10" s="157"/>
      <c r="D10" s="157"/>
    </row>
    <row r="11" spans="1:4" x14ac:dyDescent="0.2">
      <c r="A11" s="155" t="s">
        <v>496</v>
      </c>
      <c r="B11" s="156">
        <v>5310</v>
      </c>
      <c r="C11" s="157"/>
      <c r="D11" s="158"/>
    </row>
    <row r="12" spans="1:4" x14ac:dyDescent="0.2">
      <c r="A12" s="155" t="s">
        <v>497</v>
      </c>
      <c r="B12" s="156">
        <v>5311</v>
      </c>
      <c r="C12" s="157"/>
      <c r="D12" s="158"/>
    </row>
    <row r="13" spans="1:4" x14ac:dyDescent="0.2">
      <c r="A13" s="155" t="s">
        <v>498</v>
      </c>
      <c r="B13" s="156">
        <v>5320</v>
      </c>
      <c r="C13" s="157"/>
      <c r="D13" s="158"/>
    </row>
    <row r="14" spans="1:4" x14ac:dyDescent="0.2">
      <c r="A14" s="155" t="s">
        <v>499</v>
      </c>
      <c r="B14" s="156">
        <v>5410</v>
      </c>
      <c r="C14" s="157"/>
      <c r="D14" s="158"/>
    </row>
    <row r="15" spans="1:4" x14ac:dyDescent="0.2">
      <c r="A15" s="155" t="s">
        <v>500</v>
      </c>
      <c r="B15" s="156">
        <v>5510</v>
      </c>
      <c r="C15" s="157"/>
      <c r="D15" s="158"/>
    </row>
    <row r="16" spans="1:4" x14ac:dyDescent="0.2">
      <c r="A16" s="155" t="s">
        <v>501</v>
      </c>
      <c r="B16" s="156">
        <v>5610</v>
      </c>
      <c r="C16" s="157"/>
      <c r="D16" s="158"/>
    </row>
    <row r="17" spans="1:4" x14ac:dyDescent="0.2">
      <c r="A17" s="155" t="s">
        <v>502</v>
      </c>
      <c r="B17" s="156">
        <v>5620</v>
      </c>
      <c r="C17" s="157"/>
      <c r="D17" s="158"/>
    </row>
    <row r="18" spans="1:4" x14ac:dyDescent="0.2">
      <c r="A18" s="155" t="s">
        <v>503</v>
      </c>
      <c r="B18" s="156">
        <v>5630</v>
      </c>
      <c r="C18" s="157"/>
      <c r="D18" s="158"/>
    </row>
    <row r="19" spans="1:4" x14ac:dyDescent="0.2">
      <c r="A19" s="155" t="s">
        <v>504</v>
      </c>
      <c r="B19" s="156">
        <v>5640</v>
      </c>
      <c r="C19" s="157"/>
      <c r="D19" s="158"/>
    </row>
    <row r="20" spans="1:4" x14ac:dyDescent="0.2">
      <c r="A20" s="155" t="s">
        <v>505</v>
      </c>
      <c r="B20" s="156">
        <v>5650</v>
      </c>
      <c r="C20" s="157"/>
      <c r="D20" s="158"/>
    </row>
    <row r="21" spans="1:4" x14ac:dyDescent="0.2">
      <c r="A21" s="155" t="s">
        <v>506</v>
      </c>
      <c r="B21" s="156">
        <v>5710</v>
      </c>
      <c r="C21" s="157"/>
      <c r="D21" s="158"/>
    </row>
    <row r="22" spans="1:4" x14ac:dyDescent="0.2">
      <c r="A22" s="155" t="s">
        <v>507</v>
      </c>
      <c r="B22" s="156">
        <v>5720</v>
      </c>
      <c r="C22" s="157"/>
      <c r="D22" s="158"/>
    </row>
    <row r="23" spans="1:4" x14ac:dyDescent="0.2">
      <c r="A23" s="155" t="s">
        <v>508</v>
      </c>
      <c r="B23" s="156">
        <v>5730</v>
      </c>
      <c r="C23" s="157"/>
      <c r="D23" s="158"/>
    </row>
    <row r="24" spans="1:4" x14ac:dyDescent="0.2">
      <c r="A24" s="155" t="s">
        <v>509</v>
      </c>
      <c r="B24" s="156">
        <v>5740</v>
      </c>
      <c r="C24" s="157"/>
      <c r="D24" s="158"/>
    </row>
    <row r="25" spans="1:4" x14ac:dyDescent="0.2">
      <c r="A25" s="155" t="s">
        <v>510</v>
      </c>
      <c r="B25" s="156">
        <v>5750</v>
      </c>
      <c r="C25" s="157"/>
      <c r="D25" s="158"/>
    </row>
    <row r="26" spans="1:4" x14ac:dyDescent="0.2">
      <c r="A26" s="155" t="s">
        <v>511</v>
      </c>
      <c r="B26" s="156">
        <v>5760</v>
      </c>
      <c r="C26" s="157"/>
      <c r="D26" s="158"/>
    </row>
    <row r="27" spans="1:4" x14ac:dyDescent="0.2">
      <c r="A27" s="155" t="s">
        <v>183</v>
      </c>
      <c r="B27" s="156">
        <v>6010</v>
      </c>
      <c r="C27" s="157"/>
      <c r="D27" s="157"/>
    </row>
    <row r="28" spans="1:4" x14ac:dyDescent="0.2">
      <c r="A28" s="155" t="s">
        <v>512</v>
      </c>
      <c r="B28" s="156">
        <v>6021</v>
      </c>
      <c r="C28" s="157"/>
      <c r="D28" s="157"/>
    </row>
    <row r="29" spans="1:4" x14ac:dyDescent="0.2">
      <c r="A29" s="155" t="s">
        <v>513</v>
      </c>
      <c r="B29" s="156">
        <v>6110</v>
      </c>
      <c r="C29" s="157"/>
      <c r="D29" s="157"/>
    </row>
    <row r="30" spans="1:4" x14ac:dyDescent="0.2">
      <c r="A30" s="155" t="s">
        <v>514</v>
      </c>
      <c r="B30" s="156">
        <v>6210</v>
      </c>
      <c r="C30" s="157"/>
      <c r="D30" s="157"/>
    </row>
    <row r="31" spans="1:4" x14ac:dyDescent="0.2">
      <c r="A31" s="155" t="s">
        <v>82</v>
      </c>
      <c r="B31" s="156">
        <v>6310</v>
      </c>
      <c r="C31" s="157"/>
      <c r="D31" s="157"/>
    </row>
    <row r="32" spans="1:4" x14ac:dyDescent="0.2">
      <c r="A32" s="155" t="s">
        <v>515</v>
      </c>
      <c r="B32" s="156">
        <v>6420</v>
      </c>
      <c r="C32" s="157"/>
      <c r="D32" s="157"/>
    </row>
    <row r="33" spans="1:4" x14ac:dyDescent="0.2">
      <c r="A33" s="155" t="s">
        <v>516</v>
      </c>
      <c r="B33" s="156">
        <v>6421</v>
      </c>
      <c r="C33" s="157"/>
      <c r="D33" s="157"/>
    </row>
    <row r="34" spans="1:4" x14ac:dyDescent="0.2">
      <c r="A34" s="155" t="s">
        <v>517</v>
      </c>
      <c r="B34" s="156">
        <v>6430</v>
      </c>
      <c r="C34" s="157"/>
      <c r="D34" s="157"/>
    </row>
    <row r="35" spans="1:4" x14ac:dyDescent="0.2">
      <c r="A35" s="155" t="s">
        <v>518</v>
      </c>
      <c r="B35" s="156">
        <v>6510</v>
      </c>
      <c r="C35" s="157"/>
      <c r="D35" s="157"/>
    </row>
    <row r="36" spans="1:4" x14ac:dyDescent="0.2">
      <c r="A36" s="155" t="s">
        <v>519</v>
      </c>
      <c r="B36" s="156">
        <v>6610</v>
      </c>
      <c r="C36" s="157"/>
      <c r="D36" s="157"/>
    </row>
    <row r="37" spans="1:4" x14ac:dyDescent="0.2">
      <c r="A37" s="155" t="s">
        <v>187</v>
      </c>
      <c r="B37" s="156">
        <v>6620</v>
      </c>
      <c r="C37" s="157"/>
      <c r="D37" s="157"/>
    </row>
    <row r="38" spans="1:4" x14ac:dyDescent="0.2">
      <c r="A38" s="155" t="s">
        <v>188</v>
      </c>
      <c r="B38" s="156">
        <v>6630</v>
      </c>
      <c r="C38" s="157"/>
      <c r="D38" s="157"/>
    </row>
    <row r="39" spans="1:4" x14ac:dyDescent="0.2">
      <c r="A39" s="155" t="s">
        <v>189</v>
      </c>
      <c r="B39" s="156">
        <v>6640</v>
      </c>
      <c r="C39" s="157"/>
      <c r="D39" s="157"/>
    </row>
    <row r="40" spans="1:4" x14ac:dyDescent="0.2">
      <c r="A40" s="155" t="s">
        <v>520</v>
      </c>
      <c r="B40" s="156">
        <v>6710</v>
      </c>
      <c r="C40" s="157"/>
      <c r="D40" s="157"/>
    </row>
    <row r="41" spans="1:4" x14ac:dyDescent="0.2">
      <c r="A41" s="155" t="s">
        <v>521</v>
      </c>
      <c r="B41" s="156">
        <v>6720</v>
      </c>
      <c r="C41" s="157"/>
      <c r="D41" s="157"/>
    </row>
    <row r="42" spans="1:4" x14ac:dyDescent="0.2">
      <c r="A42" s="155" t="s">
        <v>522</v>
      </c>
      <c r="B42" s="156">
        <v>6810</v>
      </c>
      <c r="C42" s="157"/>
      <c r="D42" s="157"/>
    </row>
    <row r="43" spans="1:4" x14ac:dyDescent="0.2">
      <c r="A43" s="155" t="s">
        <v>523</v>
      </c>
      <c r="B43" s="156">
        <v>6820</v>
      </c>
      <c r="C43" s="157"/>
      <c r="D43" s="157"/>
    </row>
    <row r="44" spans="1:4" x14ac:dyDescent="0.2">
      <c r="A44" s="155" t="s">
        <v>524</v>
      </c>
      <c r="B44" s="156">
        <v>7010</v>
      </c>
      <c r="C44" s="157"/>
      <c r="D44" s="158"/>
    </row>
    <row r="45" spans="1:4" x14ac:dyDescent="0.2">
      <c r="A45" s="155" t="s">
        <v>525</v>
      </c>
      <c r="B45" s="156">
        <v>7011</v>
      </c>
      <c r="C45" s="157"/>
      <c r="D45" s="158"/>
    </row>
    <row r="46" spans="1:4" x14ac:dyDescent="0.2">
      <c r="A46" s="155" t="s">
        <v>526</v>
      </c>
      <c r="B46" s="156">
        <v>7012</v>
      </c>
      <c r="C46" s="157"/>
      <c r="D46" s="158"/>
    </row>
    <row r="47" spans="1:4" x14ac:dyDescent="0.2">
      <c r="A47" s="155" t="s">
        <v>527</v>
      </c>
      <c r="B47" s="156">
        <v>7013</v>
      </c>
      <c r="C47" s="157"/>
      <c r="D47" s="158"/>
    </row>
    <row r="48" spans="1:4" x14ac:dyDescent="0.2">
      <c r="A48" s="155" t="s">
        <v>528</v>
      </c>
      <c r="B48" s="156">
        <v>7014</v>
      </c>
      <c r="C48" s="157"/>
      <c r="D48" s="158"/>
    </row>
    <row r="49" spans="1:4" x14ac:dyDescent="0.2">
      <c r="A49" s="155" t="s">
        <v>529</v>
      </c>
      <c r="B49" s="156">
        <v>7015</v>
      </c>
      <c r="C49" s="157"/>
      <c r="D49" s="158"/>
    </row>
    <row r="50" spans="1:4" x14ac:dyDescent="0.2">
      <c r="A50" s="155" t="s">
        <v>530</v>
      </c>
      <c r="B50" s="156">
        <v>7016</v>
      </c>
      <c r="C50" s="157"/>
      <c r="D50" s="158"/>
    </row>
    <row r="51" spans="1:4" x14ac:dyDescent="0.2">
      <c r="A51" s="155" t="s">
        <v>531</v>
      </c>
      <c r="B51" s="156">
        <v>7017</v>
      </c>
      <c r="C51" s="157"/>
      <c r="D51" s="158"/>
    </row>
    <row r="52" spans="1:4" x14ac:dyDescent="0.2">
      <c r="A52" s="155" t="s">
        <v>532</v>
      </c>
      <c r="B52" s="156">
        <v>7018</v>
      </c>
      <c r="C52" s="157"/>
      <c r="D52" s="158"/>
    </row>
    <row r="53" spans="1:4" x14ac:dyDescent="0.2">
      <c r="A53" s="155" t="s">
        <v>533</v>
      </c>
      <c r="B53" s="156">
        <v>7019</v>
      </c>
      <c r="C53" s="157"/>
      <c r="D53" s="158"/>
    </row>
    <row r="54" spans="1:4" x14ac:dyDescent="0.2">
      <c r="A54" s="155" t="s">
        <v>196</v>
      </c>
      <c r="B54" s="156">
        <v>7020</v>
      </c>
      <c r="C54" s="157"/>
      <c r="D54" s="158"/>
    </row>
    <row r="55" spans="1:4" x14ac:dyDescent="0.2">
      <c r="A55" s="155" t="s">
        <v>534</v>
      </c>
      <c r="B55" s="156">
        <v>7021</v>
      </c>
      <c r="C55" s="157"/>
      <c r="D55" s="158"/>
    </row>
    <row r="56" spans="1:4" x14ac:dyDescent="0.2">
      <c r="A56" s="155" t="s">
        <v>535</v>
      </c>
      <c r="B56" s="156">
        <v>7022</v>
      </c>
      <c r="C56" s="157"/>
      <c r="D56" s="158"/>
    </row>
    <row r="57" spans="1:4" x14ac:dyDescent="0.2">
      <c r="A57" s="155" t="s">
        <v>197</v>
      </c>
      <c r="B57" s="156">
        <v>7023</v>
      </c>
      <c r="C57" s="157"/>
      <c r="D57" s="158"/>
    </row>
    <row r="58" spans="1:4" x14ac:dyDescent="0.2">
      <c r="A58" s="155" t="s">
        <v>536</v>
      </c>
      <c r="B58" s="156">
        <v>7024</v>
      </c>
      <c r="C58" s="157"/>
      <c r="D58" s="158"/>
    </row>
    <row r="59" spans="1:4" x14ac:dyDescent="0.2">
      <c r="A59" s="155" t="s">
        <v>537</v>
      </c>
      <c r="B59" s="156">
        <v>7025</v>
      </c>
      <c r="C59" s="157"/>
      <c r="D59" s="158"/>
    </row>
    <row r="60" spans="1:4" x14ac:dyDescent="0.2">
      <c r="A60" s="155" t="s">
        <v>199</v>
      </c>
      <c r="B60" s="156">
        <v>7026</v>
      </c>
      <c r="C60" s="157"/>
      <c r="D60" s="158"/>
    </row>
    <row r="61" spans="1:4" x14ac:dyDescent="0.2">
      <c r="A61" s="155" t="s">
        <v>204</v>
      </c>
      <c r="B61" s="156">
        <v>7027</v>
      </c>
      <c r="C61" s="157"/>
      <c r="D61" s="158"/>
    </row>
    <row r="62" spans="1:4" x14ac:dyDescent="0.2">
      <c r="A62" s="155" t="s">
        <v>538</v>
      </c>
      <c r="B62" s="156">
        <v>7028</v>
      </c>
      <c r="C62" s="157"/>
      <c r="D62" s="158"/>
    </row>
    <row r="63" spans="1:4" x14ac:dyDescent="0.2">
      <c r="A63" s="155" t="s">
        <v>202</v>
      </c>
      <c r="B63" s="156">
        <v>7029</v>
      </c>
      <c r="C63" s="157"/>
      <c r="D63" s="158"/>
    </row>
    <row r="64" spans="1:4" x14ac:dyDescent="0.2">
      <c r="A64" s="155" t="s">
        <v>524</v>
      </c>
      <c r="B64" s="156">
        <v>7110</v>
      </c>
      <c r="C64" s="157"/>
      <c r="D64" s="158"/>
    </row>
    <row r="65" spans="1:4" x14ac:dyDescent="0.2">
      <c r="A65" s="155" t="s">
        <v>525</v>
      </c>
      <c r="B65" s="156">
        <v>7111</v>
      </c>
      <c r="C65" s="157"/>
      <c r="D65" s="158"/>
    </row>
    <row r="66" spans="1:4" x14ac:dyDescent="0.2">
      <c r="A66" s="155" t="s">
        <v>526</v>
      </c>
      <c r="B66" s="156">
        <v>7112</v>
      </c>
      <c r="C66" s="157"/>
      <c r="D66" s="158"/>
    </row>
    <row r="67" spans="1:4" x14ac:dyDescent="0.2">
      <c r="A67" s="155" t="s">
        <v>527</v>
      </c>
      <c r="B67" s="156">
        <v>7113</v>
      </c>
      <c r="C67" s="157"/>
      <c r="D67" s="158"/>
    </row>
    <row r="68" spans="1:4" x14ac:dyDescent="0.2">
      <c r="A68" s="155" t="s">
        <v>528</v>
      </c>
      <c r="B68" s="156">
        <v>7114</v>
      </c>
      <c r="C68" s="157"/>
      <c r="D68" s="158"/>
    </row>
    <row r="69" spans="1:4" x14ac:dyDescent="0.2">
      <c r="A69" s="155" t="s">
        <v>529</v>
      </c>
      <c r="B69" s="156">
        <v>7115</v>
      </c>
      <c r="C69" s="157"/>
      <c r="D69" s="158"/>
    </row>
    <row r="70" spans="1:4" x14ac:dyDescent="0.2">
      <c r="A70" s="155" t="s">
        <v>530</v>
      </c>
      <c r="B70" s="156">
        <v>7116</v>
      </c>
      <c r="C70" s="157"/>
      <c r="D70" s="158"/>
    </row>
    <row r="71" spans="1:4" x14ac:dyDescent="0.2">
      <c r="A71" s="155" t="s">
        <v>531</v>
      </c>
      <c r="B71" s="156">
        <v>7117</v>
      </c>
      <c r="C71" s="157"/>
      <c r="D71" s="158"/>
    </row>
    <row r="72" spans="1:4" x14ac:dyDescent="0.2">
      <c r="A72" s="155" t="s">
        <v>532</v>
      </c>
      <c r="B72" s="156">
        <v>7118</v>
      </c>
      <c r="C72" s="157"/>
      <c r="D72" s="158"/>
    </row>
    <row r="73" spans="1:4" x14ac:dyDescent="0.2">
      <c r="A73" s="155" t="s">
        <v>533</v>
      </c>
      <c r="B73" s="156">
        <v>7119</v>
      </c>
      <c r="C73" s="157"/>
      <c r="D73" s="158"/>
    </row>
    <row r="74" spans="1:4" x14ac:dyDescent="0.2">
      <c r="A74" s="155" t="s">
        <v>196</v>
      </c>
      <c r="B74" s="156">
        <v>7120</v>
      </c>
      <c r="C74" s="157"/>
      <c r="D74" s="158"/>
    </row>
    <row r="75" spans="1:4" x14ac:dyDescent="0.2">
      <c r="A75" s="155" t="s">
        <v>534</v>
      </c>
      <c r="B75" s="156">
        <v>7121</v>
      </c>
      <c r="C75" s="157"/>
      <c r="D75" s="158"/>
    </row>
    <row r="76" spans="1:4" x14ac:dyDescent="0.2">
      <c r="A76" s="155" t="s">
        <v>535</v>
      </c>
      <c r="B76" s="156">
        <v>7122</v>
      </c>
      <c r="C76" s="157"/>
      <c r="D76" s="158"/>
    </row>
    <row r="77" spans="1:4" x14ac:dyDescent="0.2">
      <c r="A77" s="155" t="s">
        <v>197</v>
      </c>
      <c r="B77" s="156">
        <v>7123</v>
      </c>
      <c r="C77" s="157"/>
      <c r="D77" s="158"/>
    </row>
    <row r="78" spans="1:4" x14ac:dyDescent="0.2">
      <c r="A78" s="155" t="s">
        <v>536</v>
      </c>
      <c r="B78" s="156">
        <v>7124</v>
      </c>
      <c r="C78" s="157"/>
      <c r="D78" s="158"/>
    </row>
    <row r="79" spans="1:4" x14ac:dyDescent="0.2">
      <c r="A79" s="155" t="s">
        <v>537</v>
      </c>
      <c r="B79" s="156">
        <v>7125</v>
      </c>
      <c r="C79" s="157"/>
      <c r="D79" s="158"/>
    </row>
    <row r="80" spans="1:4" x14ac:dyDescent="0.2">
      <c r="A80" s="155" t="s">
        <v>199</v>
      </c>
      <c r="B80" s="156">
        <v>7126</v>
      </c>
      <c r="C80" s="157"/>
      <c r="D80" s="158"/>
    </row>
    <row r="81" spans="1:4" x14ac:dyDescent="0.2">
      <c r="A81" s="155" t="s">
        <v>204</v>
      </c>
      <c r="B81" s="156">
        <v>7127</v>
      </c>
      <c r="C81" s="157"/>
      <c r="D81" s="158"/>
    </row>
    <row r="82" spans="1:4" x14ac:dyDescent="0.2">
      <c r="A82" s="155" t="s">
        <v>538</v>
      </c>
      <c r="B82" s="156">
        <v>7128</v>
      </c>
      <c r="C82" s="157"/>
      <c r="D82" s="158"/>
    </row>
    <row r="83" spans="1:4" x14ac:dyDescent="0.2">
      <c r="A83" s="155" t="s">
        <v>202</v>
      </c>
      <c r="B83" s="156">
        <v>7129</v>
      </c>
      <c r="C83" s="157"/>
      <c r="D83" s="158"/>
    </row>
    <row r="84" spans="1:4" x14ac:dyDescent="0.2">
      <c r="A84" s="155" t="s">
        <v>539</v>
      </c>
      <c r="B84" s="156">
        <v>7210</v>
      </c>
      <c r="C84" s="157"/>
      <c r="D84" s="158"/>
    </row>
    <row r="85" spans="1:4" x14ac:dyDescent="0.2">
      <c r="A85" s="155" t="s">
        <v>540</v>
      </c>
      <c r="B85" s="156">
        <v>7310</v>
      </c>
      <c r="C85" s="157"/>
      <c r="D85" s="158"/>
    </row>
    <row r="86" spans="1:4" x14ac:dyDescent="0.2">
      <c r="A86" s="155" t="s">
        <v>541</v>
      </c>
      <c r="B86" s="156">
        <v>7410</v>
      </c>
      <c r="C86" s="157"/>
      <c r="D86" s="158"/>
    </row>
    <row r="87" spans="1:4" x14ac:dyDescent="0.2">
      <c r="A87" s="155" t="s">
        <v>542</v>
      </c>
      <c r="B87" s="156">
        <v>7510</v>
      </c>
      <c r="C87" s="157"/>
      <c r="D87" s="158"/>
    </row>
    <row r="88" spans="1:4" x14ac:dyDescent="0.2">
      <c r="A88" s="155" t="s">
        <v>543</v>
      </c>
      <c r="B88" s="156">
        <v>7610</v>
      </c>
      <c r="C88" s="157"/>
      <c r="D88" s="158"/>
    </row>
    <row r="89" spans="1:4" x14ac:dyDescent="0.2">
      <c r="A89" s="155" t="s">
        <v>544</v>
      </c>
      <c r="B89" s="156">
        <v>7620</v>
      </c>
      <c r="C89" s="157"/>
      <c r="D89" s="158"/>
    </row>
    <row r="90" spans="1:4" x14ac:dyDescent="0.2">
      <c r="A90" s="155" t="s">
        <v>545</v>
      </c>
      <c r="B90" s="156">
        <v>7630</v>
      </c>
      <c r="C90" s="157"/>
      <c r="D90" s="158"/>
    </row>
    <row r="91" spans="1:4" x14ac:dyDescent="0.2">
      <c r="A91" s="155" t="s">
        <v>546</v>
      </c>
      <c r="B91" s="156">
        <v>7640</v>
      </c>
      <c r="C91" s="157"/>
      <c r="D91" s="158"/>
    </row>
    <row r="92" spans="1:4" x14ac:dyDescent="0.2">
      <c r="A92" s="155" t="s">
        <v>547</v>
      </c>
      <c r="B92" s="156">
        <v>7650</v>
      </c>
      <c r="C92" s="157"/>
      <c r="D92" s="158"/>
    </row>
    <row r="93" spans="1:4" x14ac:dyDescent="0.2">
      <c r="A93" s="155" t="s">
        <v>548</v>
      </c>
      <c r="B93" s="156">
        <v>7660</v>
      </c>
      <c r="C93" s="157"/>
      <c r="D93" s="158"/>
    </row>
    <row r="94" spans="1:4" x14ac:dyDescent="0.2">
      <c r="A94" s="155" t="s">
        <v>549</v>
      </c>
      <c r="B94" s="156">
        <v>7670</v>
      </c>
      <c r="C94" s="157"/>
      <c r="D94" s="158"/>
    </row>
    <row r="95" spans="1:4" x14ac:dyDescent="0.2">
      <c r="A95" s="155" t="s">
        <v>550</v>
      </c>
      <c r="B95" s="156">
        <v>7680</v>
      </c>
      <c r="C95" s="157"/>
      <c r="D95" s="158"/>
    </row>
    <row r="96" spans="1:4" x14ac:dyDescent="0.2">
      <c r="A96" s="155" t="s">
        <v>551</v>
      </c>
      <c r="B96" s="156">
        <v>9110</v>
      </c>
      <c r="C96" s="158"/>
      <c r="D96" s="158"/>
    </row>
    <row r="99" spans="1:4" x14ac:dyDescent="0.2">
      <c r="A99" s="6" t="s">
        <v>398</v>
      </c>
      <c r="B99" s="275"/>
      <c r="C99" s="8"/>
      <c r="D99" s="8"/>
    </row>
    <row r="100" spans="1:4" x14ac:dyDescent="0.2">
      <c r="A100" s="9"/>
      <c r="B100" s="275"/>
      <c r="C100" s="8"/>
      <c r="D100" s="8"/>
    </row>
    <row r="101" spans="1:4" x14ac:dyDescent="0.2">
      <c r="A101" s="9" t="s">
        <v>399</v>
      </c>
      <c r="B101" s="275"/>
      <c r="C101" s="8"/>
      <c r="D101" s="8"/>
    </row>
    <row r="102" spans="1:4" x14ac:dyDescent="0.2">
      <c r="A102" s="9"/>
      <c r="B102" s="275"/>
      <c r="C102" s="8"/>
      <c r="D102" s="8"/>
    </row>
    <row r="103" spans="1:4" x14ac:dyDescent="0.2">
      <c r="A103" s="10" t="s">
        <v>400</v>
      </c>
      <c r="B103" s="456" t="s">
        <v>401</v>
      </c>
      <c r="C103" s="456"/>
      <c r="D103" s="8" t="s">
        <v>402</v>
      </c>
    </row>
    <row r="104" spans="1:4" x14ac:dyDescent="0.2">
      <c r="A104" s="9"/>
      <c r="B104" s="456"/>
      <c r="C104" s="456"/>
      <c r="D104" s="8"/>
    </row>
    <row r="105" spans="1:4" x14ac:dyDescent="0.2">
      <c r="A105" s="10" t="s">
        <v>403</v>
      </c>
      <c r="B105" s="456" t="s">
        <v>404</v>
      </c>
      <c r="C105" s="456"/>
      <c r="D105" s="8" t="s">
        <v>405</v>
      </c>
    </row>
    <row r="106" spans="1:4" x14ac:dyDescent="0.2">
      <c r="A106" s="9"/>
      <c r="B106" s="456"/>
      <c r="C106" s="456"/>
      <c r="D106" s="8"/>
    </row>
    <row r="107" spans="1:4" x14ac:dyDescent="0.2">
      <c r="A107" s="10" t="s">
        <v>406</v>
      </c>
      <c r="B107" s="456" t="s">
        <v>401</v>
      </c>
      <c r="C107" s="456"/>
      <c r="D107" s="8" t="s">
        <v>405</v>
      </c>
    </row>
  </sheetData>
  <sheetProtection password="CA9F" sheet="1" objects="1" scenarios="1"/>
  <mergeCells count="8">
    <mergeCell ref="B107:C107"/>
    <mergeCell ref="A2:D2"/>
    <mergeCell ref="C3:D3"/>
    <mergeCell ref="B103:C103"/>
    <mergeCell ref="B104:C104"/>
    <mergeCell ref="B105:C105"/>
    <mergeCell ref="B106:C106"/>
    <mergeCell ref="A3:B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72"/>
  <sheetViews>
    <sheetView topLeftCell="A31" zoomScaleNormal="100" zoomScalePageLayoutView="60" workbookViewId="0">
      <selection activeCell="B15" sqref="B15"/>
    </sheetView>
  </sheetViews>
  <sheetFormatPr defaultRowHeight="12.75" x14ac:dyDescent="0.2"/>
  <cols>
    <col min="1" max="1" width="4" style="290" bestFit="1" customWidth="1"/>
    <col min="2" max="2" width="51.5703125" style="290" customWidth="1"/>
    <col min="3" max="3" width="7.28515625" style="290" bestFit="1" customWidth="1"/>
    <col min="4" max="5" width="24" style="290" customWidth="1"/>
    <col min="6" max="1020" width="11.5703125" style="290"/>
    <col min="1021" max="16384" width="9.140625" style="290"/>
  </cols>
  <sheetData>
    <row r="1" spans="1:5" x14ac:dyDescent="0.2">
      <c r="C1" s="493" t="s">
        <v>863</v>
      </c>
      <c r="D1" s="494"/>
      <c r="E1" s="494"/>
    </row>
    <row r="2" spans="1:5" x14ac:dyDescent="0.2">
      <c r="C2" s="494"/>
      <c r="D2" s="494"/>
      <c r="E2" s="494"/>
    </row>
    <row r="4" spans="1:5" x14ac:dyDescent="0.2">
      <c r="A4" s="486" t="s">
        <v>571</v>
      </c>
      <c r="B4" s="486"/>
      <c r="C4" s="486"/>
      <c r="D4" s="486"/>
      <c r="E4" s="486"/>
    </row>
    <row r="5" spans="1:5" x14ac:dyDescent="0.2">
      <c r="A5" s="276"/>
      <c r="B5" s="276"/>
      <c r="C5" s="276"/>
      <c r="D5" s="276"/>
      <c r="E5" s="276"/>
    </row>
    <row r="6" spans="1:5" ht="12.75" customHeight="1" x14ac:dyDescent="0.2">
      <c r="A6" s="487" t="s">
        <v>396</v>
      </c>
      <c r="B6" s="487"/>
      <c r="C6" s="273"/>
      <c r="D6" s="457" t="s">
        <v>397</v>
      </c>
      <c r="E6" s="457"/>
    </row>
    <row r="7" spans="1:5" ht="13.5" thickBot="1" x14ac:dyDescent="0.25">
      <c r="A7" s="49"/>
      <c r="B7" s="338"/>
      <c r="C7" s="273"/>
      <c r="D7" s="274"/>
      <c r="E7" s="334" t="s">
        <v>271</v>
      </c>
    </row>
    <row r="8" spans="1:5" ht="25.5" x14ac:dyDescent="0.2">
      <c r="A8" s="159" t="s">
        <v>407</v>
      </c>
      <c r="B8" s="72" t="s">
        <v>272</v>
      </c>
      <c r="C8" s="72" t="s">
        <v>408</v>
      </c>
      <c r="D8" s="335" t="s">
        <v>274</v>
      </c>
      <c r="E8" s="336" t="s">
        <v>274</v>
      </c>
    </row>
    <row r="9" spans="1:5" x14ac:dyDescent="0.2">
      <c r="A9" s="160" t="s">
        <v>275</v>
      </c>
      <c r="B9" s="74" t="s">
        <v>276</v>
      </c>
      <c r="C9" s="74" t="s">
        <v>409</v>
      </c>
      <c r="D9" s="74">
        <v>1</v>
      </c>
      <c r="E9" s="74">
        <v>2</v>
      </c>
    </row>
    <row r="10" spans="1:5" x14ac:dyDescent="0.2">
      <c r="A10" s="161" t="s">
        <v>605</v>
      </c>
      <c r="B10" s="162" t="s">
        <v>80</v>
      </c>
      <c r="C10" s="163">
        <v>1</v>
      </c>
      <c r="D10" s="164">
        <f>i.04120a!C6</f>
        <v>0</v>
      </c>
      <c r="E10" s="164">
        <f>i.04120a!D6</f>
        <v>0</v>
      </c>
    </row>
    <row r="11" spans="1:5" x14ac:dyDescent="0.2">
      <c r="A11" s="165" t="s">
        <v>417</v>
      </c>
      <c r="B11" s="166" t="s">
        <v>182</v>
      </c>
      <c r="C11" s="167">
        <f t="shared" ref="C11" si="0">+C10+1</f>
        <v>2</v>
      </c>
      <c r="D11" s="168">
        <f>i.04120a!C7</f>
        <v>0</v>
      </c>
      <c r="E11" s="168">
        <f>i.04120a!D7</f>
        <v>0</v>
      </c>
    </row>
    <row r="12" spans="1:5" x14ac:dyDescent="0.2">
      <c r="A12" s="165" t="s">
        <v>421</v>
      </c>
      <c r="B12" s="166" t="s">
        <v>552</v>
      </c>
      <c r="C12" s="167">
        <v>3</v>
      </c>
      <c r="D12" s="168">
        <f>i.04120a!C27-i.04120a!C28</f>
        <v>0</v>
      </c>
      <c r="E12" s="168">
        <f>i.04120a!D27-i.04120a!D28</f>
        <v>0</v>
      </c>
    </row>
    <row r="13" spans="1:5" x14ac:dyDescent="0.2">
      <c r="A13" s="161" t="s">
        <v>446</v>
      </c>
      <c r="B13" s="162" t="s">
        <v>1052</v>
      </c>
      <c r="C13" s="163">
        <v>4</v>
      </c>
      <c r="D13" s="164">
        <f>D10-D11-D12</f>
        <v>0</v>
      </c>
      <c r="E13" s="164">
        <f>E10-E11-E12</f>
        <v>0</v>
      </c>
    </row>
    <row r="14" spans="1:5" x14ac:dyDescent="0.2">
      <c r="A14" s="165" t="s">
        <v>447</v>
      </c>
      <c r="B14" s="166" t="s">
        <v>184</v>
      </c>
      <c r="C14" s="167">
        <v>5</v>
      </c>
      <c r="D14" s="168">
        <f>i.04120a!C31</f>
        <v>0</v>
      </c>
      <c r="E14" s="168">
        <f>i.04120a!D31</f>
        <v>0</v>
      </c>
    </row>
    <row r="15" spans="1:5" x14ac:dyDescent="0.2">
      <c r="A15" s="161" t="s">
        <v>553</v>
      </c>
      <c r="B15" s="169" t="s">
        <v>575</v>
      </c>
      <c r="C15" s="163">
        <v>6</v>
      </c>
      <c r="D15" s="170">
        <f>D13-D14</f>
        <v>0</v>
      </c>
      <c r="E15" s="170">
        <f>E13-E14</f>
        <v>0</v>
      </c>
    </row>
    <row r="16" spans="1:5" x14ac:dyDescent="0.2">
      <c r="A16" s="161" t="s">
        <v>554</v>
      </c>
      <c r="B16" s="171" t="s">
        <v>186</v>
      </c>
      <c r="C16" s="163">
        <v>7</v>
      </c>
      <c r="D16" s="164"/>
      <c r="E16" s="164"/>
    </row>
    <row r="17" spans="1:5" x14ac:dyDescent="0.2">
      <c r="A17" s="165" t="s">
        <v>555</v>
      </c>
      <c r="B17" s="166" t="s">
        <v>187</v>
      </c>
      <c r="C17" s="167">
        <v>8</v>
      </c>
      <c r="D17" s="168">
        <f>i.04120a!C37</f>
        <v>0</v>
      </c>
      <c r="E17" s="168">
        <f>i.04120a!D37</f>
        <v>0</v>
      </c>
    </row>
    <row r="18" spans="1:5" x14ac:dyDescent="0.2">
      <c r="A18" s="165" t="s">
        <v>556</v>
      </c>
      <c r="B18" s="166" t="s">
        <v>188</v>
      </c>
      <c r="C18" s="167">
        <v>9</v>
      </c>
      <c r="D18" s="168">
        <f>i.04120a!C38</f>
        <v>0</v>
      </c>
      <c r="E18" s="168">
        <f>i.04120a!D38</f>
        <v>0</v>
      </c>
    </row>
    <row r="19" spans="1:5" ht="25.5" x14ac:dyDescent="0.2">
      <c r="A19" s="165" t="s">
        <v>557</v>
      </c>
      <c r="B19" s="166" t="s">
        <v>189</v>
      </c>
      <c r="C19" s="167">
        <v>10</v>
      </c>
      <c r="D19" s="168">
        <f>i.04120a!C39</f>
        <v>0</v>
      </c>
      <c r="E19" s="168">
        <f>i.04120a!D39</f>
        <v>0</v>
      </c>
    </row>
    <row r="20" spans="1:5" x14ac:dyDescent="0.2">
      <c r="A20" s="161" t="s">
        <v>576</v>
      </c>
      <c r="B20" s="169" t="s">
        <v>577</v>
      </c>
      <c r="C20" s="163">
        <v>11</v>
      </c>
      <c r="D20" s="170">
        <f>D17+D18+D19</f>
        <v>0</v>
      </c>
      <c r="E20" s="170">
        <f>E17+E18+E19</f>
        <v>0</v>
      </c>
    </row>
    <row r="21" spans="1:5" x14ac:dyDescent="0.2">
      <c r="A21" s="161" t="s">
        <v>558</v>
      </c>
      <c r="B21" s="169" t="s">
        <v>190</v>
      </c>
      <c r="C21" s="163">
        <v>12</v>
      </c>
      <c r="D21" s="170"/>
      <c r="E21" s="170"/>
    </row>
    <row r="22" spans="1:5" x14ac:dyDescent="0.2">
      <c r="A22" s="165" t="s">
        <v>559</v>
      </c>
      <c r="B22" s="166" t="s">
        <v>191</v>
      </c>
      <c r="C22" s="167">
        <f>C21+1</f>
        <v>13</v>
      </c>
      <c r="D22" s="168">
        <f>i.04120a!C11+i.04120a!C12+i.04120a!C13+i.04120a!C14-i.04120a!C85-i.04120a!C86</f>
        <v>0</v>
      </c>
      <c r="E22" s="168">
        <f>i.04120a!D11+i.04120a!D12+i.04120a!D13+i.04120a!D14-i.04120a!D85-i.04120a!D86</f>
        <v>0</v>
      </c>
    </row>
    <row r="23" spans="1:5" x14ac:dyDescent="0.2">
      <c r="A23" s="165" t="s">
        <v>560</v>
      </c>
      <c r="B23" s="166" t="s">
        <v>245</v>
      </c>
      <c r="C23" s="167">
        <f t="shared" ref="C23:C62" si="1">C22+1</f>
        <v>14</v>
      </c>
      <c r="D23" s="168">
        <f>i.04120a!C8</f>
        <v>0</v>
      </c>
      <c r="E23" s="168">
        <f>i.04120a!D8</f>
        <v>0</v>
      </c>
    </row>
    <row r="24" spans="1:5" x14ac:dyDescent="0.2">
      <c r="A24" s="165" t="s">
        <v>561</v>
      </c>
      <c r="B24" s="166" t="s">
        <v>81</v>
      </c>
      <c r="C24" s="167">
        <f t="shared" si="1"/>
        <v>15</v>
      </c>
      <c r="D24" s="168">
        <f>i.04120a!C15+i.04120a!C16+i.04120a!C17+i.04120a!C18+i.04120a!C19+i.04120a!C20</f>
        <v>0</v>
      </c>
      <c r="E24" s="168">
        <f>i.04120a!D15+i.04120a!D16+i.04120a!D17+i.04120a!D18+i.04120a!D19+i.04120a!D20</f>
        <v>0</v>
      </c>
    </row>
    <row r="25" spans="1:5" x14ac:dyDescent="0.2">
      <c r="A25" s="161" t="s">
        <v>606</v>
      </c>
      <c r="B25" s="169" t="s">
        <v>578</v>
      </c>
      <c r="C25" s="163">
        <f t="shared" si="1"/>
        <v>16</v>
      </c>
      <c r="D25" s="170">
        <f>D22+D23+D24</f>
        <v>0</v>
      </c>
      <c r="E25" s="170">
        <f>E22+E23+E24</f>
        <v>0</v>
      </c>
    </row>
    <row r="26" spans="1:5" x14ac:dyDescent="0.2">
      <c r="A26" s="161" t="s">
        <v>562</v>
      </c>
      <c r="B26" s="169" t="s">
        <v>607</v>
      </c>
      <c r="C26" s="163">
        <v>17</v>
      </c>
      <c r="D26" s="172">
        <f>D15-D20+D25</f>
        <v>0</v>
      </c>
      <c r="E26" s="172">
        <f>E15-E20+E25</f>
        <v>0</v>
      </c>
    </row>
    <row r="27" spans="1:5" x14ac:dyDescent="0.2">
      <c r="A27" s="161" t="s">
        <v>563</v>
      </c>
      <c r="B27" s="169" t="s">
        <v>192</v>
      </c>
      <c r="C27" s="163">
        <v>18</v>
      </c>
      <c r="D27" s="170"/>
      <c r="E27" s="170"/>
    </row>
    <row r="28" spans="1:5" x14ac:dyDescent="0.2">
      <c r="A28" s="165" t="s">
        <v>579</v>
      </c>
      <c r="B28" s="166" t="s">
        <v>193</v>
      </c>
      <c r="C28" s="167">
        <f t="shared" si="1"/>
        <v>19</v>
      </c>
      <c r="D28" s="168">
        <f>i.04120a!C44</f>
        <v>0</v>
      </c>
      <c r="E28" s="168">
        <f>i.04120a!D44</f>
        <v>0</v>
      </c>
    </row>
    <row r="29" spans="1:5" x14ac:dyDescent="0.2">
      <c r="A29" s="165" t="s">
        <v>580</v>
      </c>
      <c r="B29" s="166" t="s">
        <v>194</v>
      </c>
      <c r="C29" s="167">
        <f t="shared" si="1"/>
        <v>20</v>
      </c>
      <c r="D29" s="168">
        <f>i.04120a!C45</f>
        <v>0</v>
      </c>
      <c r="E29" s="168">
        <f>i.04120a!D45</f>
        <v>0</v>
      </c>
    </row>
    <row r="30" spans="1:5" x14ac:dyDescent="0.2">
      <c r="A30" s="165" t="s">
        <v>581</v>
      </c>
      <c r="B30" s="166" t="s">
        <v>195</v>
      </c>
      <c r="C30" s="167">
        <f t="shared" si="1"/>
        <v>21</v>
      </c>
      <c r="D30" s="168">
        <f>i.04120a!C55</f>
        <v>0</v>
      </c>
      <c r="E30" s="168">
        <f>i.04120a!D55</f>
        <v>0</v>
      </c>
    </row>
    <row r="31" spans="1:5" x14ac:dyDescent="0.2">
      <c r="A31" s="165" t="s">
        <v>582</v>
      </c>
      <c r="B31" s="166" t="s">
        <v>196</v>
      </c>
      <c r="C31" s="167">
        <f t="shared" si="1"/>
        <v>22</v>
      </c>
      <c r="D31" s="168">
        <f>i.04120a!C54</f>
        <v>0</v>
      </c>
      <c r="E31" s="168">
        <f>i.04120a!D54</f>
        <v>0</v>
      </c>
    </row>
    <row r="32" spans="1:5" x14ac:dyDescent="0.2">
      <c r="A32" s="165" t="s">
        <v>583</v>
      </c>
      <c r="B32" s="166" t="s">
        <v>197</v>
      </c>
      <c r="C32" s="167">
        <f t="shared" si="1"/>
        <v>23</v>
      </c>
      <c r="D32" s="168">
        <f>i.04120a!C57</f>
        <v>0</v>
      </c>
      <c r="E32" s="168">
        <f>i.04120a!D57</f>
        <v>0</v>
      </c>
    </row>
    <row r="33" spans="1:5" x14ac:dyDescent="0.2">
      <c r="A33" s="165" t="s">
        <v>584</v>
      </c>
      <c r="B33" s="166" t="s">
        <v>198</v>
      </c>
      <c r="C33" s="167">
        <f t="shared" si="1"/>
        <v>24</v>
      </c>
      <c r="D33" s="168">
        <f>i.04120a!C47</f>
        <v>0</v>
      </c>
      <c r="E33" s="168">
        <f>i.04120a!D47</f>
        <v>0</v>
      </c>
    </row>
    <row r="34" spans="1:5" x14ac:dyDescent="0.2">
      <c r="A34" s="165" t="s">
        <v>585</v>
      </c>
      <c r="B34" s="166" t="s">
        <v>199</v>
      </c>
      <c r="C34" s="167">
        <f t="shared" si="1"/>
        <v>25</v>
      </c>
      <c r="D34" s="168">
        <f>i.04120a!C60</f>
        <v>0</v>
      </c>
      <c r="E34" s="168">
        <f>i.04120a!D60</f>
        <v>0</v>
      </c>
    </row>
    <row r="35" spans="1:5" x14ac:dyDescent="0.2">
      <c r="A35" s="165" t="s">
        <v>586</v>
      </c>
      <c r="B35" s="166" t="s">
        <v>200</v>
      </c>
      <c r="C35" s="167">
        <f t="shared" si="1"/>
        <v>26</v>
      </c>
      <c r="D35" s="168">
        <f>i.04120a!C48</f>
        <v>0</v>
      </c>
      <c r="E35" s="168">
        <f>i.04120a!D48</f>
        <v>0</v>
      </c>
    </row>
    <row r="36" spans="1:5" x14ac:dyDescent="0.2">
      <c r="A36" s="165" t="s">
        <v>587</v>
      </c>
      <c r="B36" s="166" t="s">
        <v>201</v>
      </c>
      <c r="C36" s="167">
        <f t="shared" si="1"/>
        <v>27</v>
      </c>
      <c r="D36" s="168">
        <f>i.04120a!C56</f>
        <v>0</v>
      </c>
      <c r="E36" s="168">
        <f>i.04120a!D56</f>
        <v>0</v>
      </c>
    </row>
    <row r="37" spans="1:5" x14ac:dyDescent="0.2">
      <c r="A37" s="165" t="s">
        <v>588</v>
      </c>
      <c r="B37" s="166" t="s">
        <v>202</v>
      </c>
      <c r="C37" s="167">
        <f t="shared" si="1"/>
        <v>28</v>
      </c>
      <c r="D37" s="168">
        <f>i.04120a!C63</f>
        <v>0</v>
      </c>
      <c r="E37" s="168">
        <f>i.04120a!D63</f>
        <v>0</v>
      </c>
    </row>
    <row r="38" spans="1:5" x14ac:dyDescent="0.2">
      <c r="A38" s="165" t="s">
        <v>589</v>
      </c>
      <c r="B38" s="166" t="s">
        <v>203</v>
      </c>
      <c r="C38" s="167">
        <f t="shared" si="1"/>
        <v>29</v>
      </c>
      <c r="D38" s="168">
        <f>i.04120a!C49</f>
        <v>0</v>
      </c>
      <c r="E38" s="168">
        <f>i.04120a!D49</f>
        <v>0</v>
      </c>
    </row>
    <row r="39" spans="1:5" x14ac:dyDescent="0.2">
      <c r="A39" s="165" t="s">
        <v>590</v>
      </c>
      <c r="B39" s="166" t="s">
        <v>204</v>
      </c>
      <c r="C39" s="167">
        <f t="shared" si="1"/>
        <v>30</v>
      </c>
      <c r="D39" s="168">
        <f>i.04120a!C61</f>
        <v>0</v>
      </c>
      <c r="E39" s="168">
        <f>i.04120a!D61</f>
        <v>0</v>
      </c>
    </row>
    <row r="40" spans="1:5" x14ac:dyDescent="0.2">
      <c r="A40" s="165" t="s">
        <v>591</v>
      </c>
      <c r="B40" s="166" t="s">
        <v>205</v>
      </c>
      <c r="C40" s="167">
        <f t="shared" si="1"/>
        <v>31</v>
      </c>
      <c r="D40" s="168">
        <f>i.04120a!C50</f>
        <v>0</v>
      </c>
      <c r="E40" s="168">
        <f>i.04120a!D50</f>
        <v>0</v>
      </c>
    </row>
    <row r="41" spans="1:5" x14ac:dyDescent="0.2">
      <c r="A41" s="165" t="s">
        <v>592</v>
      </c>
      <c r="B41" s="166" t="s">
        <v>206</v>
      </c>
      <c r="C41" s="167">
        <f>C40+1</f>
        <v>32</v>
      </c>
      <c r="D41" s="168">
        <f>i.04120a!C58+i.04120a!C59</f>
        <v>0</v>
      </c>
      <c r="E41" s="168">
        <f>i.04120a!D58+i.04120a!D59</f>
        <v>0</v>
      </c>
    </row>
    <row r="42" spans="1:5" x14ac:dyDescent="0.2">
      <c r="A42" s="165" t="s">
        <v>593</v>
      </c>
      <c r="B42" s="166" t="s">
        <v>83</v>
      </c>
      <c r="C42" s="167">
        <f>C41+1</f>
        <v>33</v>
      </c>
      <c r="D42" s="168">
        <f>i.04120a!C46+i.04120a!C51+i.04120a!C52+i.04120a!C53+i.04120a!C62+SUM(i.04120a!C64:C83)+i.04120a!C87+i.04120a!C84</f>
        <v>0</v>
      </c>
      <c r="E42" s="168">
        <f>i.04120a!D46+i.04120a!D51+i.04120a!D52+i.04120a!D53+i.04120a!D62+SUM(i.04120a!D64:D83)+i.04120a!D87+i.04120a!D84</f>
        <v>0</v>
      </c>
    </row>
    <row r="43" spans="1:5" x14ac:dyDescent="0.2">
      <c r="A43" s="161" t="s">
        <v>594</v>
      </c>
      <c r="B43" s="169" t="s">
        <v>608</v>
      </c>
      <c r="C43" s="163">
        <f>C42+1</f>
        <v>34</v>
      </c>
      <c r="D43" s="173">
        <f>SUM(D28:D42)</f>
        <v>0</v>
      </c>
      <c r="E43" s="173">
        <f>SUM(E28:E42)</f>
        <v>0</v>
      </c>
    </row>
    <row r="44" spans="1:5" x14ac:dyDescent="0.2">
      <c r="A44" s="161" t="s">
        <v>564</v>
      </c>
      <c r="B44" s="169" t="s">
        <v>609</v>
      </c>
      <c r="C44" s="163">
        <f t="shared" si="1"/>
        <v>35</v>
      </c>
      <c r="D44" s="170">
        <f>D26-D43</f>
        <v>0</v>
      </c>
      <c r="E44" s="170">
        <f>E26-E43</f>
        <v>0</v>
      </c>
    </row>
    <row r="45" spans="1:5" x14ac:dyDescent="0.2">
      <c r="A45" s="161" t="s">
        <v>565</v>
      </c>
      <c r="B45" s="169" t="s">
        <v>207</v>
      </c>
      <c r="C45" s="163">
        <f t="shared" si="1"/>
        <v>36</v>
      </c>
      <c r="D45" s="170"/>
      <c r="E45" s="170"/>
    </row>
    <row r="46" spans="1:5" x14ac:dyDescent="0.2">
      <c r="A46" s="165" t="s">
        <v>566</v>
      </c>
      <c r="B46" s="166" t="s">
        <v>208</v>
      </c>
      <c r="C46" s="167">
        <f>C45+1</f>
        <v>37</v>
      </c>
      <c r="D46" s="337"/>
      <c r="E46" s="337"/>
    </row>
    <row r="47" spans="1:5" x14ac:dyDescent="0.2">
      <c r="A47" s="165" t="s">
        <v>595</v>
      </c>
      <c r="B47" s="166" t="s">
        <v>209</v>
      </c>
      <c r="C47" s="167">
        <f t="shared" si="1"/>
        <v>38</v>
      </c>
      <c r="D47" s="168">
        <f>i.04120a!C24-i.04120a!C93</f>
        <v>0</v>
      </c>
      <c r="E47" s="168">
        <f>i.04120a!D24-i.04120a!D93</f>
        <v>0</v>
      </c>
    </row>
    <row r="48" spans="1:5" x14ac:dyDescent="0.2">
      <c r="A48" s="165" t="s">
        <v>596</v>
      </c>
      <c r="B48" s="166" t="s">
        <v>210</v>
      </c>
      <c r="C48" s="167">
        <f t="shared" si="1"/>
        <v>39</v>
      </c>
      <c r="D48" s="337"/>
      <c r="E48" s="337"/>
    </row>
    <row r="49" spans="1:5" ht="25.5" x14ac:dyDescent="0.2">
      <c r="A49" s="165" t="s">
        <v>597</v>
      </c>
      <c r="B49" s="166" t="s">
        <v>211</v>
      </c>
      <c r="C49" s="167">
        <f t="shared" si="1"/>
        <v>40</v>
      </c>
      <c r="D49" s="168">
        <f>i.04120a!C21-i.04120a!C90</f>
        <v>0</v>
      </c>
      <c r="E49" s="168">
        <f>i.04120a!D21-i.04120a!D90</f>
        <v>0</v>
      </c>
    </row>
    <row r="50" spans="1:5" ht="25.5" x14ac:dyDescent="0.2">
      <c r="A50" s="165" t="s">
        <v>598</v>
      </c>
      <c r="B50" s="166" t="s">
        <v>212</v>
      </c>
      <c r="C50" s="167">
        <f t="shared" si="1"/>
        <v>41</v>
      </c>
      <c r="D50" s="337"/>
      <c r="E50" s="337"/>
    </row>
    <row r="51" spans="1:5" x14ac:dyDescent="0.2">
      <c r="A51" s="165" t="s">
        <v>599</v>
      </c>
      <c r="B51" s="166" t="s">
        <v>213</v>
      </c>
      <c r="C51" s="167">
        <f t="shared" si="1"/>
        <v>42</v>
      </c>
      <c r="D51" s="337"/>
      <c r="E51" s="337"/>
    </row>
    <row r="52" spans="1:5" x14ac:dyDescent="0.2">
      <c r="A52" s="165" t="s">
        <v>600</v>
      </c>
      <c r="B52" s="166" t="s">
        <v>214</v>
      </c>
      <c r="C52" s="167">
        <f t="shared" si="1"/>
        <v>43</v>
      </c>
      <c r="D52" s="287"/>
      <c r="E52" s="287"/>
    </row>
    <row r="53" spans="1:5" x14ac:dyDescent="0.2">
      <c r="A53" s="165" t="s">
        <v>601</v>
      </c>
      <c r="B53" s="166" t="s">
        <v>603</v>
      </c>
      <c r="C53" s="167">
        <f t="shared" si="1"/>
        <v>44</v>
      </c>
      <c r="D53" s="168">
        <f>i.04120a!C22+i.04120a!C23+i.04120a!C25+i.04120a!C26-i.04120a!C88-i.04120a!C89-i.04120a!C91-i.04120a!C92-i.04120a!C94-i.04120a!C95</f>
        <v>0</v>
      </c>
      <c r="E53" s="168">
        <f>i.04120a!D22+i.04120a!D23+i.04120a!D25+i.04120a!D26-i.04120a!D88-i.04120a!D89-i.04120a!D91-i.04120a!D92-i.04120a!D94-i.04120a!D95</f>
        <v>0</v>
      </c>
    </row>
    <row r="54" spans="1:5" ht="25.5" x14ac:dyDescent="0.2">
      <c r="A54" s="161" t="s">
        <v>602</v>
      </c>
      <c r="B54" s="169" t="s">
        <v>604</v>
      </c>
      <c r="C54" s="163">
        <f t="shared" si="1"/>
        <v>45</v>
      </c>
      <c r="D54" s="170">
        <f>SUM(D46:D53)</f>
        <v>0</v>
      </c>
      <c r="E54" s="170">
        <f>SUM(E46:E53)</f>
        <v>0</v>
      </c>
    </row>
    <row r="55" spans="1:5" x14ac:dyDescent="0.2">
      <c r="A55" s="161" t="s">
        <v>567</v>
      </c>
      <c r="B55" s="169" t="s">
        <v>610</v>
      </c>
      <c r="C55" s="163">
        <f t="shared" si="1"/>
        <v>46</v>
      </c>
      <c r="D55" s="170">
        <f>D44-D54</f>
        <v>0</v>
      </c>
      <c r="E55" s="170">
        <f>E44-E54</f>
        <v>0</v>
      </c>
    </row>
    <row r="56" spans="1:5" x14ac:dyDescent="0.2">
      <c r="A56" s="165" t="s">
        <v>568</v>
      </c>
      <c r="B56" s="166" t="s">
        <v>216</v>
      </c>
      <c r="C56" s="167">
        <f t="shared" si="1"/>
        <v>47</v>
      </c>
      <c r="D56" s="168">
        <f>i.04120a!C96</f>
        <v>0</v>
      </c>
      <c r="E56" s="168">
        <f>i.04120a!D96</f>
        <v>0</v>
      </c>
    </row>
    <row r="57" spans="1:5" x14ac:dyDescent="0.2">
      <c r="A57" s="161" t="s">
        <v>569</v>
      </c>
      <c r="B57" s="169" t="s">
        <v>611</v>
      </c>
      <c r="C57" s="163">
        <f t="shared" si="1"/>
        <v>48</v>
      </c>
      <c r="D57" s="170">
        <f>D55-D56</f>
        <v>0</v>
      </c>
      <c r="E57" s="170">
        <f>E55-E56</f>
        <v>0</v>
      </c>
    </row>
    <row r="58" spans="1:5" x14ac:dyDescent="0.2">
      <c r="A58" s="165" t="s">
        <v>570</v>
      </c>
      <c r="B58" s="166" t="s">
        <v>217</v>
      </c>
      <c r="C58" s="167">
        <f t="shared" si="1"/>
        <v>49</v>
      </c>
      <c r="D58" s="337"/>
      <c r="E58" s="337"/>
    </row>
    <row r="59" spans="1:5" x14ac:dyDescent="0.2">
      <c r="A59" s="161">
        <v>12</v>
      </c>
      <c r="B59" s="169" t="s">
        <v>612</v>
      </c>
      <c r="C59" s="163">
        <f t="shared" si="1"/>
        <v>50</v>
      </c>
      <c r="D59" s="170">
        <f>D57-D58</f>
        <v>0</v>
      </c>
      <c r="E59" s="170">
        <f>E57-E58</f>
        <v>0</v>
      </c>
    </row>
    <row r="60" spans="1:5" x14ac:dyDescent="0.2">
      <c r="A60" s="165">
        <v>12.1</v>
      </c>
      <c r="B60" s="166" t="s">
        <v>218</v>
      </c>
      <c r="C60" s="167">
        <f t="shared" si="1"/>
        <v>51</v>
      </c>
      <c r="D60" s="337"/>
      <c r="E60" s="337"/>
    </row>
    <row r="61" spans="1:5" x14ac:dyDescent="0.2">
      <c r="A61" s="161">
        <v>13</v>
      </c>
      <c r="B61" s="169" t="s">
        <v>613</v>
      </c>
      <c r="C61" s="163">
        <f t="shared" si="1"/>
        <v>52</v>
      </c>
      <c r="D61" s="170">
        <f>D59-D60</f>
        <v>0</v>
      </c>
      <c r="E61" s="170">
        <f>E59-E60</f>
        <v>0</v>
      </c>
    </row>
    <row r="62" spans="1:5" x14ac:dyDescent="0.2">
      <c r="A62" s="165">
        <v>13.1</v>
      </c>
      <c r="B62" s="166" t="s">
        <v>219</v>
      </c>
      <c r="C62" s="167">
        <f t="shared" si="1"/>
        <v>53</v>
      </c>
      <c r="D62" s="337"/>
      <c r="E62" s="337"/>
    </row>
    <row r="64" spans="1:5" x14ac:dyDescent="0.2">
      <c r="B64" s="6" t="s">
        <v>398</v>
      </c>
      <c r="C64" s="275"/>
      <c r="D64" s="8"/>
      <c r="E64" s="8"/>
    </row>
    <row r="65" spans="2:5" x14ac:dyDescent="0.2">
      <c r="B65" s="9"/>
      <c r="C65" s="275"/>
      <c r="D65" s="8"/>
      <c r="E65" s="8"/>
    </row>
    <row r="66" spans="2:5" x14ac:dyDescent="0.2">
      <c r="B66" s="9" t="s">
        <v>399</v>
      </c>
      <c r="C66" s="275"/>
      <c r="D66" s="8"/>
      <c r="E66" s="8"/>
    </row>
    <row r="67" spans="2:5" x14ac:dyDescent="0.2">
      <c r="B67" s="9"/>
      <c r="C67" s="275"/>
      <c r="D67" s="8"/>
      <c r="E67" s="8"/>
    </row>
    <row r="68" spans="2:5" x14ac:dyDescent="0.2">
      <c r="B68" s="10" t="s">
        <v>400</v>
      </c>
      <c r="C68" s="456" t="s">
        <v>401</v>
      </c>
      <c r="D68" s="456"/>
      <c r="E68" s="8" t="s">
        <v>402</v>
      </c>
    </row>
    <row r="69" spans="2:5" x14ac:dyDescent="0.2">
      <c r="B69" s="9"/>
      <c r="C69" s="456"/>
      <c r="D69" s="456"/>
      <c r="E69" s="8"/>
    </row>
    <row r="70" spans="2:5" x14ac:dyDescent="0.2">
      <c r="B70" s="10" t="s">
        <v>403</v>
      </c>
      <c r="C70" s="456" t="s">
        <v>404</v>
      </c>
      <c r="D70" s="456"/>
      <c r="E70" s="8" t="s">
        <v>405</v>
      </c>
    </row>
    <row r="71" spans="2:5" x14ac:dyDescent="0.2">
      <c r="B71" s="9"/>
      <c r="C71" s="456"/>
      <c r="D71" s="456"/>
      <c r="E71" s="8"/>
    </row>
    <row r="72" spans="2:5" x14ac:dyDescent="0.2">
      <c r="B72" s="10" t="s">
        <v>406</v>
      </c>
      <c r="C72" s="456" t="s">
        <v>401</v>
      </c>
      <c r="D72" s="456"/>
      <c r="E72" s="8" t="s">
        <v>405</v>
      </c>
    </row>
  </sheetData>
  <sheetProtection password="CA9F" sheet="1" objects="1" scenarios="1"/>
  <mergeCells count="9">
    <mergeCell ref="C72:D72"/>
    <mergeCell ref="A4:E4"/>
    <mergeCell ref="D6:E6"/>
    <mergeCell ref="A6:B6"/>
    <mergeCell ref="C1:E2"/>
    <mergeCell ref="C68:D68"/>
    <mergeCell ref="C69:D69"/>
    <mergeCell ref="C70:D70"/>
    <mergeCell ref="C71:D71"/>
  </mergeCell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4"/>
  <sheetViews>
    <sheetView zoomScaleNormal="100" zoomScalePageLayoutView="60" workbookViewId="0">
      <selection activeCell="G29" sqref="G29"/>
    </sheetView>
  </sheetViews>
  <sheetFormatPr defaultRowHeight="12.75" x14ac:dyDescent="0.2"/>
  <cols>
    <col min="1" max="1" width="3.28515625" style="290" customWidth="1"/>
    <col min="2" max="2" width="48.85546875" style="290" customWidth="1"/>
    <col min="3" max="3" width="8.5703125" style="290" customWidth="1"/>
    <col min="4" max="4" width="20.85546875" style="290" customWidth="1"/>
    <col min="5" max="5" width="18.85546875" style="290" customWidth="1"/>
    <col min="6" max="6" width="18.42578125" style="290" customWidth="1"/>
    <col min="7" max="7" width="17.5703125" style="290" customWidth="1"/>
    <col min="8" max="1018" width="11.5703125" style="290"/>
    <col min="1019" max="16384" width="9.140625" style="290"/>
  </cols>
  <sheetData>
    <row r="1" spans="1:9" x14ac:dyDescent="0.2">
      <c r="A1" s="497"/>
      <c r="B1" s="498"/>
      <c r="C1" s="174"/>
      <c r="D1" s="175"/>
      <c r="E1" s="495" t="s">
        <v>621</v>
      </c>
      <c r="F1" s="495"/>
      <c r="G1" s="495"/>
      <c r="H1" s="9"/>
      <c r="I1" s="9"/>
    </row>
    <row r="2" spans="1:9" x14ac:dyDescent="0.2">
      <c r="A2" s="176"/>
      <c r="B2" s="25"/>
      <c r="C2" s="174"/>
      <c r="D2" s="175"/>
      <c r="E2" s="495"/>
      <c r="F2" s="495"/>
      <c r="G2" s="495"/>
      <c r="H2" s="9"/>
      <c r="I2" s="9"/>
    </row>
    <row r="3" spans="1:9" x14ac:dyDescent="0.2">
      <c r="A3" s="499" t="s">
        <v>626</v>
      </c>
      <c r="B3" s="500"/>
      <c r="C3" s="500"/>
      <c r="D3" s="500"/>
      <c r="E3" s="500"/>
      <c r="F3" s="500"/>
      <c r="G3" s="500"/>
      <c r="H3" s="500"/>
      <c r="I3" s="500"/>
    </row>
    <row r="4" spans="1:9" x14ac:dyDescent="0.2">
      <c r="A4" s="177"/>
      <c r="B4" s="9"/>
      <c r="C4" s="178"/>
      <c r="D4" s="179"/>
      <c r="E4" s="179"/>
      <c r="F4" s="179"/>
      <c r="G4" s="179"/>
      <c r="H4" s="179"/>
      <c r="I4" s="179"/>
    </row>
    <row r="5" spans="1:9" ht="12.75" customHeight="1" x14ac:dyDescent="0.2">
      <c r="A5" s="501" t="s">
        <v>396</v>
      </c>
      <c r="B5" s="501"/>
      <c r="C5" s="501"/>
      <c r="D5" s="501"/>
      <c r="F5" s="503" t="s">
        <v>620</v>
      </c>
      <c r="G5" s="503"/>
      <c r="H5" s="180"/>
      <c r="I5" s="180"/>
    </row>
    <row r="6" spans="1:9" x14ac:dyDescent="0.2">
      <c r="E6" s="181"/>
      <c r="F6" s="504" t="s">
        <v>271</v>
      </c>
      <c r="G6" s="504"/>
      <c r="H6" s="180"/>
      <c r="I6" s="180"/>
    </row>
    <row r="7" spans="1:9" x14ac:dyDescent="0.2">
      <c r="A7" s="477" t="s">
        <v>407</v>
      </c>
      <c r="B7" s="477" t="s">
        <v>622</v>
      </c>
      <c r="C7" s="477" t="s">
        <v>408</v>
      </c>
      <c r="D7" s="480" t="s">
        <v>173</v>
      </c>
      <c r="E7" s="481"/>
      <c r="F7" s="481"/>
      <c r="G7" s="482"/>
    </row>
    <row r="8" spans="1:9" x14ac:dyDescent="0.2">
      <c r="A8" s="502"/>
      <c r="B8" s="502"/>
      <c r="C8" s="502"/>
      <c r="D8" s="28" t="s">
        <v>220</v>
      </c>
      <c r="E8" s="28" t="s">
        <v>623</v>
      </c>
      <c r="F8" s="28" t="s">
        <v>221</v>
      </c>
      <c r="G8" s="28" t="s">
        <v>624</v>
      </c>
    </row>
    <row r="9" spans="1:9" x14ac:dyDescent="0.2">
      <c r="A9" s="345" t="s">
        <v>275</v>
      </c>
      <c r="B9" s="346" t="s">
        <v>276</v>
      </c>
      <c r="C9" s="346" t="s">
        <v>409</v>
      </c>
      <c r="D9" s="28">
        <v>1</v>
      </c>
      <c r="E9" s="28">
        <v>2</v>
      </c>
      <c r="F9" s="28">
        <v>3</v>
      </c>
      <c r="G9" s="28">
        <v>4</v>
      </c>
    </row>
    <row r="10" spans="1:9" x14ac:dyDescent="0.2">
      <c r="A10" s="184">
        <v>1</v>
      </c>
      <c r="B10" s="341" t="s">
        <v>174</v>
      </c>
      <c r="C10" s="342">
        <v>1</v>
      </c>
      <c r="D10" s="339"/>
      <c r="E10" s="339"/>
      <c r="F10" s="339"/>
      <c r="G10" s="340">
        <f>+D10+E10-F10</f>
        <v>0</v>
      </c>
    </row>
    <row r="11" spans="1:9" x14ac:dyDescent="0.2">
      <c r="A11" s="343">
        <v>2</v>
      </c>
      <c r="B11" s="341" t="s">
        <v>175</v>
      </c>
      <c r="C11" s="342">
        <f>+C10+1</f>
        <v>2</v>
      </c>
      <c r="D11" s="339"/>
      <c r="E11" s="339"/>
      <c r="F11" s="339"/>
      <c r="G11" s="340">
        <f t="shared" ref="G11:G12" si="0">+D11+E11-F11</f>
        <v>0</v>
      </c>
    </row>
    <row r="12" spans="1:9" x14ac:dyDescent="0.2">
      <c r="A12" s="343">
        <v>3</v>
      </c>
      <c r="B12" s="341" t="s">
        <v>627</v>
      </c>
      <c r="C12" s="342">
        <f t="shared" ref="C12" si="1">+C11+1</f>
        <v>3</v>
      </c>
      <c r="D12" s="339"/>
      <c r="E12" s="339"/>
      <c r="F12" s="339"/>
      <c r="G12" s="340">
        <f t="shared" si="0"/>
        <v>0</v>
      </c>
    </row>
    <row r="13" spans="1:9" x14ac:dyDescent="0.2">
      <c r="A13" s="496" t="s">
        <v>625</v>
      </c>
      <c r="B13" s="482"/>
      <c r="C13" s="28">
        <f>C12+1</f>
        <v>4</v>
      </c>
      <c r="D13" s="340">
        <f>SUM(D10:D12)</f>
        <v>0</v>
      </c>
      <c r="E13" s="340">
        <f>SUM(E10:E12)</f>
        <v>0</v>
      </c>
      <c r="F13" s="340">
        <f>SUM(F10:F12)</f>
        <v>0</v>
      </c>
      <c r="G13" s="340">
        <f>SUM(G10:G12)</f>
        <v>0</v>
      </c>
    </row>
    <row r="15" spans="1:9" x14ac:dyDescent="0.2">
      <c r="D15" s="291">
        <f>D13-i.04119!D79</f>
        <v>0</v>
      </c>
      <c r="G15" s="291">
        <f>G13-i.04119!E79</f>
        <v>0</v>
      </c>
    </row>
    <row r="16" spans="1:9" x14ac:dyDescent="0.2">
      <c r="B16" s="6" t="s">
        <v>398</v>
      </c>
      <c r="C16" s="275"/>
      <c r="D16" s="8"/>
      <c r="E16" s="8"/>
    </row>
    <row r="17" spans="2:5" x14ac:dyDescent="0.2">
      <c r="B17" s="9"/>
      <c r="C17" s="275"/>
      <c r="D17" s="8"/>
      <c r="E17" s="8"/>
    </row>
    <row r="18" spans="2:5" x14ac:dyDescent="0.2">
      <c r="B18" s="9" t="s">
        <v>399</v>
      </c>
      <c r="C18" s="275"/>
      <c r="D18" s="8"/>
      <c r="E18" s="8"/>
    </row>
    <row r="19" spans="2:5" x14ac:dyDescent="0.2">
      <c r="B19" s="9"/>
      <c r="C19" s="275"/>
      <c r="D19" s="8"/>
      <c r="E19" s="8"/>
    </row>
    <row r="20" spans="2:5" x14ac:dyDescent="0.2">
      <c r="B20" s="10" t="s">
        <v>400</v>
      </c>
      <c r="C20" s="456" t="s">
        <v>401</v>
      </c>
      <c r="D20" s="456"/>
      <c r="E20" s="8" t="s">
        <v>402</v>
      </c>
    </row>
    <row r="21" spans="2:5" x14ac:dyDescent="0.2">
      <c r="B21" s="9"/>
      <c r="C21" s="456"/>
      <c r="D21" s="456"/>
      <c r="E21" s="8"/>
    </row>
    <row r="22" spans="2:5" x14ac:dyDescent="0.2">
      <c r="B22" s="10" t="s">
        <v>403</v>
      </c>
      <c r="C22" s="456" t="s">
        <v>404</v>
      </c>
      <c r="D22" s="456"/>
      <c r="E22" s="8" t="s">
        <v>405</v>
      </c>
    </row>
    <row r="23" spans="2:5" x14ac:dyDescent="0.2">
      <c r="B23" s="9"/>
      <c r="C23" s="456"/>
      <c r="D23" s="456"/>
      <c r="E23" s="8"/>
    </row>
    <row r="24" spans="2:5" x14ac:dyDescent="0.2">
      <c r="B24" s="10" t="s">
        <v>406</v>
      </c>
      <c r="C24" s="456" t="s">
        <v>401</v>
      </c>
      <c r="D24" s="456"/>
      <c r="E24" s="8" t="s">
        <v>405</v>
      </c>
    </row>
  </sheetData>
  <sheetProtection password="CA9F" sheet="1" objects="1" scenarios="1"/>
  <mergeCells count="16">
    <mergeCell ref="C22:D22"/>
    <mergeCell ref="C23:D23"/>
    <mergeCell ref="C24:D24"/>
    <mergeCell ref="F5:G5"/>
    <mergeCell ref="F6:G6"/>
    <mergeCell ref="E1:G2"/>
    <mergeCell ref="C20:D20"/>
    <mergeCell ref="C21:D21"/>
    <mergeCell ref="A13:B13"/>
    <mergeCell ref="A1:B1"/>
    <mergeCell ref="A3:I3"/>
    <mergeCell ref="A5:D5"/>
    <mergeCell ref="A7:A8"/>
    <mergeCell ref="B7:B8"/>
    <mergeCell ref="C7:C8"/>
    <mergeCell ref="D7:G7"/>
  </mergeCell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9"/>
  <sheetViews>
    <sheetView zoomScaleNormal="100" zoomScalePageLayoutView="60" workbookViewId="0">
      <selection activeCell="K43" sqref="K43"/>
    </sheetView>
  </sheetViews>
  <sheetFormatPr defaultRowHeight="12.75" x14ac:dyDescent="0.2"/>
  <cols>
    <col min="1" max="1" width="4.42578125" style="290" customWidth="1"/>
    <col min="2" max="2" width="24.42578125" style="290" customWidth="1"/>
    <col min="3" max="3" width="6.7109375" style="290" bestFit="1" customWidth="1"/>
    <col min="4" max="7" width="19.7109375" style="290" customWidth="1"/>
    <col min="8" max="1016" width="11.5703125" style="290"/>
    <col min="1017" max="16384" width="9.140625" style="290"/>
  </cols>
  <sheetData>
    <row r="1" spans="1:8" x14ac:dyDescent="0.2">
      <c r="A1" s="279"/>
      <c r="B1" s="8"/>
      <c r="C1" s="9"/>
      <c r="D1" s="9"/>
      <c r="E1" s="495" t="s">
        <v>628</v>
      </c>
      <c r="F1" s="495"/>
      <c r="G1" s="495"/>
      <c r="H1" s="9"/>
    </row>
    <row r="2" spans="1:8" x14ac:dyDescent="0.2">
      <c r="A2" s="279"/>
      <c r="B2" s="8"/>
      <c r="C2" s="9"/>
      <c r="D2" s="9"/>
      <c r="E2" s="495"/>
      <c r="F2" s="495"/>
      <c r="G2" s="495"/>
      <c r="H2" s="9"/>
    </row>
    <row r="3" spans="1:8" x14ac:dyDescent="0.2">
      <c r="A3" s="279"/>
      <c r="B3" s="8"/>
      <c r="C3" s="9"/>
      <c r="D3" s="8"/>
      <c r="E3" s="8"/>
      <c r="F3" s="8"/>
      <c r="G3" s="8"/>
      <c r="H3" s="8"/>
    </row>
    <row r="4" spans="1:8" ht="24" customHeight="1" x14ac:dyDescent="0.2">
      <c r="A4" s="507" t="s">
        <v>928</v>
      </c>
      <c r="B4" s="507"/>
      <c r="C4" s="507"/>
      <c r="D4" s="507"/>
      <c r="E4" s="507"/>
      <c r="F4" s="507"/>
      <c r="G4" s="507"/>
      <c r="H4" s="352"/>
    </row>
    <row r="5" spans="1:8" x14ac:dyDescent="0.2">
      <c r="A5" s="279"/>
      <c r="B5" s="8"/>
      <c r="C5" s="9"/>
      <c r="D5" s="8"/>
      <c r="E5" s="8"/>
      <c r="F5" s="8"/>
      <c r="G5" s="8"/>
      <c r="H5" s="8"/>
    </row>
    <row r="6" spans="1:8" ht="11.25" customHeight="1" x14ac:dyDescent="0.2">
      <c r="A6" s="501" t="s">
        <v>396</v>
      </c>
      <c r="B6" s="498"/>
      <c r="C6" s="498"/>
      <c r="D6" s="280"/>
      <c r="E6" s="8"/>
      <c r="G6" s="277" t="s">
        <v>620</v>
      </c>
    </row>
    <row r="7" spans="1:8" x14ac:dyDescent="0.2">
      <c r="A7" s="353"/>
      <c r="B7" s="8"/>
      <c r="C7" s="9"/>
      <c r="D7" s="8"/>
      <c r="E7" s="206"/>
      <c r="G7" s="278" t="s">
        <v>271</v>
      </c>
    </row>
    <row r="8" spans="1:8" ht="38.25" x14ac:dyDescent="0.2">
      <c r="A8" s="57" t="s">
        <v>407</v>
      </c>
      <c r="B8" s="354" t="s">
        <v>630</v>
      </c>
      <c r="C8" s="355" t="s">
        <v>408</v>
      </c>
      <c r="D8" s="26" t="s">
        <v>220</v>
      </c>
      <c r="E8" s="26" t="s">
        <v>623</v>
      </c>
      <c r="F8" s="26" t="s">
        <v>221</v>
      </c>
      <c r="G8" s="26" t="s">
        <v>624</v>
      </c>
    </row>
    <row r="9" spans="1:8" x14ac:dyDescent="0.2">
      <c r="A9" s="356" t="s">
        <v>275</v>
      </c>
      <c r="B9" s="282" t="s">
        <v>276</v>
      </c>
      <c r="C9" s="282" t="s">
        <v>409</v>
      </c>
      <c r="D9" s="357" t="s">
        <v>631</v>
      </c>
      <c r="E9" s="28">
        <v>1</v>
      </c>
      <c r="F9" s="28">
        <v>2</v>
      </c>
      <c r="G9" s="28">
        <v>4</v>
      </c>
    </row>
    <row r="10" spans="1:8" x14ac:dyDescent="0.2">
      <c r="A10" s="184">
        <v>2.1</v>
      </c>
      <c r="B10" s="349" t="s">
        <v>222</v>
      </c>
      <c r="C10" s="350">
        <v>1</v>
      </c>
      <c r="D10" s="347"/>
      <c r="E10" s="34"/>
      <c r="F10" s="34"/>
      <c r="G10" s="32">
        <f>D10+E10-F10</f>
        <v>0</v>
      </c>
    </row>
    <row r="11" spans="1:8" x14ac:dyDescent="0.2">
      <c r="A11" s="184">
        <v>2.2000000000000002</v>
      </c>
      <c r="B11" s="351" t="s">
        <v>632</v>
      </c>
      <c r="C11" s="350">
        <v>2</v>
      </c>
      <c r="D11" s="347"/>
      <c r="E11" s="34"/>
      <c r="F11" s="34"/>
      <c r="G11" s="32">
        <f t="shared" ref="G11:G17" si="0">D11+E11-F11</f>
        <v>0</v>
      </c>
    </row>
    <row r="12" spans="1:8" x14ac:dyDescent="0.2">
      <c r="A12" s="184">
        <v>2.2999999999999998</v>
      </c>
      <c r="B12" s="351" t="s">
        <v>223</v>
      </c>
      <c r="C12" s="350">
        <v>3</v>
      </c>
      <c r="D12" s="347"/>
      <c r="E12" s="34"/>
      <c r="F12" s="34"/>
      <c r="G12" s="32">
        <f t="shared" si="0"/>
        <v>0</v>
      </c>
    </row>
    <row r="13" spans="1:8" x14ac:dyDescent="0.2">
      <c r="A13" s="184">
        <v>2.4</v>
      </c>
      <c r="B13" s="351" t="s">
        <v>632</v>
      </c>
      <c r="C13" s="350">
        <v>4</v>
      </c>
      <c r="D13" s="347"/>
      <c r="E13" s="34"/>
      <c r="F13" s="34"/>
      <c r="G13" s="32">
        <f t="shared" si="0"/>
        <v>0</v>
      </c>
    </row>
    <row r="14" spans="1:8" x14ac:dyDescent="0.2">
      <c r="A14" s="184">
        <v>2.5</v>
      </c>
      <c r="B14" s="351" t="s">
        <v>224</v>
      </c>
      <c r="C14" s="350">
        <v>5</v>
      </c>
      <c r="D14" s="347"/>
      <c r="E14" s="34"/>
      <c r="F14" s="34"/>
      <c r="G14" s="32">
        <f t="shared" si="0"/>
        <v>0</v>
      </c>
    </row>
    <row r="15" spans="1:8" x14ac:dyDescent="0.2">
      <c r="A15" s="184">
        <v>2.6</v>
      </c>
      <c r="B15" s="351" t="s">
        <v>225</v>
      </c>
      <c r="C15" s="350">
        <v>6</v>
      </c>
      <c r="D15" s="347"/>
      <c r="E15" s="34"/>
      <c r="F15" s="34"/>
      <c r="G15" s="32">
        <f t="shared" si="0"/>
        <v>0</v>
      </c>
    </row>
    <row r="16" spans="1:8" x14ac:dyDescent="0.2">
      <c r="A16" s="184">
        <v>2.7</v>
      </c>
      <c r="B16" s="351" t="s">
        <v>226</v>
      </c>
      <c r="C16" s="350">
        <v>7</v>
      </c>
      <c r="D16" s="347"/>
      <c r="E16" s="34"/>
      <c r="F16" s="34"/>
      <c r="G16" s="32">
        <f t="shared" si="0"/>
        <v>0</v>
      </c>
    </row>
    <row r="17" spans="1:7" x14ac:dyDescent="0.2">
      <c r="A17" s="184">
        <v>2.8</v>
      </c>
      <c r="B17" s="351" t="s">
        <v>227</v>
      </c>
      <c r="C17" s="350">
        <v>8</v>
      </c>
      <c r="D17" s="347"/>
      <c r="E17" s="34"/>
      <c r="F17" s="34"/>
      <c r="G17" s="32">
        <f t="shared" si="0"/>
        <v>0</v>
      </c>
    </row>
    <row r="18" spans="1:7" x14ac:dyDescent="0.2">
      <c r="A18" s="496" t="s">
        <v>625</v>
      </c>
      <c r="B18" s="505"/>
      <c r="C18" s="506"/>
      <c r="D18" s="348">
        <f>D10+D12+D14+D15+D16+D17</f>
        <v>0</v>
      </c>
      <c r="E18" s="348">
        <f t="shared" ref="E18:F18" si="1">E10+E12+E14+E15+E16+E17</f>
        <v>0</v>
      </c>
      <c r="F18" s="348">
        <f t="shared" si="1"/>
        <v>0</v>
      </c>
      <c r="G18" s="348">
        <f>G10+G12+G14+G15+G16+G17</f>
        <v>0</v>
      </c>
    </row>
    <row r="20" spans="1:7" x14ac:dyDescent="0.2">
      <c r="D20" s="291">
        <f>D18-i.04119!D76</f>
        <v>0</v>
      </c>
      <c r="G20" s="291">
        <f>G18-i.04119!E76</f>
        <v>0</v>
      </c>
    </row>
    <row r="21" spans="1:7" x14ac:dyDescent="0.2">
      <c r="B21" s="6" t="s">
        <v>398</v>
      </c>
      <c r="C21" s="275"/>
      <c r="D21" s="8"/>
      <c r="E21" s="8"/>
    </row>
    <row r="22" spans="1:7" x14ac:dyDescent="0.2">
      <c r="B22" s="9"/>
      <c r="C22" s="275"/>
      <c r="D22" s="8"/>
      <c r="E22" s="8"/>
    </row>
    <row r="23" spans="1:7" x14ac:dyDescent="0.2">
      <c r="B23" s="9" t="s">
        <v>399</v>
      </c>
      <c r="C23" s="275"/>
      <c r="D23" s="8"/>
      <c r="E23" s="8"/>
    </row>
    <row r="24" spans="1:7" x14ac:dyDescent="0.2">
      <c r="B24" s="9"/>
      <c r="C24" s="275"/>
      <c r="D24" s="8"/>
      <c r="E24" s="8"/>
    </row>
    <row r="25" spans="1:7" x14ac:dyDescent="0.2">
      <c r="B25" s="10" t="s">
        <v>400</v>
      </c>
      <c r="C25" s="456" t="s">
        <v>401</v>
      </c>
      <c r="D25" s="456"/>
      <c r="E25" s="8" t="s">
        <v>402</v>
      </c>
    </row>
    <row r="26" spans="1:7" x14ac:dyDescent="0.2">
      <c r="B26" s="9"/>
      <c r="C26" s="456"/>
      <c r="D26" s="456"/>
      <c r="E26" s="8"/>
    </row>
    <row r="27" spans="1:7" x14ac:dyDescent="0.2">
      <c r="B27" s="10" t="s">
        <v>403</v>
      </c>
      <c r="C27" s="456" t="s">
        <v>404</v>
      </c>
      <c r="D27" s="456"/>
      <c r="E27" s="8" t="s">
        <v>405</v>
      </c>
    </row>
    <row r="28" spans="1:7" x14ac:dyDescent="0.2">
      <c r="B28" s="9"/>
      <c r="C28" s="456"/>
      <c r="D28" s="456"/>
      <c r="E28" s="8"/>
    </row>
    <row r="29" spans="1:7" x14ac:dyDescent="0.2">
      <c r="B29" s="10" t="s">
        <v>406</v>
      </c>
      <c r="C29" s="456" t="s">
        <v>401</v>
      </c>
      <c r="D29" s="456"/>
      <c r="E29" s="8" t="s">
        <v>405</v>
      </c>
    </row>
  </sheetData>
  <sheetProtection password="CA9F" sheet="1" objects="1" scenarios="1"/>
  <mergeCells count="9">
    <mergeCell ref="C29:D29"/>
    <mergeCell ref="A6:C6"/>
    <mergeCell ref="A18:C18"/>
    <mergeCell ref="A4:G4"/>
    <mergeCell ref="E1:G2"/>
    <mergeCell ref="C25:D25"/>
    <mergeCell ref="C26:D26"/>
    <mergeCell ref="C27:D27"/>
    <mergeCell ref="C28:D28"/>
  </mergeCells>
  <dataValidations count="1">
    <dataValidation type="decimal" allowBlank="1" showInputMessage="1" showErrorMessage="1" sqref="E10:G17" xr:uid="{BCC26EAA-E085-49BD-89B9-525974FC1B87}">
      <formula1>0</formula1>
      <formula2>1E+35</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9"/>
  <sheetViews>
    <sheetView zoomScaleNormal="100" zoomScalePageLayoutView="60" workbookViewId="0">
      <selection activeCell="G23" sqref="G23"/>
    </sheetView>
  </sheetViews>
  <sheetFormatPr defaultRowHeight="12.75" x14ac:dyDescent="0.2"/>
  <cols>
    <col min="1" max="1" width="4.42578125" style="290" customWidth="1"/>
    <col min="2" max="2" width="24.42578125" style="290" customWidth="1"/>
    <col min="3" max="3" width="6.7109375" style="290" bestFit="1" customWidth="1"/>
    <col min="4" max="7" width="19.7109375" style="290" customWidth="1"/>
    <col min="8" max="1025" width="11.5703125" style="290"/>
    <col min="1026" max="16384" width="9.140625" style="290"/>
  </cols>
  <sheetData>
    <row r="1" spans="1:7" x14ac:dyDescent="0.2">
      <c r="A1" s="279"/>
      <c r="B1" s="8"/>
      <c r="C1" s="9"/>
      <c r="D1" s="9"/>
      <c r="E1" s="495" t="s">
        <v>633</v>
      </c>
      <c r="F1" s="495"/>
      <c r="G1" s="495"/>
    </row>
    <row r="2" spans="1:7" x14ac:dyDescent="0.2">
      <c r="A2" s="279"/>
      <c r="B2" s="8"/>
      <c r="C2" s="9"/>
      <c r="D2" s="9"/>
      <c r="E2" s="495"/>
      <c r="F2" s="495"/>
      <c r="G2" s="495"/>
    </row>
    <row r="3" spans="1:7" x14ac:dyDescent="0.2">
      <c r="A3" s="279"/>
      <c r="B3" s="8"/>
      <c r="C3" s="9"/>
      <c r="D3" s="8"/>
      <c r="E3" s="8"/>
      <c r="F3" s="8"/>
      <c r="G3" s="8"/>
    </row>
    <row r="4" spans="1:7" x14ac:dyDescent="0.2">
      <c r="A4" s="507" t="s">
        <v>927</v>
      </c>
      <c r="B4" s="507"/>
      <c r="C4" s="507"/>
      <c r="D4" s="507"/>
      <c r="E4" s="507"/>
      <c r="F4" s="507"/>
      <c r="G4" s="507"/>
    </row>
    <row r="5" spans="1:7" x14ac:dyDescent="0.2">
      <c r="A5" s="279"/>
      <c r="B5" s="8"/>
      <c r="C5" s="9"/>
      <c r="D5" s="8"/>
      <c r="E5" s="8"/>
      <c r="F5" s="8"/>
      <c r="G5" s="8"/>
    </row>
    <row r="6" spans="1:7" ht="25.5" x14ac:dyDescent="0.2">
      <c r="A6" s="501" t="s">
        <v>396</v>
      </c>
      <c r="B6" s="498"/>
      <c r="C6" s="498"/>
      <c r="D6" s="280"/>
      <c r="E6" s="8"/>
      <c r="G6" s="277" t="s">
        <v>620</v>
      </c>
    </row>
    <row r="7" spans="1:7" x14ac:dyDescent="0.2">
      <c r="A7" s="353"/>
      <c r="B7" s="8"/>
      <c r="C7" s="9"/>
      <c r="D7" s="8"/>
      <c r="E7" s="206"/>
      <c r="G7" s="278" t="s">
        <v>271</v>
      </c>
    </row>
    <row r="8" spans="1:7" ht="38.25" x14ac:dyDescent="0.2">
      <c r="A8" s="57" t="s">
        <v>407</v>
      </c>
      <c r="B8" s="354" t="s">
        <v>630</v>
      </c>
      <c r="C8" s="355" t="s">
        <v>408</v>
      </c>
      <c r="D8" s="26" t="s">
        <v>220</v>
      </c>
      <c r="E8" s="26" t="s">
        <v>623</v>
      </c>
      <c r="F8" s="26" t="s">
        <v>221</v>
      </c>
      <c r="G8" s="26" t="s">
        <v>624</v>
      </c>
    </row>
    <row r="9" spans="1:7" x14ac:dyDescent="0.2">
      <c r="A9" s="356" t="s">
        <v>275</v>
      </c>
      <c r="B9" s="282" t="s">
        <v>276</v>
      </c>
      <c r="C9" s="282" t="s">
        <v>409</v>
      </c>
      <c r="D9" s="357" t="s">
        <v>631</v>
      </c>
      <c r="E9" s="28">
        <v>1</v>
      </c>
      <c r="F9" s="28">
        <v>2</v>
      </c>
      <c r="G9" s="28">
        <v>4</v>
      </c>
    </row>
    <row r="10" spans="1:7" x14ac:dyDescent="0.2">
      <c r="A10" s="184">
        <v>2.1</v>
      </c>
      <c r="B10" s="349" t="s">
        <v>222</v>
      </c>
      <c r="C10" s="350">
        <v>1</v>
      </c>
      <c r="D10" s="347"/>
      <c r="E10" s="34"/>
      <c r="F10" s="34"/>
      <c r="G10" s="32">
        <f>D10+E10-F10</f>
        <v>0</v>
      </c>
    </row>
    <row r="11" spans="1:7" x14ac:dyDescent="0.2">
      <c r="A11" s="184">
        <v>2.2000000000000002</v>
      </c>
      <c r="B11" s="351" t="s">
        <v>632</v>
      </c>
      <c r="C11" s="350">
        <v>2</v>
      </c>
      <c r="D11" s="347"/>
      <c r="E11" s="34"/>
      <c r="F11" s="34"/>
      <c r="G11" s="32">
        <f t="shared" ref="G11:G17" si="0">D11+E11-F11</f>
        <v>0</v>
      </c>
    </row>
    <row r="12" spans="1:7" x14ac:dyDescent="0.2">
      <c r="A12" s="184">
        <v>2.2999999999999998</v>
      </c>
      <c r="B12" s="351" t="s">
        <v>223</v>
      </c>
      <c r="C12" s="350">
        <v>3</v>
      </c>
      <c r="D12" s="347"/>
      <c r="E12" s="34"/>
      <c r="F12" s="34"/>
      <c r="G12" s="32">
        <f t="shared" si="0"/>
        <v>0</v>
      </c>
    </row>
    <row r="13" spans="1:7" x14ac:dyDescent="0.2">
      <c r="A13" s="184">
        <v>2.4</v>
      </c>
      <c r="B13" s="351" t="s">
        <v>632</v>
      </c>
      <c r="C13" s="350">
        <v>4</v>
      </c>
      <c r="D13" s="347"/>
      <c r="E13" s="34"/>
      <c r="F13" s="34"/>
      <c r="G13" s="32">
        <f t="shared" si="0"/>
        <v>0</v>
      </c>
    </row>
    <row r="14" spans="1:7" x14ac:dyDescent="0.2">
      <c r="A14" s="184">
        <v>2.5</v>
      </c>
      <c r="B14" s="351" t="s">
        <v>224</v>
      </c>
      <c r="C14" s="350">
        <v>5</v>
      </c>
      <c r="D14" s="347"/>
      <c r="E14" s="34"/>
      <c r="F14" s="34"/>
      <c r="G14" s="32">
        <f t="shared" si="0"/>
        <v>0</v>
      </c>
    </row>
    <row r="15" spans="1:7" x14ac:dyDescent="0.2">
      <c r="A15" s="184">
        <v>2.6</v>
      </c>
      <c r="B15" s="351" t="s">
        <v>225</v>
      </c>
      <c r="C15" s="350">
        <v>6</v>
      </c>
      <c r="D15" s="347"/>
      <c r="E15" s="34"/>
      <c r="F15" s="34"/>
      <c r="G15" s="32">
        <f t="shared" si="0"/>
        <v>0</v>
      </c>
    </row>
    <row r="16" spans="1:7" x14ac:dyDescent="0.2">
      <c r="A16" s="184">
        <v>2.7</v>
      </c>
      <c r="B16" s="351" t="s">
        <v>226</v>
      </c>
      <c r="C16" s="350">
        <v>7</v>
      </c>
      <c r="D16" s="347"/>
      <c r="E16" s="34"/>
      <c r="F16" s="34"/>
      <c r="G16" s="32">
        <f t="shared" si="0"/>
        <v>0</v>
      </c>
    </row>
    <row r="17" spans="1:7" x14ac:dyDescent="0.2">
      <c r="A17" s="184">
        <v>2.8</v>
      </c>
      <c r="B17" s="351" t="s">
        <v>227</v>
      </c>
      <c r="C17" s="350">
        <v>8</v>
      </c>
      <c r="D17" s="347"/>
      <c r="E17" s="34"/>
      <c r="F17" s="34"/>
      <c r="G17" s="32">
        <f t="shared" si="0"/>
        <v>0</v>
      </c>
    </row>
    <row r="18" spans="1:7" x14ac:dyDescent="0.2">
      <c r="A18" s="496" t="s">
        <v>625</v>
      </c>
      <c r="B18" s="505"/>
      <c r="C18" s="506"/>
      <c r="D18" s="348">
        <f>D10+D12+D14+D15+D16+D17</f>
        <v>0</v>
      </c>
      <c r="E18" s="348">
        <f t="shared" ref="E18:F18" si="1">E10+E12+E14+E15+E16+E17</f>
        <v>0</v>
      </c>
      <c r="F18" s="348">
        <f t="shared" si="1"/>
        <v>0</v>
      </c>
      <c r="G18" s="348">
        <f>G10+G12+G14+G15+G16+G17</f>
        <v>0</v>
      </c>
    </row>
    <row r="20" spans="1:7" x14ac:dyDescent="0.2">
      <c r="D20" s="291">
        <f>D18-i.04119!D77</f>
        <v>0</v>
      </c>
      <c r="G20" s="291">
        <f>G18-i.04119!E77</f>
        <v>0</v>
      </c>
    </row>
    <row r="21" spans="1:7" x14ac:dyDescent="0.2">
      <c r="B21" s="6" t="s">
        <v>398</v>
      </c>
      <c r="C21" s="275"/>
      <c r="D21" s="8"/>
      <c r="E21" s="8"/>
    </row>
    <row r="22" spans="1:7" x14ac:dyDescent="0.2">
      <c r="B22" s="9"/>
      <c r="C22" s="275"/>
      <c r="D22" s="8"/>
      <c r="E22" s="8"/>
    </row>
    <row r="23" spans="1:7" x14ac:dyDescent="0.2">
      <c r="B23" s="9" t="s">
        <v>399</v>
      </c>
      <c r="C23" s="275"/>
      <c r="D23" s="8"/>
      <c r="E23" s="8"/>
    </row>
    <row r="24" spans="1:7" x14ac:dyDescent="0.2">
      <c r="B24" s="9"/>
      <c r="C24" s="275"/>
      <c r="D24" s="8"/>
      <c r="E24" s="8"/>
    </row>
    <row r="25" spans="1:7" x14ac:dyDescent="0.2">
      <c r="B25" s="10" t="s">
        <v>400</v>
      </c>
      <c r="C25" s="456" t="s">
        <v>401</v>
      </c>
      <c r="D25" s="456"/>
      <c r="E25" s="8" t="s">
        <v>402</v>
      </c>
    </row>
    <row r="26" spans="1:7" x14ac:dyDescent="0.2">
      <c r="B26" s="9"/>
      <c r="C26" s="456"/>
      <c r="D26" s="456"/>
      <c r="E26" s="8"/>
    </row>
    <row r="27" spans="1:7" x14ac:dyDescent="0.2">
      <c r="B27" s="10" t="s">
        <v>403</v>
      </c>
      <c r="C27" s="456" t="s">
        <v>404</v>
      </c>
      <c r="D27" s="456"/>
      <c r="E27" s="8" t="s">
        <v>405</v>
      </c>
    </row>
    <row r="28" spans="1:7" x14ac:dyDescent="0.2">
      <c r="B28" s="9"/>
      <c r="C28" s="456"/>
      <c r="D28" s="456"/>
      <c r="E28" s="8"/>
    </row>
    <row r="29" spans="1:7" x14ac:dyDescent="0.2">
      <c r="B29" s="10" t="s">
        <v>406</v>
      </c>
      <c r="C29" s="456" t="s">
        <v>401</v>
      </c>
      <c r="D29" s="456"/>
      <c r="E29" s="8" t="s">
        <v>405</v>
      </c>
    </row>
  </sheetData>
  <sheetProtection password="CA9F" sheet="1" objects="1" scenarios="1"/>
  <mergeCells count="9">
    <mergeCell ref="C27:D27"/>
    <mergeCell ref="C28:D28"/>
    <mergeCell ref="C29:D29"/>
    <mergeCell ref="E1:G2"/>
    <mergeCell ref="A4:G4"/>
    <mergeCell ref="A6:C6"/>
    <mergeCell ref="A18:C18"/>
    <mergeCell ref="C25:D25"/>
    <mergeCell ref="C26:D26"/>
  </mergeCells>
  <dataValidations count="1">
    <dataValidation type="decimal" allowBlank="1" showInputMessage="1" showErrorMessage="1" sqref="E10:G17" xr:uid="{95DBF928-9328-44B1-81E3-07D3AAA26CBB}">
      <formula1>0</formula1>
      <formula2>1E+35</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9"/>
  <sheetViews>
    <sheetView zoomScaleNormal="100" zoomScalePageLayoutView="60" workbookViewId="0">
      <selection activeCell="H29" sqref="H29"/>
    </sheetView>
  </sheetViews>
  <sheetFormatPr defaultRowHeight="12.75" x14ac:dyDescent="0.2"/>
  <cols>
    <col min="1" max="1" width="4.42578125" style="290" customWidth="1"/>
    <col min="2" max="2" width="24.42578125" style="290" customWidth="1"/>
    <col min="3" max="3" width="6.7109375" style="290" bestFit="1" customWidth="1"/>
    <col min="4" max="7" width="19.7109375" style="290" customWidth="1"/>
    <col min="8" max="1025" width="11.5703125" style="290"/>
    <col min="1026" max="16384" width="9.140625" style="290"/>
  </cols>
  <sheetData>
    <row r="1" spans="1:7" x14ac:dyDescent="0.2">
      <c r="A1" s="279"/>
      <c r="B1" s="8"/>
      <c r="C1" s="9"/>
      <c r="D1" s="9"/>
      <c r="E1" s="495" t="s">
        <v>645</v>
      </c>
      <c r="F1" s="495"/>
      <c r="G1" s="495"/>
    </row>
    <row r="2" spans="1:7" x14ac:dyDescent="0.2">
      <c r="A2" s="279"/>
      <c r="B2" s="8"/>
      <c r="C2" s="9"/>
      <c r="D2" s="9"/>
      <c r="E2" s="495"/>
      <c r="F2" s="495"/>
      <c r="G2" s="495"/>
    </row>
    <row r="3" spans="1:7" x14ac:dyDescent="0.2">
      <c r="A3" s="279"/>
      <c r="B3" s="8"/>
      <c r="C3" s="9"/>
      <c r="D3" s="8"/>
      <c r="E3" s="8"/>
      <c r="F3" s="8"/>
      <c r="G3" s="8"/>
    </row>
    <row r="4" spans="1:7" ht="24" customHeight="1" x14ac:dyDescent="0.2">
      <c r="A4" s="507" t="s">
        <v>926</v>
      </c>
      <c r="B4" s="507"/>
      <c r="C4" s="507"/>
      <c r="D4" s="507"/>
      <c r="E4" s="507"/>
      <c r="F4" s="507"/>
      <c r="G4" s="507"/>
    </row>
    <row r="5" spans="1:7" x14ac:dyDescent="0.2">
      <c r="A5" s="279"/>
      <c r="B5" s="8"/>
      <c r="C5" s="9"/>
      <c r="D5" s="8"/>
      <c r="E5" s="8"/>
      <c r="F5" s="8"/>
      <c r="G5" s="8"/>
    </row>
    <row r="6" spans="1:7" ht="25.5" x14ac:dyDescent="0.2">
      <c r="A6" s="501" t="s">
        <v>396</v>
      </c>
      <c r="B6" s="498"/>
      <c r="C6" s="498"/>
      <c r="D6" s="280"/>
      <c r="E6" s="8"/>
      <c r="G6" s="277" t="s">
        <v>620</v>
      </c>
    </row>
    <row r="7" spans="1:7" x14ac:dyDescent="0.2">
      <c r="A7" s="353"/>
      <c r="B7" s="8"/>
      <c r="C7" s="9"/>
      <c r="D7" s="8"/>
      <c r="E7" s="206"/>
      <c r="G7" s="278" t="s">
        <v>271</v>
      </c>
    </row>
    <row r="8" spans="1:7" ht="38.25" x14ac:dyDescent="0.2">
      <c r="A8" s="57" t="s">
        <v>407</v>
      </c>
      <c r="B8" s="354" t="s">
        <v>630</v>
      </c>
      <c r="C8" s="355" t="s">
        <v>408</v>
      </c>
      <c r="D8" s="26" t="s">
        <v>220</v>
      </c>
      <c r="E8" s="26" t="s">
        <v>623</v>
      </c>
      <c r="F8" s="26" t="s">
        <v>221</v>
      </c>
      <c r="G8" s="26" t="s">
        <v>624</v>
      </c>
    </row>
    <row r="9" spans="1:7" x14ac:dyDescent="0.2">
      <c r="A9" s="356" t="s">
        <v>275</v>
      </c>
      <c r="B9" s="282" t="s">
        <v>276</v>
      </c>
      <c r="C9" s="282" t="s">
        <v>409</v>
      </c>
      <c r="D9" s="357" t="s">
        <v>631</v>
      </c>
      <c r="E9" s="28">
        <v>1</v>
      </c>
      <c r="F9" s="28">
        <v>2</v>
      </c>
      <c r="G9" s="28">
        <v>4</v>
      </c>
    </row>
    <row r="10" spans="1:7" x14ac:dyDescent="0.2">
      <c r="A10" s="184">
        <v>2.1</v>
      </c>
      <c r="B10" s="349" t="s">
        <v>222</v>
      </c>
      <c r="C10" s="350">
        <v>1</v>
      </c>
      <c r="D10" s="347"/>
      <c r="E10" s="34"/>
      <c r="F10" s="34"/>
      <c r="G10" s="32">
        <f>D10+E10-F10</f>
        <v>0</v>
      </c>
    </row>
    <row r="11" spans="1:7" x14ac:dyDescent="0.2">
      <c r="A11" s="184">
        <v>2.2000000000000002</v>
      </c>
      <c r="B11" s="351" t="s">
        <v>632</v>
      </c>
      <c r="C11" s="350">
        <v>2</v>
      </c>
      <c r="D11" s="347"/>
      <c r="E11" s="34"/>
      <c r="F11" s="34"/>
      <c r="G11" s="32">
        <f t="shared" ref="G11:G17" si="0">D11+E11-F11</f>
        <v>0</v>
      </c>
    </row>
    <row r="12" spans="1:7" x14ac:dyDescent="0.2">
      <c r="A12" s="184">
        <v>2.2999999999999998</v>
      </c>
      <c r="B12" s="351" t="s">
        <v>223</v>
      </c>
      <c r="C12" s="350">
        <v>3</v>
      </c>
      <c r="D12" s="347"/>
      <c r="E12" s="34"/>
      <c r="F12" s="34"/>
      <c r="G12" s="32">
        <f t="shared" si="0"/>
        <v>0</v>
      </c>
    </row>
    <row r="13" spans="1:7" x14ac:dyDescent="0.2">
      <c r="A13" s="184">
        <v>2.4</v>
      </c>
      <c r="B13" s="351" t="s">
        <v>632</v>
      </c>
      <c r="C13" s="350">
        <v>4</v>
      </c>
      <c r="D13" s="347"/>
      <c r="E13" s="34"/>
      <c r="F13" s="34"/>
      <c r="G13" s="32">
        <f t="shared" si="0"/>
        <v>0</v>
      </c>
    </row>
    <row r="14" spans="1:7" x14ac:dyDescent="0.2">
      <c r="A14" s="184">
        <v>2.5</v>
      </c>
      <c r="B14" s="351" t="s">
        <v>224</v>
      </c>
      <c r="C14" s="350">
        <v>5</v>
      </c>
      <c r="D14" s="347"/>
      <c r="E14" s="34"/>
      <c r="F14" s="34"/>
      <c r="G14" s="32">
        <f t="shared" si="0"/>
        <v>0</v>
      </c>
    </row>
    <row r="15" spans="1:7" x14ac:dyDescent="0.2">
      <c r="A15" s="184">
        <v>2.6</v>
      </c>
      <c r="B15" s="351" t="s">
        <v>225</v>
      </c>
      <c r="C15" s="350">
        <v>6</v>
      </c>
      <c r="D15" s="347"/>
      <c r="E15" s="34"/>
      <c r="F15" s="34"/>
      <c r="G15" s="32">
        <f t="shared" si="0"/>
        <v>0</v>
      </c>
    </row>
    <row r="16" spans="1:7" x14ac:dyDescent="0.2">
      <c r="A16" s="184">
        <v>2.7</v>
      </c>
      <c r="B16" s="351" t="s">
        <v>226</v>
      </c>
      <c r="C16" s="350">
        <v>7</v>
      </c>
      <c r="D16" s="347"/>
      <c r="E16" s="34"/>
      <c r="F16" s="34"/>
      <c r="G16" s="32">
        <f t="shared" si="0"/>
        <v>0</v>
      </c>
    </row>
    <row r="17" spans="1:7" x14ac:dyDescent="0.2">
      <c r="A17" s="184">
        <v>2.8</v>
      </c>
      <c r="B17" s="351" t="s">
        <v>227</v>
      </c>
      <c r="C17" s="350">
        <v>8</v>
      </c>
      <c r="D17" s="347"/>
      <c r="E17" s="34"/>
      <c r="F17" s="34"/>
      <c r="G17" s="32">
        <f t="shared" si="0"/>
        <v>0</v>
      </c>
    </row>
    <row r="18" spans="1:7" x14ac:dyDescent="0.2">
      <c r="A18" s="496" t="s">
        <v>625</v>
      </c>
      <c r="B18" s="505"/>
      <c r="C18" s="506"/>
      <c r="D18" s="348">
        <f>D10+D12+D14+D15+D16+D17</f>
        <v>0</v>
      </c>
      <c r="E18" s="348">
        <f>E10+E12+E14+E15+E16+E17</f>
        <v>0</v>
      </c>
      <c r="F18" s="348">
        <f t="shared" ref="F18" si="1">F10+F12+F14+F15+F16+F17</f>
        <v>0</v>
      </c>
      <c r="G18" s="348">
        <f>G10+G12+G14+G15+G16+G17</f>
        <v>0</v>
      </c>
    </row>
    <row r="20" spans="1:7" x14ac:dyDescent="0.2">
      <c r="D20" s="291">
        <f>D18-i.04119!D78</f>
        <v>0</v>
      </c>
      <c r="G20" s="291">
        <f>G18-i.04119!E78</f>
        <v>0</v>
      </c>
    </row>
    <row r="21" spans="1:7" x14ac:dyDescent="0.2">
      <c r="B21" s="6" t="s">
        <v>398</v>
      </c>
      <c r="C21" s="275"/>
      <c r="D21" s="8"/>
      <c r="E21" s="8"/>
    </row>
    <row r="22" spans="1:7" x14ac:dyDescent="0.2">
      <c r="B22" s="9"/>
      <c r="C22" s="275"/>
      <c r="D22" s="8"/>
      <c r="E22" s="8"/>
    </row>
    <row r="23" spans="1:7" x14ac:dyDescent="0.2">
      <c r="B23" s="9" t="s">
        <v>399</v>
      </c>
      <c r="C23" s="275"/>
      <c r="D23" s="8"/>
      <c r="E23" s="8"/>
    </row>
    <row r="24" spans="1:7" x14ac:dyDescent="0.2">
      <c r="B24" s="9"/>
      <c r="C24" s="275"/>
      <c r="D24" s="8"/>
      <c r="E24" s="8"/>
    </row>
    <row r="25" spans="1:7" x14ac:dyDescent="0.2">
      <c r="B25" s="10" t="s">
        <v>400</v>
      </c>
      <c r="C25" s="456" t="s">
        <v>401</v>
      </c>
      <c r="D25" s="456"/>
      <c r="E25" s="8" t="s">
        <v>402</v>
      </c>
    </row>
    <row r="26" spans="1:7" x14ac:dyDescent="0.2">
      <c r="B26" s="9"/>
      <c r="C26" s="456"/>
      <c r="D26" s="456"/>
      <c r="E26" s="8"/>
    </row>
    <row r="27" spans="1:7" x14ac:dyDescent="0.2">
      <c r="B27" s="10" t="s">
        <v>403</v>
      </c>
      <c r="C27" s="456" t="s">
        <v>404</v>
      </c>
      <c r="D27" s="456"/>
      <c r="E27" s="8" t="s">
        <v>405</v>
      </c>
    </row>
    <row r="28" spans="1:7" x14ac:dyDescent="0.2">
      <c r="B28" s="9"/>
      <c r="C28" s="456"/>
      <c r="D28" s="456"/>
      <c r="E28" s="8"/>
    </row>
    <row r="29" spans="1:7" x14ac:dyDescent="0.2">
      <c r="B29" s="10" t="s">
        <v>406</v>
      </c>
      <c r="C29" s="456" t="s">
        <v>401</v>
      </c>
      <c r="D29" s="456"/>
      <c r="E29" s="8" t="s">
        <v>405</v>
      </c>
    </row>
  </sheetData>
  <sheetProtection password="CA9F" sheet="1" objects="1" scenarios="1"/>
  <mergeCells count="9">
    <mergeCell ref="C27:D27"/>
    <mergeCell ref="C28:D28"/>
    <mergeCell ref="C29:D29"/>
    <mergeCell ref="E1:G2"/>
    <mergeCell ref="A4:G4"/>
    <mergeCell ref="A6:C6"/>
    <mergeCell ref="A18:C18"/>
    <mergeCell ref="C25:D25"/>
    <mergeCell ref="C26:D26"/>
  </mergeCells>
  <dataValidations count="1">
    <dataValidation type="decimal" allowBlank="1" showInputMessage="1" showErrorMessage="1" sqref="E10:G17" xr:uid="{7C4942FD-2D73-4557-956B-6BA1D39522F1}">
      <formula1>0</formula1>
      <formula2>1E+35</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30"/>
  <sheetViews>
    <sheetView zoomScaleNormal="100" zoomScalePageLayoutView="60" workbookViewId="0">
      <selection activeCell="H31" sqref="H31"/>
    </sheetView>
  </sheetViews>
  <sheetFormatPr defaultRowHeight="12.75" x14ac:dyDescent="0.2"/>
  <cols>
    <col min="1" max="1" width="11.7109375" style="290" bestFit="1" customWidth="1"/>
    <col min="2" max="2" width="29.42578125" style="290"/>
    <col min="3" max="3" width="5.28515625" style="290" bestFit="1" customWidth="1"/>
    <col min="4" max="20" width="20.42578125" style="290" customWidth="1"/>
    <col min="21" max="1025" width="11.5703125" style="290"/>
    <col min="1026" max="16384" width="9.140625" style="290"/>
  </cols>
  <sheetData>
    <row r="1" spans="1:20" x14ac:dyDescent="0.2">
      <c r="H1" s="279"/>
      <c r="I1" s="8"/>
      <c r="J1" s="9"/>
      <c r="K1" s="9"/>
      <c r="O1" s="274"/>
      <c r="P1" s="274"/>
      <c r="Q1" s="274"/>
      <c r="R1" s="495" t="s">
        <v>644</v>
      </c>
      <c r="S1" s="495"/>
      <c r="T1" s="495"/>
    </row>
    <row r="2" spans="1:20" x14ac:dyDescent="0.2">
      <c r="H2" s="279"/>
      <c r="I2" s="8"/>
      <c r="J2" s="9"/>
      <c r="K2" s="9"/>
      <c r="O2" s="274"/>
      <c r="P2" s="274"/>
      <c r="Q2" s="274"/>
      <c r="R2" s="495"/>
      <c r="S2" s="495"/>
      <c r="T2" s="495"/>
    </row>
    <row r="3" spans="1:20" x14ac:dyDescent="0.2">
      <c r="H3" s="279"/>
      <c r="I3" s="8"/>
      <c r="J3" s="9"/>
      <c r="K3" s="8"/>
      <c r="L3" s="8"/>
      <c r="M3" s="8"/>
      <c r="N3" s="8"/>
      <c r="O3" s="274"/>
      <c r="P3" s="274"/>
      <c r="Q3" s="274"/>
      <c r="R3" s="274"/>
    </row>
    <row r="4" spans="1:20" x14ac:dyDescent="0.2">
      <c r="A4" s="296" t="s">
        <v>0</v>
      </c>
      <c r="H4" s="507" t="s">
        <v>929</v>
      </c>
      <c r="I4" s="507"/>
      <c r="J4" s="507"/>
      <c r="K4" s="507"/>
      <c r="L4" s="507"/>
      <c r="M4" s="507"/>
      <c r="N4" s="507"/>
      <c r="O4" s="274"/>
      <c r="P4" s="274"/>
      <c r="Q4" s="274"/>
      <c r="R4" s="274"/>
      <c r="S4" s="296"/>
    </row>
    <row r="5" spans="1:20" x14ac:dyDescent="0.2">
      <c r="A5" s="296"/>
      <c r="H5" s="279"/>
      <c r="I5" s="8"/>
      <c r="J5" s="9"/>
      <c r="K5" s="8"/>
      <c r="L5" s="8"/>
      <c r="M5" s="8"/>
      <c r="N5" s="8"/>
      <c r="O5" s="274"/>
      <c r="P5" s="274"/>
      <c r="Q5" s="274"/>
      <c r="R5" s="274"/>
      <c r="S5" s="296"/>
    </row>
    <row r="6" spans="1:20" ht="11.25" customHeight="1" x14ac:dyDescent="0.2">
      <c r="A6" s="501" t="s">
        <v>396</v>
      </c>
      <c r="B6" s="498"/>
      <c r="C6" s="498"/>
      <c r="K6" s="280"/>
      <c r="L6" s="8"/>
      <c r="O6" s="274"/>
      <c r="P6" s="274"/>
      <c r="Q6" s="274"/>
      <c r="R6" s="274"/>
      <c r="T6" s="277" t="s">
        <v>620</v>
      </c>
    </row>
    <row r="7" spans="1:20" x14ac:dyDescent="0.2">
      <c r="H7" s="353"/>
      <c r="I7" s="8"/>
      <c r="J7" s="9"/>
      <c r="K7" s="8"/>
      <c r="L7" s="206"/>
      <c r="O7" s="358"/>
      <c r="P7" s="358"/>
      <c r="Q7" s="358"/>
      <c r="R7" s="358"/>
      <c r="T7" s="278" t="s">
        <v>271</v>
      </c>
    </row>
    <row r="8" spans="1:20" x14ac:dyDescent="0.2">
      <c r="A8" s="515" t="s">
        <v>629</v>
      </c>
      <c r="B8" s="523" t="s">
        <v>630</v>
      </c>
      <c r="C8" s="519" t="s">
        <v>408</v>
      </c>
      <c r="D8" s="520" t="s">
        <v>228</v>
      </c>
      <c r="E8" s="515" t="s">
        <v>80</v>
      </c>
      <c r="F8" s="525" t="s">
        <v>634</v>
      </c>
      <c r="G8" s="511"/>
      <c r="H8" s="515" t="s">
        <v>635</v>
      </c>
      <c r="I8" s="515" t="s">
        <v>552</v>
      </c>
      <c r="J8" s="510" t="s">
        <v>229</v>
      </c>
      <c r="K8" s="515" t="s">
        <v>636</v>
      </c>
      <c r="L8" s="508" t="s">
        <v>230</v>
      </c>
      <c r="M8" s="516" t="s">
        <v>634</v>
      </c>
      <c r="N8" s="517"/>
      <c r="O8" s="518"/>
      <c r="P8" s="508" t="s">
        <v>231</v>
      </c>
      <c r="Q8" s="510" t="s">
        <v>185</v>
      </c>
      <c r="R8" s="512" t="s">
        <v>232</v>
      </c>
      <c r="S8" s="514" t="s">
        <v>634</v>
      </c>
      <c r="T8" s="511"/>
    </row>
    <row r="9" spans="1:20" ht="65.25" x14ac:dyDescent="0.2">
      <c r="A9" s="522"/>
      <c r="B9" s="524"/>
      <c r="C9" s="519"/>
      <c r="D9" s="520"/>
      <c r="E9" s="511"/>
      <c r="F9" s="285" t="s">
        <v>637</v>
      </c>
      <c r="G9" s="285" t="s">
        <v>638</v>
      </c>
      <c r="H9" s="511"/>
      <c r="I9" s="511"/>
      <c r="J9" s="511"/>
      <c r="K9" s="511"/>
      <c r="L9" s="509"/>
      <c r="M9" s="281" t="s">
        <v>639</v>
      </c>
      <c r="N9" s="281" t="s">
        <v>640</v>
      </c>
      <c r="O9" s="281" t="s">
        <v>641</v>
      </c>
      <c r="P9" s="509"/>
      <c r="Q9" s="511"/>
      <c r="R9" s="513"/>
      <c r="S9" s="285" t="s">
        <v>642</v>
      </c>
      <c r="T9" s="285" t="s">
        <v>643</v>
      </c>
    </row>
    <row r="10" spans="1:20" x14ac:dyDescent="0.2">
      <c r="A10" s="370" t="s">
        <v>275</v>
      </c>
      <c r="B10" s="182" t="s">
        <v>276</v>
      </c>
      <c r="C10" s="370" t="s">
        <v>409</v>
      </c>
      <c r="D10" s="370">
        <v>1</v>
      </c>
      <c r="E10" s="183">
        <f>+D10+1</f>
        <v>2</v>
      </c>
      <c r="F10" s="183">
        <f t="shared" ref="F10:J10" si="0">+E10+1</f>
        <v>3</v>
      </c>
      <c r="G10" s="183">
        <f t="shared" si="0"/>
        <v>4</v>
      </c>
      <c r="H10" s="183">
        <f t="shared" si="0"/>
        <v>5</v>
      </c>
      <c r="I10" s="183">
        <f t="shared" si="0"/>
        <v>6</v>
      </c>
      <c r="J10" s="183">
        <f t="shared" si="0"/>
        <v>7</v>
      </c>
      <c r="K10" s="183">
        <f t="shared" ref="K10" si="1">+J10+1</f>
        <v>8</v>
      </c>
      <c r="L10" s="183">
        <f t="shared" ref="L10" si="2">+K10+1</f>
        <v>9</v>
      </c>
      <c r="M10" s="183">
        <f t="shared" ref="M10" si="3">+L10+1</f>
        <v>10</v>
      </c>
      <c r="N10" s="183">
        <f t="shared" ref="N10" si="4">+M10+1</f>
        <v>11</v>
      </c>
      <c r="O10" s="183">
        <f t="shared" ref="O10" si="5">+N10+1</f>
        <v>12</v>
      </c>
      <c r="P10" s="183">
        <f t="shared" ref="P10" si="6">+O10+1</f>
        <v>13</v>
      </c>
      <c r="Q10" s="183">
        <f t="shared" ref="Q10" si="7">+P10+1</f>
        <v>14</v>
      </c>
      <c r="R10" s="183">
        <f t="shared" ref="R10" si="8">+Q10+1</f>
        <v>15</v>
      </c>
      <c r="S10" s="183">
        <f t="shared" ref="S10" si="9">+R10+1</f>
        <v>16</v>
      </c>
      <c r="T10" s="183">
        <f t="shared" ref="T10" si="10">+S10+1</f>
        <v>17</v>
      </c>
    </row>
    <row r="11" spans="1:20" ht="15.75" customHeight="1" x14ac:dyDescent="0.2">
      <c r="A11" s="184">
        <v>2.1</v>
      </c>
      <c r="B11" s="349" t="s">
        <v>222</v>
      </c>
      <c r="C11" s="184">
        <v>1</v>
      </c>
      <c r="D11" s="185"/>
      <c r="E11" s="185"/>
      <c r="F11" s="185"/>
      <c r="G11" s="185"/>
      <c r="H11" s="185"/>
      <c r="I11" s="185"/>
      <c r="J11" s="186">
        <f>E11-H11-I11</f>
        <v>0</v>
      </c>
      <c r="K11" s="185"/>
      <c r="L11" s="185"/>
      <c r="M11" s="185"/>
      <c r="N11" s="185"/>
      <c r="O11" s="185"/>
      <c r="P11" s="185"/>
      <c r="Q11" s="187">
        <f>J11-K11</f>
        <v>0</v>
      </c>
      <c r="R11" s="187">
        <f>S11+T11</f>
        <v>0</v>
      </c>
      <c r="S11" s="185"/>
      <c r="T11" s="185"/>
    </row>
    <row r="12" spans="1:20" x14ac:dyDescent="0.2">
      <c r="A12" s="184">
        <v>2.2000000000000002</v>
      </c>
      <c r="B12" s="351" t="s">
        <v>632</v>
      </c>
      <c r="C12" s="184">
        <f>+C11+1</f>
        <v>2</v>
      </c>
      <c r="D12" s="185"/>
      <c r="E12" s="185"/>
      <c r="F12" s="185"/>
      <c r="G12" s="185"/>
      <c r="H12" s="185"/>
      <c r="I12" s="185"/>
      <c r="J12" s="186">
        <f t="shared" ref="J12:J18" si="11">E12-H12-I12</f>
        <v>0</v>
      </c>
      <c r="K12" s="185"/>
      <c r="L12" s="185"/>
      <c r="M12" s="185"/>
      <c r="N12" s="185"/>
      <c r="O12" s="185"/>
      <c r="P12" s="185"/>
      <c r="Q12" s="187">
        <f t="shared" ref="Q12:Q17" si="12">J12-K12</f>
        <v>0</v>
      </c>
      <c r="R12" s="187">
        <f t="shared" ref="R12:R18" si="13">S12+T12</f>
        <v>0</v>
      </c>
      <c r="S12" s="185"/>
      <c r="T12" s="185"/>
    </row>
    <row r="13" spans="1:20" x14ac:dyDescent="0.2">
      <c r="A13" s="184">
        <v>2.2999999999999998</v>
      </c>
      <c r="B13" s="351" t="s">
        <v>223</v>
      </c>
      <c r="C13" s="184">
        <f>+C12+1</f>
        <v>3</v>
      </c>
      <c r="D13" s="185"/>
      <c r="E13" s="185"/>
      <c r="F13" s="185"/>
      <c r="G13" s="185"/>
      <c r="H13" s="185"/>
      <c r="I13" s="185"/>
      <c r="J13" s="186">
        <f>E13-H13-I13</f>
        <v>0</v>
      </c>
      <c r="K13" s="185"/>
      <c r="L13" s="185"/>
      <c r="M13" s="185"/>
      <c r="N13" s="185"/>
      <c r="O13" s="185"/>
      <c r="P13" s="185"/>
      <c r="Q13" s="187">
        <f t="shared" si="12"/>
        <v>0</v>
      </c>
      <c r="R13" s="187">
        <f t="shared" si="13"/>
        <v>0</v>
      </c>
      <c r="S13" s="185"/>
      <c r="T13" s="185"/>
    </row>
    <row r="14" spans="1:20" x14ac:dyDescent="0.2">
      <c r="A14" s="184">
        <v>2.4</v>
      </c>
      <c r="B14" s="351" t="s">
        <v>632</v>
      </c>
      <c r="C14" s="184">
        <f>+C13+1</f>
        <v>4</v>
      </c>
      <c r="D14" s="185"/>
      <c r="E14" s="185"/>
      <c r="F14" s="185"/>
      <c r="G14" s="185"/>
      <c r="H14" s="185"/>
      <c r="I14" s="185"/>
      <c r="J14" s="186">
        <f t="shared" si="11"/>
        <v>0</v>
      </c>
      <c r="K14" s="185"/>
      <c r="L14" s="185"/>
      <c r="M14" s="185"/>
      <c r="N14" s="185"/>
      <c r="O14" s="185"/>
      <c r="P14" s="185"/>
      <c r="Q14" s="187">
        <f t="shared" si="12"/>
        <v>0</v>
      </c>
      <c r="R14" s="187">
        <f t="shared" si="13"/>
        <v>0</v>
      </c>
      <c r="S14" s="185"/>
      <c r="T14" s="185"/>
    </row>
    <row r="15" spans="1:20" x14ac:dyDescent="0.2">
      <c r="A15" s="184">
        <v>2.5</v>
      </c>
      <c r="B15" s="351" t="s">
        <v>224</v>
      </c>
      <c r="C15" s="184">
        <f t="shared" ref="C15:C18" si="14">+C14+1</f>
        <v>5</v>
      </c>
      <c r="D15" s="185"/>
      <c r="E15" s="185"/>
      <c r="F15" s="185"/>
      <c r="G15" s="185"/>
      <c r="H15" s="185"/>
      <c r="I15" s="185"/>
      <c r="J15" s="186">
        <f t="shared" si="11"/>
        <v>0</v>
      </c>
      <c r="K15" s="185"/>
      <c r="L15" s="185"/>
      <c r="M15" s="185"/>
      <c r="N15" s="185"/>
      <c r="O15" s="185"/>
      <c r="P15" s="185"/>
      <c r="Q15" s="187">
        <f t="shared" si="12"/>
        <v>0</v>
      </c>
      <c r="R15" s="187">
        <f t="shared" si="13"/>
        <v>0</v>
      </c>
      <c r="S15" s="185"/>
      <c r="T15" s="185"/>
    </row>
    <row r="16" spans="1:20" x14ac:dyDescent="0.2">
      <c r="A16" s="184">
        <v>2.6</v>
      </c>
      <c r="B16" s="351" t="s">
        <v>225</v>
      </c>
      <c r="C16" s="184">
        <f t="shared" si="14"/>
        <v>6</v>
      </c>
      <c r="D16" s="185"/>
      <c r="E16" s="185"/>
      <c r="F16" s="185"/>
      <c r="G16" s="185"/>
      <c r="H16" s="185"/>
      <c r="I16" s="185"/>
      <c r="J16" s="186">
        <f t="shared" si="11"/>
        <v>0</v>
      </c>
      <c r="K16" s="185"/>
      <c r="L16" s="185"/>
      <c r="M16" s="185"/>
      <c r="N16" s="185"/>
      <c r="O16" s="185"/>
      <c r="P16" s="185"/>
      <c r="Q16" s="187">
        <f t="shared" si="12"/>
        <v>0</v>
      </c>
      <c r="R16" s="187">
        <f t="shared" si="13"/>
        <v>0</v>
      </c>
      <c r="S16" s="185"/>
      <c r="T16" s="185"/>
    </row>
    <row r="17" spans="1:20" x14ac:dyDescent="0.2">
      <c r="A17" s="184">
        <v>2.7</v>
      </c>
      <c r="B17" s="351" t="s">
        <v>226</v>
      </c>
      <c r="C17" s="184">
        <f t="shared" si="14"/>
        <v>7</v>
      </c>
      <c r="D17" s="185"/>
      <c r="E17" s="185"/>
      <c r="F17" s="185"/>
      <c r="G17" s="185"/>
      <c r="H17" s="185"/>
      <c r="I17" s="185"/>
      <c r="J17" s="186">
        <f t="shared" si="11"/>
        <v>0</v>
      </c>
      <c r="K17" s="185"/>
      <c r="L17" s="185"/>
      <c r="M17" s="185"/>
      <c r="N17" s="185"/>
      <c r="O17" s="185"/>
      <c r="P17" s="185"/>
      <c r="Q17" s="187">
        <f t="shared" si="12"/>
        <v>0</v>
      </c>
      <c r="R17" s="187">
        <f t="shared" si="13"/>
        <v>0</v>
      </c>
      <c r="S17" s="185"/>
      <c r="T17" s="185"/>
    </row>
    <row r="18" spans="1:20" x14ac:dyDescent="0.2">
      <c r="A18" s="184">
        <v>2.8</v>
      </c>
      <c r="B18" s="351" t="s">
        <v>227</v>
      </c>
      <c r="C18" s="184">
        <f t="shared" si="14"/>
        <v>8</v>
      </c>
      <c r="D18" s="185"/>
      <c r="E18" s="185"/>
      <c r="F18" s="185"/>
      <c r="G18" s="185"/>
      <c r="H18" s="185"/>
      <c r="I18" s="185"/>
      <c r="J18" s="186">
        <f t="shared" si="11"/>
        <v>0</v>
      </c>
      <c r="K18" s="185"/>
      <c r="L18" s="185"/>
      <c r="M18" s="185"/>
      <c r="N18" s="185"/>
      <c r="O18" s="185"/>
      <c r="P18" s="185"/>
      <c r="Q18" s="187">
        <f t="shared" ref="Q18" si="15">SUM(S18:T18)</f>
        <v>0</v>
      </c>
      <c r="R18" s="187">
        <f t="shared" si="13"/>
        <v>0</v>
      </c>
      <c r="S18" s="185"/>
      <c r="T18" s="185"/>
    </row>
    <row r="19" spans="1:20" x14ac:dyDescent="0.2">
      <c r="A19" s="521" t="s">
        <v>32</v>
      </c>
      <c r="B19" s="521"/>
      <c r="C19" s="188">
        <v>9</v>
      </c>
      <c r="D19" s="189">
        <f t="shared" ref="D19:T19" si="16">+SUM(D11:D18)-D12-D14</f>
        <v>0</v>
      </c>
      <c r="E19" s="189">
        <f t="shared" si="16"/>
        <v>0</v>
      </c>
      <c r="F19" s="189">
        <f t="shared" si="16"/>
        <v>0</v>
      </c>
      <c r="G19" s="189">
        <f t="shared" si="16"/>
        <v>0</v>
      </c>
      <c r="H19" s="189">
        <f t="shared" si="16"/>
        <v>0</v>
      </c>
      <c r="I19" s="189">
        <f t="shared" si="16"/>
        <v>0</v>
      </c>
      <c r="J19" s="189">
        <f t="shared" si="16"/>
        <v>0</v>
      </c>
      <c r="K19" s="189">
        <f t="shared" si="16"/>
        <v>0</v>
      </c>
      <c r="L19" s="189">
        <f t="shared" si="16"/>
        <v>0</v>
      </c>
      <c r="M19" s="189">
        <f t="shared" si="16"/>
        <v>0</v>
      </c>
      <c r="N19" s="189">
        <f t="shared" si="16"/>
        <v>0</v>
      </c>
      <c r="O19" s="189">
        <f t="shared" si="16"/>
        <v>0</v>
      </c>
      <c r="P19" s="189">
        <f t="shared" si="16"/>
        <v>0</v>
      </c>
      <c r="Q19" s="189">
        <f t="shared" si="16"/>
        <v>0</v>
      </c>
      <c r="R19" s="189">
        <f t="shared" si="16"/>
        <v>0</v>
      </c>
      <c r="S19" s="189">
        <f t="shared" si="16"/>
        <v>0</v>
      </c>
      <c r="T19" s="189">
        <f t="shared" si="16"/>
        <v>0</v>
      </c>
    </row>
    <row r="21" spans="1:20" x14ac:dyDescent="0.2">
      <c r="D21" s="325"/>
      <c r="E21" s="291">
        <f>E19-i.04120!E10</f>
        <v>0</v>
      </c>
      <c r="F21" s="325"/>
      <c r="G21" s="325"/>
      <c r="H21" s="291">
        <f>H19-i.04120!E11</f>
        <v>0</v>
      </c>
      <c r="I21" s="291">
        <f>I19-i.04120!E12</f>
        <v>0</v>
      </c>
      <c r="J21" s="291">
        <f>J19-i.04120!E13</f>
        <v>0</v>
      </c>
      <c r="K21" s="291">
        <f>K19-i.04120!E14</f>
        <v>0</v>
      </c>
      <c r="L21" s="325"/>
      <c r="M21" s="325"/>
      <c r="N21" s="325"/>
      <c r="O21" s="325"/>
      <c r="P21" s="325"/>
      <c r="Q21" s="291">
        <f>Q19-i.04120!E15</f>
        <v>0</v>
      </c>
    </row>
    <row r="22" spans="1:20" x14ac:dyDescent="0.2">
      <c r="B22" s="6" t="s">
        <v>398</v>
      </c>
      <c r="C22" s="275"/>
      <c r="D22" s="8"/>
      <c r="E22" s="8"/>
    </row>
    <row r="23" spans="1:20" x14ac:dyDescent="0.2">
      <c r="B23" s="9"/>
      <c r="C23" s="275"/>
      <c r="D23" s="8"/>
      <c r="E23" s="8"/>
    </row>
    <row r="24" spans="1:20" x14ac:dyDescent="0.2">
      <c r="B24" s="9" t="s">
        <v>399</v>
      </c>
      <c r="C24" s="275"/>
      <c r="D24" s="8"/>
      <c r="E24" s="8"/>
    </row>
    <row r="25" spans="1:20" x14ac:dyDescent="0.2">
      <c r="B25" s="9"/>
      <c r="C25" s="275"/>
      <c r="D25" s="8"/>
      <c r="E25" s="8"/>
    </row>
    <row r="26" spans="1:20" x14ac:dyDescent="0.2">
      <c r="B26" s="10" t="s">
        <v>400</v>
      </c>
      <c r="C26" s="456" t="s">
        <v>401</v>
      </c>
      <c r="D26" s="456"/>
      <c r="E26" s="8" t="s">
        <v>402</v>
      </c>
    </row>
    <row r="27" spans="1:20" x14ac:dyDescent="0.2">
      <c r="B27" s="9"/>
      <c r="C27" s="456"/>
      <c r="D27" s="456"/>
      <c r="E27" s="8"/>
    </row>
    <row r="28" spans="1:20" x14ac:dyDescent="0.2">
      <c r="B28" s="10" t="s">
        <v>403</v>
      </c>
      <c r="C28" s="456" t="s">
        <v>404</v>
      </c>
      <c r="D28" s="456"/>
      <c r="E28" s="8" t="s">
        <v>405</v>
      </c>
    </row>
    <row r="29" spans="1:20" x14ac:dyDescent="0.2">
      <c r="B29" s="9"/>
      <c r="C29" s="456"/>
      <c r="D29" s="456"/>
      <c r="E29" s="8"/>
    </row>
    <row r="30" spans="1:20" x14ac:dyDescent="0.2">
      <c r="B30" s="10" t="s">
        <v>406</v>
      </c>
      <c r="C30" s="456" t="s">
        <v>401</v>
      </c>
      <c r="D30" s="456"/>
      <c r="E30" s="8" t="s">
        <v>405</v>
      </c>
    </row>
  </sheetData>
  <sheetProtection password="CA9F" sheet="1" objects="1" scenarios="1"/>
  <mergeCells count="25">
    <mergeCell ref="H4:N4"/>
    <mergeCell ref="A6:C6"/>
    <mergeCell ref="C26:D26"/>
    <mergeCell ref="C27:D27"/>
    <mergeCell ref="C28:D28"/>
    <mergeCell ref="A19:B19"/>
    <mergeCell ref="A8:A9"/>
    <mergeCell ref="B8:B9"/>
    <mergeCell ref="F8:G8"/>
    <mergeCell ref="C29:D29"/>
    <mergeCell ref="C30:D30"/>
    <mergeCell ref="R1:T2"/>
    <mergeCell ref="P8:P9"/>
    <mergeCell ref="Q8:Q9"/>
    <mergeCell ref="R8:R9"/>
    <mergeCell ref="S8:T8"/>
    <mergeCell ref="H8:H9"/>
    <mergeCell ref="I8:I9"/>
    <mergeCell ref="J8:J9"/>
    <mergeCell ref="K8:K9"/>
    <mergeCell ref="L8:L9"/>
    <mergeCell ref="M8:O8"/>
    <mergeCell ref="C8:C9"/>
    <mergeCell ref="D8:D9"/>
    <mergeCell ref="E8:E9"/>
  </mergeCells>
  <dataValidations count="2">
    <dataValidation type="decimal" allowBlank="1" showInputMessage="1" showErrorMessage="1" sqref="M11:O18" xr:uid="{FA7FED37-571A-4AB9-A996-98C75287870B}">
      <formula1>-1.11111111111111E+30</formula1>
      <formula2>1E+37</formula2>
    </dataValidation>
    <dataValidation type="decimal" allowBlank="1" showInputMessage="1" showErrorMessage="1" sqref="D11:L18 P11:T18" xr:uid="{B47E9806-D358-4BC8-B1D0-A988E5E9CA1D}">
      <formula1>0</formula1>
      <formula2>1E+37</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J29"/>
  <sheetViews>
    <sheetView zoomScaleNormal="100" zoomScalePageLayoutView="60" workbookViewId="0">
      <selection activeCell="G37" sqref="G37"/>
    </sheetView>
  </sheetViews>
  <sheetFormatPr defaultRowHeight="12.75" x14ac:dyDescent="0.2"/>
  <cols>
    <col min="1" max="1" width="42.85546875" style="290" customWidth="1"/>
    <col min="2" max="2" width="14" style="290" customWidth="1"/>
    <col min="3" max="3" width="41.7109375" style="290" customWidth="1"/>
    <col min="4" max="1024" width="11.5703125" style="290"/>
    <col min="1025" max="16384" width="9.140625" style="290"/>
  </cols>
  <sheetData>
    <row r="3" spans="1:10" x14ac:dyDescent="0.2">
      <c r="A3" s="263"/>
      <c r="B3" s="8"/>
      <c r="C3" s="9"/>
      <c r="D3" s="9"/>
      <c r="E3" s="9"/>
      <c r="F3" s="9"/>
      <c r="H3" s="495"/>
      <c r="I3" s="495"/>
      <c r="J3" s="495"/>
    </row>
    <row r="4" spans="1:10" ht="12.75" customHeight="1" x14ac:dyDescent="0.2">
      <c r="A4" s="263"/>
      <c r="B4" s="495" t="s">
        <v>647</v>
      </c>
      <c r="C4" s="495"/>
      <c r="D4" s="9"/>
      <c r="E4" s="9"/>
      <c r="F4" s="9"/>
      <c r="H4" s="495"/>
      <c r="I4" s="495"/>
      <c r="J4" s="495"/>
    </row>
    <row r="5" spans="1:10" ht="22.5" customHeight="1" x14ac:dyDescent="0.2">
      <c r="A5" s="263"/>
      <c r="B5" s="495"/>
      <c r="C5" s="495"/>
      <c r="D5" s="8"/>
      <c r="E5" s="8"/>
      <c r="F5" s="8"/>
    </row>
    <row r="6" spans="1:10" ht="28.5" customHeight="1" x14ac:dyDescent="0.2">
      <c r="A6" s="507" t="s">
        <v>930</v>
      </c>
      <c r="B6" s="507"/>
      <c r="C6" s="507"/>
      <c r="D6" s="369"/>
      <c r="E6" s="369"/>
      <c r="F6" s="369"/>
    </row>
    <row r="7" spans="1:10" x14ac:dyDescent="0.2">
      <c r="A7" s="263"/>
      <c r="B7" s="8"/>
      <c r="C7" s="9"/>
      <c r="D7" s="8"/>
      <c r="E7" s="8"/>
      <c r="F7" s="8"/>
    </row>
    <row r="8" spans="1:10" x14ac:dyDescent="0.2">
      <c r="A8" s="190" t="s">
        <v>396</v>
      </c>
      <c r="B8" s="191"/>
      <c r="C8" s="264" t="s">
        <v>620</v>
      </c>
      <c r="D8" s="8"/>
      <c r="F8" s="264"/>
    </row>
    <row r="9" spans="1:10" x14ac:dyDescent="0.2">
      <c r="A9" s="353"/>
      <c r="B9" s="8"/>
      <c r="C9" s="265" t="s">
        <v>271</v>
      </c>
      <c r="D9" s="206"/>
      <c r="F9" s="265"/>
    </row>
    <row r="10" spans="1:10" x14ac:dyDescent="0.2">
      <c r="A10" s="354" t="s">
        <v>646</v>
      </c>
      <c r="B10" s="355" t="s">
        <v>408</v>
      </c>
      <c r="C10" s="259" t="s">
        <v>181</v>
      </c>
    </row>
    <row r="11" spans="1:10" x14ac:dyDescent="0.2">
      <c r="A11" s="267" t="s">
        <v>276</v>
      </c>
      <c r="B11" s="267" t="s">
        <v>409</v>
      </c>
      <c r="C11" s="183">
        <v>1</v>
      </c>
      <c r="F11" s="291"/>
    </row>
    <row r="12" spans="1:10" x14ac:dyDescent="0.2">
      <c r="A12" s="365" t="s">
        <v>233</v>
      </c>
      <c r="B12" s="350">
        <v>1</v>
      </c>
      <c r="C12" s="359"/>
      <c r="D12" s="8"/>
    </row>
    <row r="13" spans="1:10" x14ac:dyDescent="0.2">
      <c r="A13" s="366" t="s">
        <v>234</v>
      </c>
      <c r="B13" s="350">
        <v>2</v>
      </c>
      <c r="C13" s="360"/>
      <c r="D13" s="8"/>
    </row>
    <row r="14" spans="1:10" x14ac:dyDescent="0.2">
      <c r="A14" s="366" t="s">
        <v>235</v>
      </c>
      <c r="B14" s="350">
        <v>3</v>
      </c>
      <c r="C14" s="360"/>
      <c r="D14" s="8"/>
    </row>
    <row r="15" spans="1:10" x14ac:dyDescent="0.2">
      <c r="A15" s="366" t="s">
        <v>236</v>
      </c>
      <c r="B15" s="350">
        <v>4</v>
      </c>
      <c r="C15" s="360"/>
      <c r="D15" s="8"/>
    </row>
    <row r="16" spans="1:10" x14ac:dyDescent="0.2">
      <c r="A16" s="365" t="s">
        <v>237</v>
      </c>
      <c r="B16" s="350">
        <v>5</v>
      </c>
      <c r="C16" s="360"/>
      <c r="D16" s="8"/>
    </row>
    <row r="17" spans="1:4" x14ac:dyDescent="0.2">
      <c r="A17" s="367" t="s">
        <v>238</v>
      </c>
      <c r="B17" s="368">
        <v>6</v>
      </c>
      <c r="C17" s="361"/>
      <c r="D17" s="8"/>
    </row>
    <row r="18" spans="1:4" x14ac:dyDescent="0.2">
      <c r="A18" s="362" t="s">
        <v>625</v>
      </c>
      <c r="B18" s="363">
        <v>7</v>
      </c>
      <c r="C18" s="364">
        <f>SUM(C13:C15,C17)</f>
        <v>0</v>
      </c>
      <c r="D18" s="8"/>
    </row>
    <row r="20" spans="1:4" x14ac:dyDescent="0.2">
      <c r="C20" s="291">
        <f>C18-i.04120!E10</f>
        <v>0</v>
      </c>
    </row>
    <row r="21" spans="1:4" x14ac:dyDescent="0.2">
      <c r="A21" s="6" t="s">
        <v>398</v>
      </c>
      <c r="B21" s="260"/>
      <c r="C21" s="8"/>
      <c r="D21" s="8"/>
    </row>
    <row r="22" spans="1:4" x14ac:dyDescent="0.2">
      <c r="A22" s="9"/>
      <c r="B22" s="260"/>
      <c r="C22" s="8"/>
      <c r="D22" s="8"/>
    </row>
    <row r="23" spans="1:4" x14ac:dyDescent="0.2">
      <c r="A23" s="9" t="s">
        <v>399</v>
      </c>
      <c r="B23" s="260"/>
      <c r="C23" s="8"/>
      <c r="D23" s="8"/>
    </row>
    <row r="24" spans="1:4" x14ac:dyDescent="0.2">
      <c r="A24" s="9"/>
      <c r="B24" s="260"/>
      <c r="C24" s="8"/>
      <c r="D24" s="8"/>
    </row>
    <row r="25" spans="1:4" x14ac:dyDescent="0.2">
      <c r="A25" s="10" t="s">
        <v>400</v>
      </c>
      <c r="B25" s="456" t="s">
        <v>401</v>
      </c>
      <c r="C25" s="456"/>
      <c r="D25" s="8" t="s">
        <v>402</v>
      </c>
    </row>
    <row r="26" spans="1:4" x14ac:dyDescent="0.2">
      <c r="A26" s="9"/>
      <c r="B26" s="456"/>
      <c r="C26" s="456"/>
      <c r="D26" s="8"/>
    </row>
    <row r="27" spans="1:4" x14ac:dyDescent="0.2">
      <c r="A27" s="10" t="s">
        <v>403</v>
      </c>
      <c r="B27" s="456" t="s">
        <v>404</v>
      </c>
      <c r="C27" s="456"/>
      <c r="D27" s="8" t="s">
        <v>405</v>
      </c>
    </row>
    <row r="28" spans="1:4" x14ac:dyDescent="0.2">
      <c r="A28" s="9"/>
      <c r="B28" s="456"/>
      <c r="C28" s="456"/>
      <c r="D28" s="8"/>
    </row>
    <row r="29" spans="1:4" x14ac:dyDescent="0.2">
      <c r="A29" s="10" t="s">
        <v>406</v>
      </c>
      <c r="B29" s="456" t="s">
        <v>401</v>
      </c>
      <c r="C29" s="456"/>
      <c r="D29" s="8" t="s">
        <v>405</v>
      </c>
    </row>
  </sheetData>
  <sheetProtection password="CA9F" sheet="1" objects="1" scenarios="1"/>
  <mergeCells count="8">
    <mergeCell ref="B29:C29"/>
    <mergeCell ref="H3:J4"/>
    <mergeCell ref="A6:C6"/>
    <mergeCell ref="B4:C5"/>
    <mergeCell ref="B25:C25"/>
    <mergeCell ref="B26:C26"/>
    <mergeCell ref="B27:C27"/>
    <mergeCell ref="B28:C28"/>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9"/>
  <sheetViews>
    <sheetView zoomScaleNormal="100" zoomScalePageLayoutView="60" workbookViewId="0">
      <selection activeCell="G33" sqref="G33"/>
    </sheetView>
  </sheetViews>
  <sheetFormatPr defaultRowHeight="12.75" x14ac:dyDescent="0.2"/>
  <cols>
    <col min="1" max="1" width="11.5703125" style="290"/>
    <col min="2" max="2" width="31.7109375" style="290"/>
    <col min="3" max="3" width="9.140625" style="290"/>
    <col min="4" max="14" width="25.28515625" style="290" customWidth="1"/>
    <col min="15" max="1026" width="11.5703125" style="290"/>
    <col min="1027" max="16384" width="9.140625" style="290"/>
  </cols>
  <sheetData>
    <row r="1" spans="1:14" x14ac:dyDescent="0.2">
      <c r="A1" s="296"/>
      <c r="B1" s="298"/>
      <c r="C1" s="298"/>
      <c r="D1" s="296"/>
      <c r="E1" s="296"/>
      <c r="F1" s="296"/>
      <c r="G1" s="296"/>
      <c r="H1" s="296"/>
      <c r="I1" s="296"/>
      <c r="J1" s="296"/>
      <c r="K1" s="296"/>
      <c r="L1" s="296"/>
      <c r="M1" s="296"/>
      <c r="N1" s="296"/>
    </row>
    <row r="2" spans="1:14" ht="22.5" customHeight="1" x14ac:dyDescent="0.2">
      <c r="A2" s="296"/>
      <c r="B2" s="298"/>
      <c r="C2" s="298"/>
      <c r="D2" s="296"/>
      <c r="E2" s="296"/>
      <c r="F2" s="296"/>
      <c r="G2" s="296"/>
      <c r="H2" s="296"/>
      <c r="I2" s="296"/>
      <c r="J2" s="296"/>
      <c r="K2" s="296"/>
      <c r="L2" s="296"/>
      <c r="M2" s="495" t="s">
        <v>662</v>
      </c>
      <c r="N2" s="495"/>
    </row>
    <row r="3" spans="1:14" x14ac:dyDescent="0.2">
      <c r="A3" s="296"/>
      <c r="B3" s="298"/>
      <c r="C3" s="298"/>
      <c r="D3" s="296"/>
      <c r="G3" s="297" t="s">
        <v>660</v>
      </c>
      <c r="H3" s="296"/>
      <c r="I3" s="296"/>
      <c r="J3" s="296"/>
      <c r="K3" s="296"/>
      <c r="L3" s="296"/>
      <c r="M3" s="495"/>
      <c r="N3" s="495"/>
    </row>
    <row r="4" spans="1:14" x14ac:dyDescent="0.2">
      <c r="A4" s="296"/>
      <c r="B4" s="296"/>
      <c r="C4" s="296"/>
      <c r="D4" s="296"/>
      <c r="E4" s="296"/>
      <c r="F4" s="296"/>
      <c r="G4" s="296"/>
      <c r="H4" s="296"/>
      <c r="I4" s="296"/>
      <c r="J4" s="296"/>
      <c r="K4" s="296"/>
      <c r="L4" s="296"/>
      <c r="M4" s="296"/>
      <c r="N4" s="296"/>
    </row>
    <row r="5" spans="1:14" ht="22.5" customHeight="1" x14ac:dyDescent="0.2">
      <c r="A5" s="501" t="s">
        <v>396</v>
      </c>
      <c r="B5" s="501"/>
      <c r="C5" s="296"/>
      <c r="D5" s="296"/>
      <c r="E5" s="296"/>
      <c r="F5" s="296"/>
      <c r="G5" s="296"/>
      <c r="H5" s="296"/>
      <c r="I5" s="296"/>
      <c r="J5" s="296"/>
      <c r="K5" s="296"/>
      <c r="L5" s="296"/>
      <c r="M5" s="296"/>
      <c r="N5" s="264" t="s">
        <v>620</v>
      </c>
    </row>
    <row r="6" spans="1:14" x14ac:dyDescent="0.2">
      <c r="A6" s="296"/>
      <c r="B6" s="298"/>
      <c r="C6" s="298"/>
      <c r="D6" s="296"/>
      <c r="E6" s="296"/>
      <c r="F6" s="296"/>
      <c r="G6" s="296"/>
      <c r="H6" s="296"/>
      <c r="I6" s="296"/>
      <c r="J6" s="296"/>
      <c r="K6" s="296"/>
      <c r="L6" s="296"/>
      <c r="M6" s="296"/>
      <c r="N6" s="265" t="s">
        <v>271</v>
      </c>
    </row>
    <row r="7" spans="1:14" x14ac:dyDescent="0.2">
      <c r="A7" s="526" t="s">
        <v>407</v>
      </c>
      <c r="B7" s="526" t="s">
        <v>630</v>
      </c>
      <c r="C7" s="529" t="s">
        <v>408</v>
      </c>
      <c r="D7" s="528" t="s">
        <v>648</v>
      </c>
      <c r="E7" s="528"/>
      <c r="F7" s="528" t="s">
        <v>649</v>
      </c>
      <c r="G7" s="528"/>
      <c r="H7" s="528"/>
      <c r="I7" s="528" t="s">
        <v>239</v>
      </c>
      <c r="J7" s="528"/>
      <c r="K7" s="528"/>
      <c r="L7" s="528"/>
      <c r="M7" s="528"/>
      <c r="N7" s="528"/>
    </row>
    <row r="8" spans="1:14" ht="38.25" x14ac:dyDescent="0.2">
      <c r="A8" s="526"/>
      <c r="B8" s="526"/>
      <c r="C8" s="529"/>
      <c r="D8" s="266" t="s">
        <v>650</v>
      </c>
      <c r="E8" s="266" t="s">
        <v>651</v>
      </c>
      <c r="F8" s="266" t="s">
        <v>652</v>
      </c>
      <c r="G8" s="266" t="s">
        <v>653</v>
      </c>
      <c r="H8" s="266" t="s">
        <v>654</v>
      </c>
      <c r="I8" s="266" t="s">
        <v>655</v>
      </c>
      <c r="J8" s="266" t="s">
        <v>239</v>
      </c>
      <c r="K8" s="266" t="s">
        <v>656</v>
      </c>
      <c r="L8" s="266" t="s">
        <v>657</v>
      </c>
      <c r="M8" s="266" t="s">
        <v>658</v>
      </c>
      <c r="N8" s="266" t="s">
        <v>240</v>
      </c>
    </row>
    <row r="9" spans="1:14" x14ac:dyDescent="0.2">
      <c r="A9" s="374" t="s">
        <v>275</v>
      </c>
      <c r="B9" s="266" t="s">
        <v>276</v>
      </c>
      <c r="C9" s="266" t="s">
        <v>409</v>
      </c>
      <c r="D9" s="268">
        <v>1</v>
      </c>
      <c r="E9" s="268">
        <v>2</v>
      </c>
      <c r="F9" s="268">
        <v>3</v>
      </c>
      <c r="G9" s="268">
        <v>4</v>
      </c>
      <c r="H9" s="268">
        <v>5</v>
      </c>
      <c r="I9" s="268">
        <v>6</v>
      </c>
      <c r="J9" s="268">
        <v>7</v>
      </c>
      <c r="K9" s="268">
        <v>8</v>
      </c>
      <c r="L9" s="268">
        <v>9</v>
      </c>
      <c r="M9" s="268">
        <v>10</v>
      </c>
      <c r="N9" s="268">
        <v>11</v>
      </c>
    </row>
    <row r="10" spans="1:14" x14ac:dyDescent="0.2">
      <c r="A10" s="293">
        <v>2.1</v>
      </c>
      <c r="B10" s="294" t="s">
        <v>222</v>
      </c>
      <c r="C10" s="372">
        <v>1</v>
      </c>
      <c r="D10" s="4"/>
      <c r="E10" s="4"/>
      <c r="F10" s="4"/>
      <c r="G10" s="4"/>
      <c r="H10" s="4"/>
      <c r="I10" s="4"/>
      <c r="J10" s="4"/>
      <c r="K10" s="4"/>
      <c r="L10" s="4"/>
      <c r="M10" s="4"/>
      <c r="N10" s="4"/>
    </row>
    <row r="11" spans="1:14" x14ac:dyDescent="0.2">
      <c r="A11" s="293">
        <v>2.2000000000000002</v>
      </c>
      <c r="B11" s="373" t="s">
        <v>659</v>
      </c>
      <c r="C11" s="372">
        <v>2</v>
      </c>
      <c r="D11" s="4"/>
      <c r="E11" s="4"/>
      <c r="F11" s="4"/>
      <c r="G11" s="4"/>
      <c r="H11" s="4"/>
      <c r="I11" s="4"/>
      <c r="J11" s="4"/>
      <c r="K11" s="4"/>
      <c r="L11" s="4"/>
      <c r="M11" s="4"/>
      <c r="N11" s="4"/>
    </row>
    <row r="12" spans="1:14" x14ac:dyDescent="0.2">
      <c r="A12" s="293">
        <v>2.2999999999999998</v>
      </c>
      <c r="B12" s="294" t="s">
        <v>223</v>
      </c>
      <c r="C12" s="372">
        <v>3</v>
      </c>
      <c r="D12" s="4"/>
      <c r="E12" s="4"/>
      <c r="F12" s="4"/>
      <c r="G12" s="4"/>
      <c r="H12" s="4"/>
      <c r="I12" s="4"/>
      <c r="J12" s="4"/>
      <c r="K12" s="4"/>
      <c r="L12" s="4"/>
      <c r="M12" s="4"/>
      <c r="N12" s="4"/>
    </row>
    <row r="13" spans="1:14" x14ac:dyDescent="0.2">
      <c r="A13" s="293">
        <v>2.4</v>
      </c>
      <c r="B13" s="373" t="s">
        <v>659</v>
      </c>
      <c r="C13" s="372">
        <v>4</v>
      </c>
      <c r="D13" s="4"/>
      <c r="E13" s="4"/>
      <c r="F13" s="4"/>
      <c r="G13" s="4"/>
      <c r="H13" s="4"/>
      <c r="I13" s="4"/>
      <c r="J13" s="4"/>
      <c r="K13" s="4"/>
      <c r="L13" s="4"/>
      <c r="M13" s="4"/>
      <c r="N13" s="4"/>
    </row>
    <row r="14" spans="1:14" x14ac:dyDescent="0.2">
      <c r="A14" s="293">
        <v>2.5</v>
      </c>
      <c r="B14" s="294" t="s">
        <v>224</v>
      </c>
      <c r="C14" s="372">
        <v>5</v>
      </c>
      <c r="D14" s="4"/>
      <c r="E14" s="4"/>
      <c r="F14" s="4"/>
      <c r="G14" s="4"/>
      <c r="H14" s="4"/>
      <c r="I14" s="4"/>
      <c r="J14" s="4"/>
      <c r="K14" s="4"/>
      <c r="L14" s="4"/>
      <c r="M14" s="4"/>
      <c r="N14" s="4"/>
    </row>
    <row r="15" spans="1:14" x14ac:dyDescent="0.2">
      <c r="A15" s="293">
        <v>2.6</v>
      </c>
      <c r="B15" s="294" t="s">
        <v>225</v>
      </c>
      <c r="C15" s="372">
        <v>6</v>
      </c>
      <c r="D15" s="4"/>
      <c r="E15" s="4"/>
      <c r="F15" s="4"/>
      <c r="G15" s="4"/>
      <c r="H15" s="4"/>
      <c r="I15" s="4"/>
      <c r="J15" s="4"/>
      <c r="K15" s="4"/>
      <c r="L15" s="4"/>
      <c r="M15" s="4"/>
      <c r="N15" s="4"/>
    </row>
    <row r="16" spans="1:14" x14ac:dyDescent="0.2">
      <c r="A16" s="293">
        <v>2.7</v>
      </c>
      <c r="B16" s="294" t="s">
        <v>226</v>
      </c>
      <c r="C16" s="372">
        <v>7</v>
      </c>
      <c r="D16" s="4"/>
      <c r="E16" s="4"/>
      <c r="F16" s="4"/>
      <c r="G16" s="4"/>
      <c r="H16" s="4"/>
      <c r="I16" s="4"/>
      <c r="J16" s="4"/>
      <c r="K16" s="4"/>
      <c r="L16" s="4"/>
      <c r="M16" s="4"/>
      <c r="N16" s="4"/>
    </row>
    <row r="17" spans="1:14" x14ac:dyDescent="0.2">
      <c r="A17" s="293">
        <v>2.8</v>
      </c>
      <c r="B17" s="294" t="s">
        <v>227</v>
      </c>
      <c r="C17" s="372">
        <v>8</v>
      </c>
      <c r="D17" s="4"/>
      <c r="E17" s="4"/>
      <c r="F17" s="4"/>
      <c r="G17" s="4"/>
      <c r="H17" s="4"/>
      <c r="I17" s="4"/>
      <c r="J17" s="4"/>
      <c r="K17" s="4"/>
      <c r="L17" s="4"/>
      <c r="M17" s="4"/>
      <c r="N17" s="4"/>
    </row>
    <row r="18" spans="1:14" x14ac:dyDescent="0.2">
      <c r="A18" s="527" t="s">
        <v>32</v>
      </c>
      <c r="B18" s="527"/>
      <c r="C18" s="371">
        <v>9</v>
      </c>
      <c r="D18" s="289">
        <f>SUM(D10:D17)</f>
        <v>0</v>
      </c>
      <c r="E18" s="289">
        <f t="shared" ref="E18:N18" si="0">SUM(E10:E17)</f>
        <v>0</v>
      </c>
      <c r="F18" s="289">
        <f t="shared" si="0"/>
        <v>0</v>
      </c>
      <c r="G18" s="289">
        <f t="shared" si="0"/>
        <v>0</v>
      </c>
      <c r="H18" s="289">
        <f t="shared" si="0"/>
        <v>0</v>
      </c>
      <c r="I18" s="289">
        <f t="shared" si="0"/>
        <v>0</v>
      </c>
      <c r="J18" s="289">
        <f t="shared" si="0"/>
        <v>0</v>
      </c>
      <c r="K18" s="289">
        <f t="shared" si="0"/>
        <v>0</v>
      </c>
      <c r="L18" s="289">
        <f t="shared" si="0"/>
        <v>0</v>
      </c>
      <c r="M18" s="289">
        <f t="shared" si="0"/>
        <v>0</v>
      </c>
      <c r="N18" s="289">
        <f t="shared" si="0"/>
        <v>0</v>
      </c>
    </row>
    <row r="21" spans="1:14" x14ac:dyDescent="0.2">
      <c r="B21" s="6" t="s">
        <v>398</v>
      </c>
      <c r="C21" s="260"/>
      <c r="D21" s="8"/>
      <c r="E21" s="8"/>
    </row>
    <row r="22" spans="1:14" x14ac:dyDescent="0.2">
      <c r="B22" s="9"/>
      <c r="C22" s="260"/>
      <c r="D22" s="8"/>
      <c r="E22" s="8"/>
    </row>
    <row r="23" spans="1:14" x14ac:dyDescent="0.2">
      <c r="B23" s="9" t="s">
        <v>399</v>
      </c>
      <c r="C23" s="260"/>
      <c r="D23" s="8"/>
      <c r="E23" s="8"/>
    </row>
    <row r="24" spans="1:14" x14ac:dyDescent="0.2">
      <c r="B24" s="9"/>
      <c r="C24" s="260"/>
      <c r="D24" s="8"/>
      <c r="E24" s="8"/>
    </row>
    <row r="25" spans="1:14" x14ac:dyDescent="0.2">
      <c r="B25" s="10" t="s">
        <v>400</v>
      </c>
      <c r="C25" s="456" t="s">
        <v>401</v>
      </c>
      <c r="D25" s="456"/>
      <c r="E25" s="8" t="s">
        <v>402</v>
      </c>
    </row>
    <row r="26" spans="1:14" x14ac:dyDescent="0.2">
      <c r="B26" s="9"/>
      <c r="C26" s="456"/>
      <c r="D26" s="456"/>
      <c r="E26" s="8"/>
    </row>
    <row r="27" spans="1:14" x14ac:dyDescent="0.2">
      <c r="B27" s="10" t="s">
        <v>403</v>
      </c>
      <c r="C27" s="456" t="s">
        <v>404</v>
      </c>
      <c r="D27" s="456"/>
      <c r="E27" s="8" t="s">
        <v>405</v>
      </c>
    </row>
    <row r="28" spans="1:14" x14ac:dyDescent="0.2">
      <c r="B28" s="9"/>
      <c r="C28" s="456"/>
      <c r="D28" s="456"/>
      <c r="E28" s="8"/>
    </row>
    <row r="29" spans="1:14" x14ac:dyDescent="0.2">
      <c r="B29" s="10" t="s">
        <v>406</v>
      </c>
      <c r="C29" s="456" t="s">
        <v>401</v>
      </c>
      <c r="D29" s="456"/>
      <c r="E29" s="8" t="s">
        <v>405</v>
      </c>
    </row>
  </sheetData>
  <sheetProtection password="CA9F" sheet="1" objects="1" scenarios="1"/>
  <mergeCells count="14">
    <mergeCell ref="M2:N3"/>
    <mergeCell ref="F7:H7"/>
    <mergeCell ref="I7:N7"/>
    <mergeCell ref="C7:C8"/>
    <mergeCell ref="B7:B8"/>
    <mergeCell ref="A7:A8"/>
    <mergeCell ref="C29:D29"/>
    <mergeCell ref="A5:B5"/>
    <mergeCell ref="C25:D25"/>
    <mergeCell ref="C26:D26"/>
    <mergeCell ref="C27:D27"/>
    <mergeCell ref="C28:D28"/>
    <mergeCell ref="A18:B18"/>
    <mergeCell ref="D7:E7"/>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8"/>
  <sheetViews>
    <sheetView zoomScaleNormal="100" zoomScalePageLayoutView="60" workbookViewId="0">
      <selection activeCell="B40" sqref="B40"/>
    </sheetView>
  </sheetViews>
  <sheetFormatPr defaultRowHeight="12.75" x14ac:dyDescent="0.2"/>
  <cols>
    <col min="1" max="1" width="5.5703125" style="290" customWidth="1"/>
    <col min="2" max="2" width="62.7109375" style="290"/>
    <col min="3" max="3" width="9.140625" style="290"/>
    <col min="4" max="5" width="15.42578125" style="290" bestFit="1" customWidth="1"/>
    <col min="6" max="1026" width="11.5703125" style="290"/>
    <col min="1027" max="16384" width="9.140625" style="290"/>
  </cols>
  <sheetData>
    <row r="1" spans="1:5" x14ac:dyDescent="0.2">
      <c r="A1" s="296"/>
      <c r="B1" s="298"/>
      <c r="C1" s="298"/>
      <c r="D1" s="296"/>
      <c r="E1" s="296"/>
    </row>
    <row r="2" spans="1:5" x14ac:dyDescent="0.2">
      <c r="A2" s="296"/>
      <c r="B2" s="298"/>
      <c r="C2" s="298"/>
      <c r="D2" s="296"/>
      <c r="E2" s="296"/>
    </row>
    <row r="3" spans="1:5" x14ac:dyDescent="0.2">
      <c r="A3" s="296"/>
      <c r="B3" s="458" t="s">
        <v>671</v>
      </c>
      <c r="C3" s="458"/>
      <c r="D3" s="458"/>
      <c r="E3" s="296"/>
    </row>
    <row r="4" spans="1:5" x14ac:dyDescent="0.2">
      <c r="A4" s="296"/>
      <c r="B4" s="296"/>
      <c r="C4" s="296"/>
      <c r="D4" s="296"/>
      <c r="E4" s="296"/>
    </row>
    <row r="5" spans="1:5" x14ac:dyDescent="0.2">
      <c r="A5" s="296" t="s">
        <v>396</v>
      </c>
      <c r="B5" s="298"/>
      <c r="C5" s="298"/>
      <c r="D5" s="457" t="s">
        <v>397</v>
      </c>
      <c r="E5" s="457"/>
    </row>
    <row r="6" spans="1:5" x14ac:dyDescent="0.2">
      <c r="A6" s="296"/>
      <c r="B6" s="296"/>
      <c r="C6" s="296"/>
      <c r="D6" s="274"/>
      <c r="E6" s="299" t="s">
        <v>271</v>
      </c>
    </row>
    <row r="7" spans="1:5" ht="25.5" x14ac:dyDescent="0.2">
      <c r="A7" s="300" t="s">
        <v>407</v>
      </c>
      <c r="B7" s="284" t="s">
        <v>668</v>
      </c>
      <c r="C7" s="284" t="s">
        <v>408</v>
      </c>
      <c r="D7" s="72" t="s">
        <v>274</v>
      </c>
      <c r="E7" s="72" t="s">
        <v>274</v>
      </c>
    </row>
    <row r="8" spans="1:5" x14ac:dyDescent="0.2">
      <c r="A8" s="300" t="s">
        <v>275</v>
      </c>
      <c r="B8" s="284" t="s">
        <v>276</v>
      </c>
      <c r="C8" s="284" t="s">
        <v>409</v>
      </c>
      <c r="D8" s="72">
        <v>1</v>
      </c>
      <c r="E8" s="72">
        <v>2</v>
      </c>
    </row>
    <row r="9" spans="1:5" x14ac:dyDescent="0.2">
      <c r="A9" s="300">
        <v>1</v>
      </c>
      <c r="B9" s="301" t="s">
        <v>698</v>
      </c>
      <c r="C9" s="302">
        <v>1</v>
      </c>
      <c r="D9" s="289" t="s">
        <v>19</v>
      </c>
      <c r="E9" s="289" t="s">
        <v>19</v>
      </c>
    </row>
    <row r="10" spans="1:5" x14ac:dyDescent="0.2">
      <c r="A10" s="300">
        <v>1.1000000000000001</v>
      </c>
      <c r="B10" s="301" t="s">
        <v>699</v>
      </c>
      <c r="C10" s="302">
        <v>2</v>
      </c>
      <c r="D10" s="289">
        <f>SUM(D11:D17)</f>
        <v>0</v>
      </c>
      <c r="E10" s="289">
        <f>SUM(E11:E17)</f>
        <v>0</v>
      </c>
    </row>
    <row r="11" spans="1:5" x14ac:dyDescent="0.2">
      <c r="A11" s="293" t="s">
        <v>411</v>
      </c>
      <c r="B11" s="294" t="s">
        <v>492</v>
      </c>
      <c r="C11" s="304">
        <v>3</v>
      </c>
      <c r="D11" s="4"/>
      <c r="E11" s="4"/>
    </row>
    <row r="12" spans="1:5" x14ac:dyDescent="0.2">
      <c r="A12" s="293" t="s">
        <v>412</v>
      </c>
      <c r="B12" s="294" t="s">
        <v>700</v>
      </c>
      <c r="C12" s="304">
        <v>4</v>
      </c>
      <c r="D12" s="4"/>
      <c r="E12" s="4"/>
    </row>
    <row r="13" spans="1:5" x14ac:dyDescent="0.2">
      <c r="A13" s="293" t="s">
        <v>413</v>
      </c>
      <c r="B13" s="294" t="s">
        <v>701</v>
      </c>
      <c r="C13" s="304">
        <v>5</v>
      </c>
      <c r="D13" s="4"/>
      <c r="E13" s="4"/>
    </row>
    <row r="14" spans="1:5" x14ac:dyDescent="0.2">
      <c r="A14" s="293" t="s">
        <v>414</v>
      </c>
      <c r="B14" s="294" t="s">
        <v>702</v>
      </c>
      <c r="C14" s="304">
        <v>6</v>
      </c>
      <c r="D14" s="4"/>
      <c r="E14" s="4"/>
    </row>
    <row r="15" spans="1:5" x14ac:dyDescent="0.2">
      <c r="A15" s="293" t="s">
        <v>415</v>
      </c>
      <c r="B15" s="294" t="s">
        <v>703</v>
      </c>
      <c r="C15" s="304">
        <v>7</v>
      </c>
      <c r="D15" s="4"/>
      <c r="E15" s="4"/>
    </row>
    <row r="16" spans="1:5" x14ac:dyDescent="0.2">
      <c r="A16" s="293" t="s">
        <v>672</v>
      </c>
      <c r="B16" s="294" t="s">
        <v>704</v>
      </c>
      <c r="C16" s="304">
        <v>8</v>
      </c>
      <c r="D16" s="4"/>
      <c r="E16" s="4"/>
    </row>
    <row r="17" spans="1:5" x14ac:dyDescent="0.2">
      <c r="A17" s="293" t="s">
        <v>673</v>
      </c>
      <c r="B17" s="294" t="s">
        <v>705</v>
      </c>
      <c r="C17" s="304">
        <v>9</v>
      </c>
      <c r="D17" s="4"/>
      <c r="E17" s="4"/>
    </row>
    <row r="18" spans="1:5" x14ac:dyDescent="0.2">
      <c r="A18" s="300">
        <v>1.2</v>
      </c>
      <c r="B18" s="301" t="s">
        <v>707</v>
      </c>
      <c r="C18" s="302">
        <v>10</v>
      </c>
      <c r="D18" s="289">
        <f>SUM(D19:D34)-D25-D26</f>
        <v>0</v>
      </c>
      <c r="E18" s="289">
        <f>SUM(E19:E34)-E25-E26</f>
        <v>0</v>
      </c>
    </row>
    <row r="19" spans="1:5" x14ac:dyDescent="0.2">
      <c r="A19" s="293" t="s">
        <v>418</v>
      </c>
      <c r="B19" s="294" t="s">
        <v>706</v>
      </c>
      <c r="C19" s="304">
        <v>11</v>
      </c>
      <c r="D19" s="4"/>
      <c r="E19" s="4"/>
    </row>
    <row r="20" spans="1:5" x14ac:dyDescent="0.2">
      <c r="A20" s="293" t="s">
        <v>419</v>
      </c>
      <c r="B20" s="294" t="s">
        <v>708</v>
      </c>
      <c r="C20" s="304">
        <v>12</v>
      </c>
      <c r="D20" s="4"/>
      <c r="E20" s="4"/>
    </row>
    <row r="21" spans="1:5" x14ac:dyDescent="0.2">
      <c r="A21" s="293" t="s">
        <v>420</v>
      </c>
      <c r="B21" s="294" t="s">
        <v>709</v>
      </c>
      <c r="C21" s="304">
        <v>13</v>
      </c>
      <c r="D21" s="4"/>
      <c r="E21" s="4"/>
    </row>
    <row r="22" spans="1:5" x14ac:dyDescent="0.2">
      <c r="A22" s="293" t="s">
        <v>674</v>
      </c>
      <c r="B22" s="294" t="s">
        <v>710</v>
      </c>
      <c r="C22" s="304">
        <v>14</v>
      </c>
      <c r="D22" s="4"/>
      <c r="E22" s="4"/>
    </row>
    <row r="23" spans="1:5" x14ac:dyDescent="0.2">
      <c r="A23" s="293" t="s">
        <v>675</v>
      </c>
      <c r="B23" s="294" t="s">
        <v>711</v>
      </c>
      <c r="C23" s="304">
        <v>15</v>
      </c>
      <c r="D23" s="4"/>
      <c r="E23" s="4"/>
    </row>
    <row r="24" spans="1:5" x14ac:dyDescent="0.2">
      <c r="A24" s="293" t="s">
        <v>676</v>
      </c>
      <c r="B24" s="294" t="s">
        <v>712</v>
      </c>
      <c r="C24" s="304">
        <v>16</v>
      </c>
      <c r="D24" s="4"/>
      <c r="E24" s="4"/>
    </row>
    <row r="25" spans="1:5" x14ac:dyDescent="0.2">
      <c r="A25" s="293" t="s">
        <v>677</v>
      </c>
      <c r="B25" s="294" t="s">
        <v>713</v>
      </c>
      <c r="C25" s="304">
        <v>17</v>
      </c>
      <c r="D25" s="4"/>
      <c r="E25" s="4"/>
    </row>
    <row r="26" spans="1:5" x14ac:dyDescent="0.2">
      <c r="A26" s="293" t="s">
        <v>678</v>
      </c>
      <c r="B26" s="294" t="s">
        <v>714</v>
      </c>
      <c r="C26" s="304">
        <v>18</v>
      </c>
      <c r="D26" s="4"/>
      <c r="E26" s="4"/>
    </row>
    <row r="27" spans="1:5" x14ac:dyDescent="0.2">
      <c r="A27" s="293" t="s">
        <v>679</v>
      </c>
      <c r="B27" s="294" t="s">
        <v>643</v>
      </c>
      <c r="C27" s="304">
        <v>19</v>
      </c>
      <c r="D27" s="4"/>
      <c r="E27" s="4"/>
    </row>
    <row r="28" spans="1:5" x14ac:dyDescent="0.2">
      <c r="A28" s="293" t="s">
        <v>680</v>
      </c>
      <c r="B28" s="294" t="s">
        <v>715</v>
      </c>
      <c r="C28" s="304">
        <v>20</v>
      </c>
      <c r="D28" s="4"/>
      <c r="E28" s="4"/>
    </row>
    <row r="29" spans="1:5" x14ac:dyDescent="0.2">
      <c r="A29" s="293" t="s">
        <v>681</v>
      </c>
      <c r="B29" s="294" t="s">
        <v>716</v>
      </c>
      <c r="C29" s="304">
        <v>21</v>
      </c>
      <c r="D29" s="4"/>
      <c r="E29" s="4"/>
    </row>
    <row r="30" spans="1:5" x14ac:dyDescent="0.2">
      <c r="A30" s="293" t="s">
        <v>682</v>
      </c>
      <c r="B30" s="294" t="s">
        <v>717</v>
      </c>
      <c r="C30" s="304">
        <v>22</v>
      </c>
      <c r="D30" s="4"/>
      <c r="E30" s="4"/>
    </row>
    <row r="31" spans="1:5" x14ac:dyDescent="0.2">
      <c r="A31" s="293" t="s">
        <v>683</v>
      </c>
      <c r="B31" s="294" t="s">
        <v>718</v>
      </c>
      <c r="C31" s="304">
        <v>23</v>
      </c>
      <c r="D31" s="4"/>
      <c r="E31" s="4"/>
    </row>
    <row r="32" spans="1:5" x14ac:dyDescent="0.2">
      <c r="A32" s="293" t="s">
        <v>684</v>
      </c>
      <c r="B32" s="294" t="s">
        <v>719</v>
      </c>
      <c r="C32" s="304">
        <v>24</v>
      </c>
      <c r="D32" s="4"/>
      <c r="E32" s="4"/>
    </row>
    <row r="33" spans="1:5" x14ac:dyDescent="0.2">
      <c r="A33" s="293" t="s">
        <v>685</v>
      </c>
      <c r="B33" s="294" t="s">
        <v>720</v>
      </c>
      <c r="C33" s="304">
        <v>25</v>
      </c>
      <c r="D33" s="4"/>
      <c r="E33" s="4"/>
    </row>
    <row r="34" spans="1:5" x14ac:dyDescent="0.2">
      <c r="A34" s="293" t="s">
        <v>686</v>
      </c>
      <c r="B34" s="294" t="s">
        <v>721</v>
      </c>
      <c r="C34" s="304">
        <v>26</v>
      </c>
      <c r="D34" s="4"/>
      <c r="E34" s="4"/>
    </row>
    <row r="35" spans="1:5" x14ac:dyDescent="0.2">
      <c r="A35" s="300">
        <v>1.3</v>
      </c>
      <c r="B35" s="301" t="s">
        <v>722</v>
      </c>
      <c r="C35" s="302">
        <v>27</v>
      </c>
      <c r="D35" s="289">
        <f>D10-D18</f>
        <v>0</v>
      </c>
      <c r="E35" s="289">
        <f>E10-E18</f>
        <v>0</v>
      </c>
    </row>
    <row r="36" spans="1:5" x14ac:dyDescent="0.2">
      <c r="A36" s="300">
        <v>2</v>
      </c>
      <c r="B36" s="301" t="s">
        <v>723</v>
      </c>
      <c r="C36" s="302">
        <v>28</v>
      </c>
      <c r="D36" s="289"/>
      <c r="E36" s="289"/>
    </row>
    <row r="37" spans="1:5" x14ac:dyDescent="0.2">
      <c r="A37" s="300">
        <v>2.1</v>
      </c>
      <c r="B37" s="301" t="s">
        <v>699</v>
      </c>
      <c r="C37" s="302">
        <v>29</v>
      </c>
      <c r="D37" s="289">
        <f>SUM(D38:D44)</f>
        <v>0</v>
      </c>
      <c r="E37" s="289">
        <f>SUM(E38:E44)</f>
        <v>0</v>
      </c>
    </row>
    <row r="38" spans="1:5" x14ac:dyDescent="0.2">
      <c r="A38" s="293" t="s">
        <v>448</v>
      </c>
      <c r="B38" s="294" t="s">
        <v>724</v>
      </c>
      <c r="C38" s="304">
        <v>30</v>
      </c>
      <c r="D38" s="4"/>
      <c r="E38" s="4"/>
    </row>
    <row r="39" spans="1:5" x14ac:dyDescent="0.2">
      <c r="A39" s="293" t="s">
        <v>453</v>
      </c>
      <c r="B39" s="294" t="s">
        <v>725</v>
      </c>
      <c r="C39" s="304">
        <v>31</v>
      </c>
      <c r="D39" s="4"/>
      <c r="E39" s="4"/>
    </row>
    <row r="40" spans="1:5" x14ac:dyDescent="0.2">
      <c r="A40" s="293" t="s">
        <v>461</v>
      </c>
      <c r="B40" s="294" t="s">
        <v>726</v>
      </c>
      <c r="C40" s="304">
        <v>32</v>
      </c>
      <c r="D40" s="4"/>
      <c r="E40" s="4"/>
    </row>
    <row r="41" spans="1:5" x14ac:dyDescent="0.2">
      <c r="A41" s="293" t="s">
        <v>474</v>
      </c>
      <c r="B41" s="294" t="s">
        <v>727</v>
      </c>
      <c r="C41" s="304">
        <v>33</v>
      </c>
      <c r="D41" s="4"/>
      <c r="E41" s="4"/>
    </row>
    <row r="42" spans="1:5" x14ac:dyDescent="0.2">
      <c r="A42" s="293" t="s">
        <v>475</v>
      </c>
      <c r="B42" s="294" t="s">
        <v>728</v>
      </c>
      <c r="C42" s="304">
        <v>34</v>
      </c>
      <c r="D42" s="4"/>
      <c r="E42" s="4"/>
    </row>
    <row r="43" spans="1:5" x14ac:dyDescent="0.2">
      <c r="A43" s="293" t="s">
        <v>476</v>
      </c>
      <c r="B43" s="294" t="s">
        <v>729</v>
      </c>
      <c r="C43" s="304">
        <v>35</v>
      </c>
      <c r="D43" s="4"/>
      <c r="E43" s="4"/>
    </row>
    <row r="44" spans="1:5" x14ac:dyDescent="0.2">
      <c r="A44" s="293" t="s">
        <v>477</v>
      </c>
      <c r="B44" s="294" t="s">
        <v>730</v>
      </c>
      <c r="C44" s="304">
        <v>36</v>
      </c>
      <c r="D44" s="4"/>
      <c r="E44" s="4"/>
    </row>
    <row r="45" spans="1:5" x14ac:dyDescent="0.2">
      <c r="A45" s="300">
        <v>2.2000000000000002</v>
      </c>
      <c r="B45" s="301" t="s">
        <v>707</v>
      </c>
      <c r="C45" s="302">
        <v>37</v>
      </c>
      <c r="D45" s="289">
        <f>SUM(D46:D50)</f>
        <v>0</v>
      </c>
      <c r="E45" s="289">
        <f>SUM(E46:E50)</f>
        <v>0</v>
      </c>
    </row>
    <row r="46" spans="1:5" x14ac:dyDescent="0.2">
      <c r="A46" s="293" t="s">
        <v>479</v>
      </c>
      <c r="B46" s="294" t="s">
        <v>731</v>
      </c>
      <c r="C46" s="304">
        <v>38</v>
      </c>
      <c r="D46" s="4"/>
      <c r="E46" s="4"/>
    </row>
    <row r="47" spans="1:5" x14ac:dyDescent="0.2">
      <c r="A47" s="293" t="s">
        <v>480</v>
      </c>
      <c r="B47" s="294" t="s">
        <v>732</v>
      </c>
      <c r="C47" s="304">
        <v>39</v>
      </c>
      <c r="D47" s="4"/>
      <c r="E47" s="4"/>
    </row>
    <row r="48" spans="1:5" x14ac:dyDescent="0.2">
      <c r="A48" s="293" t="s">
        <v>481</v>
      </c>
      <c r="B48" s="294" t="s">
        <v>733</v>
      </c>
      <c r="C48" s="304">
        <v>40</v>
      </c>
      <c r="D48" s="4"/>
      <c r="E48" s="4"/>
    </row>
    <row r="49" spans="1:5" x14ac:dyDescent="0.2">
      <c r="A49" s="293" t="s">
        <v>482</v>
      </c>
      <c r="B49" s="294" t="s">
        <v>734</v>
      </c>
      <c r="C49" s="304">
        <v>41</v>
      </c>
      <c r="D49" s="4"/>
      <c r="E49" s="4"/>
    </row>
    <row r="50" spans="1:5" x14ac:dyDescent="0.2">
      <c r="A50" s="293" t="s">
        <v>483</v>
      </c>
      <c r="B50" s="294" t="s">
        <v>735</v>
      </c>
      <c r="C50" s="304">
        <v>42</v>
      </c>
      <c r="D50" s="4" t="s">
        <v>0</v>
      </c>
      <c r="E50" s="4" t="s">
        <v>0</v>
      </c>
    </row>
    <row r="51" spans="1:5" x14ac:dyDescent="0.2">
      <c r="A51" s="300">
        <v>2.2999999999999998</v>
      </c>
      <c r="B51" s="301" t="s">
        <v>736</v>
      </c>
      <c r="C51" s="302">
        <v>43</v>
      </c>
      <c r="D51" s="289">
        <f>D37-D45</f>
        <v>0</v>
      </c>
      <c r="E51" s="289">
        <f>E37-E45</f>
        <v>0</v>
      </c>
    </row>
    <row r="52" spans="1:5" x14ac:dyDescent="0.2">
      <c r="A52" s="300">
        <v>3</v>
      </c>
      <c r="B52" s="301" t="s">
        <v>737</v>
      </c>
      <c r="C52" s="302">
        <v>44</v>
      </c>
      <c r="D52" s="289"/>
      <c r="E52" s="289"/>
    </row>
    <row r="53" spans="1:5" x14ac:dyDescent="0.2">
      <c r="A53" s="300">
        <v>3.1</v>
      </c>
      <c r="B53" s="301" t="s">
        <v>699</v>
      </c>
      <c r="C53" s="302">
        <v>45</v>
      </c>
      <c r="D53" s="289">
        <f>SUM(D54:D57)</f>
        <v>0</v>
      </c>
      <c r="E53" s="289">
        <f>SUM(E54:E57)</f>
        <v>0</v>
      </c>
    </row>
    <row r="54" spans="1:5" x14ac:dyDescent="0.2">
      <c r="A54" s="293" t="s">
        <v>687</v>
      </c>
      <c r="B54" s="294" t="s">
        <v>738</v>
      </c>
      <c r="C54" s="304">
        <v>46</v>
      </c>
      <c r="D54" s="4" t="s">
        <v>0</v>
      </c>
      <c r="E54" s="4" t="s">
        <v>0</v>
      </c>
    </row>
    <row r="55" spans="1:5" x14ac:dyDescent="0.2">
      <c r="A55" s="293" t="s">
        <v>688</v>
      </c>
      <c r="B55" s="294" t="s">
        <v>739</v>
      </c>
      <c r="C55" s="304">
        <v>47</v>
      </c>
      <c r="D55" s="4" t="s">
        <v>0</v>
      </c>
      <c r="E55" s="4" t="s">
        <v>0</v>
      </c>
    </row>
    <row r="56" spans="1:5" x14ac:dyDescent="0.2">
      <c r="A56" s="293" t="s">
        <v>689</v>
      </c>
      <c r="B56" s="294" t="s">
        <v>740</v>
      </c>
      <c r="C56" s="304">
        <v>48</v>
      </c>
      <c r="D56" s="4" t="s">
        <v>0</v>
      </c>
      <c r="E56" s="4" t="s">
        <v>0</v>
      </c>
    </row>
    <row r="57" spans="1:5" x14ac:dyDescent="0.2">
      <c r="A57" s="293" t="s">
        <v>690</v>
      </c>
      <c r="B57" s="294" t="s">
        <v>215</v>
      </c>
      <c r="C57" s="304">
        <v>49</v>
      </c>
      <c r="D57" s="4"/>
      <c r="E57" s="4"/>
    </row>
    <row r="58" spans="1:5" x14ac:dyDescent="0.2">
      <c r="A58" s="300">
        <v>3.2</v>
      </c>
      <c r="B58" s="301" t="s">
        <v>707</v>
      </c>
      <c r="C58" s="302">
        <v>50</v>
      </c>
      <c r="D58" s="289">
        <f>SUM(D59:D63)</f>
        <v>0</v>
      </c>
      <c r="E58" s="289">
        <f>SUM(E59:E63)</f>
        <v>0</v>
      </c>
    </row>
    <row r="59" spans="1:5" x14ac:dyDescent="0.2">
      <c r="A59" s="293" t="s">
        <v>691</v>
      </c>
      <c r="B59" s="294" t="s">
        <v>741</v>
      </c>
      <c r="C59" s="304">
        <v>51</v>
      </c>
      <c r="D59" s="4" t="s">
        <v>0</v>
      </c>
      <c r="E59" s="4" t="s">
        <v>0</v>
      </c>
    </row>
    <row r="60" spans="1:5" x14ac:dyDescent="0.2">
      <c r="A60" s="293" t="s">
        <v>692</v>
      </c>
      <c r="B60" s="294" t="s">
        <v>742</v>
      </c>
      <c r="C60" s="304">
        <v>52</v>
      </c>
      <c r="D60" s="4" t="s">
        <v>0</v>
      </c>
      <c r="E60" s="4" t="s">
        <v>0</v>
      </c>
    </row>
    <row r="61" spans="1:5" x14ac:dyDescent="0.2">
      <c r="A61" s="293" t="s">
        <v>693</v>
      </c>
      <c r="B61" s="294" t="s">
        <v>743</v>
      </c>
      <c r="C61" s="304">
        <v>53</v>
      </c>
      <c r="D61" s="4" t="s">
        <v>0</v>
      </c>
      <c r="E61" s="4" t="s">
        <v>0</v>
      </c>
    </row>
    <row r="62" spans="1:5" x14ac:dyDescent="0.2">
      <c r="A62" s="293" t="s">
        <v>694</v>
      </c>
      <c r="B62" s="294" t="s">
        <v>744</v>
      </c>
      <c r="C62" s="304">
        <v>54</v>
      </c>
      <c r="D62" s="4" t="s">
        <v>0</v>
      </c>
      <c r="E62" s="4" t="s">
        <v>0</v>
      </c>
    </row>
    <row r="63" spans="1:5" x14ac:dyDescent="0.2">
      <c r="A63" s="293" t="s">
        <v>695</v>
      </c>
      <c r="B63" s="294" t="s">
        <v>215</v>
      </c>
      <c r="C63" s="304">
        <v>55</v>
      </c>
      <c r="D63" s="4"/>
      <c r="E63" s="4" t="s">
        <v>0</v>
      </c>
    </row>
    <row r="64" spans="1:5" x14ac:dyDescent="0.2">
      <c r="A64" s="300">
        <v>3.3</v>
      </c>
      <c r="B64" s="301" t="s">
        <v>745</v>
      </c>
      <c r="C64" s="302">
        <v>56</v>
      </c>
      <c r="D64" s="289">
        <f>D53-D58</f>
        <v>0</v>
      </c>
      <c r="E64" s="289">
        <f>E53-E58</f>
        <v>0</v>
      </c>
    </row>
    <row r="65" spans="1:5" x14ac:dyDescent="0.2">
      <c r="A65" s="300">
        <v>4</v>
      </c>
      <c r="B65" s="301" t="s">
        <v>746</v>
      </c>
      <c r="C65" s="302">
        <v>57</v>
      </c>
      <c r="D65" s="289">
        <f>D64+D51+D35</f>
        <v>0</v>
      </c>
      <c r="E65" s="289">
        <f>E64+E51+E35</f>
        <v>0</v>
      </c>
    </row>
    <row r="66" spans="1:5" x14ac:dyDescent="0.2">
      <c r="A66" s="300">
        <v>5</v>
      </c>
      <c r="B66" s="303" t="s">
        <v>747</v>
      </c>
      <c r="C66" s="302">
        <v>58</v>
      </c>
      <c r="D66" s="4"/>
      <c r="E66" s="289">
        <f>D67</f>
        <v>0</v>
      </c>
    </row>
    <row r="67" spans="1:5" x14ac:dyDescent="0.2">
      <c r="A67" s="300">
        <v>6</v>
      </c>
      <c r="B67" s="301" t="s">
        <v>748</v>
      </c>
      <c r="C67" s="302">
        <v>59</v>
      </c>
      <c r="D67" s="289">
        <f>D65+D66</f>
        <v>0</v>
      </c>
      <c r="E67" s="289">
        <f>E65+E66</f>
        <v>0</v>
      </c>
    </row>
    <row r="69" spans="1:5" x14ac:dyDescent="0.2">
      <c r="D69" s="291">
        <f>D67-i.04119!D16</f>
        <v>0</v>
      </c>
      <c r="E69" s="291">
        <f>E67-i.04119!E16</f>
        <v>0</v>
      </c>
    </row>
    <row r="70" spans="1:5" x14ac:dyDescent="0.2">
      <c r="B70" s="6" t="s">
        <v>398</v>
      </c>
      <c r="C70" s="275"/>
      <c r="D70" s="8"/>
      <c r="E70" s="8"/>
    </row>
    <row r="71" spans="1:5" x14ac:dyDescent="0.2">
      <c r="B71" s="9"/>
      <c r="C71" s="275"/>
      <c r="D71" s="8"/>
      <c r="E71" s="8"/>
    </row>
    <row r="72" spans="1:5" x14ac:dyDescent="0.2">
      <c r="B72" s="9" t="s">
        <v>399</v>
      </c>
      <c r="C72" s="275"/>
      <c r="D72" s="8"/>
      <c r="E72" s="8"/>
    </row>
    <row r="73" spans="1:5" x14ac:dyDescent="0.2">
      <c r="B73" s="9"/>
      <c r="C73" s="275"/>
      <c r="D73" s="8"/>
      <c r="E73" s="8"/>
    </row>
    <row r="74" spans="1:5" x14ac:dyDescent="0.2">
      <c r="B74" s="10" t="s">
        <v>400</v>
      </c>
      <c r="C74" s="456" t="s">
        <v>401</v>
      </c>
      <c r="D74" s="456"/>
      <c r="E74" s="8" t="s">
        <v>402</v>
      </c>
    </row>
    <row r="75" spans="1:5" x14ac:dyDescent="0.2">
      <c r="B75" s="9"/>
      <c r="C75" s="456"/>
      <c r="D75" s="456"/>
      <c r="E75" s="8"/>
    </row>
    <row r="76" spans="1:5" x14ac:dyDescent="0.2">
      <c r="B76" s="10" t="s">
        <v>403</v>
      </c>
      <c r="C76" s="456" t="s">
        <v>404</v>
      </c>
      <c r="D76" s="456"/>
      <c r="E76" s="8" t="s">
        <v>405</v>
      </c>
    </row>
    <row r="77" spans="1:5" x14ac:dyDescent="0.2">
      <c r="B77" s="9"/>
      <c r="C77" s="456"/>
      <c r="D77" s="456"/>
      <c r="E77" s="8"/>
    </row>
    <row r="78" spans="1:5" x14ac:dyDescent="0.2">
      <c r="B78" s="10" t="s">
        <v>406</v>
      </c>
      <c r="C78" s="456" t="s">
        <v>401</v>
      </c>
      <c r="D78" s="456"/>
      <c r="E78" s="8" t="s">
        <v>405</v>
      </c>
    </row>
  </sheetData>
  <sheetProtection password="CA9F" sheet="1" objects="1" scenarios="1"/>
  <mergeCells count="7">
    <mergeCell ref="C78:D78"/>
    <mergeCell ref="D5:E5"/>
    <mergeCell ref="B3:D3"/>
    <mergeCell ref="C74:D74"/>
    <mergeCell ref="C75:D75"/>
    <mergeCell ref="C76:D76"/>
    <mergeCell ref="C77:D77"/>
  </mergeCells>
  <dataValidations count="1">
    <dataValidation type="whole" allowBlank="1" showInputMessage="1" showErrorMessage="1" sqref="D6:E6" xr:uid="{76A12784-4AA4-4486-8BC9-E6DE86537E10}">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8"/>
  <sheetViews>
    <sheetView zoomScaleNormal="100" zoomScalePageLayoutView="60" workbookViewId="0">
      <selection activeCell="H32" sqref="H32"/>
    </sheetView>
  </sheetViews>
  <sheetFormatPr defaultRowHeight="12.75" x14ac:dyDescent="0.2"/>
  <cols>
    <col min="1" max="1" width="11.5703125" style="290"/>
    <col min="2" max="2" width="27.42578125" style="290"/>
    <col min="3" max="3" width="9.140625" style="290"/>
    <col min="4" max="9" width="21.140625" style="290" customWidth="1"/>
    <col min="10" max="1026" width="11.5703125" style="290"/>
    <col min="1027" max="16384" width="9.140625" style="290"/>
  </cols>
  <sheetData>
    <row r="1" spans="1:9" ht="12.75" customHeight="1" x14ac:dyDescent="0.2">
      <c r="A1" s="296"/>
      <c r="B1" s="298"/>
      <c r="C1" s="298"/>
      <c r="D1" s="296"/>
      <c r="E1" s="296"/>
      <c r="F1" s="296"/>
      <c r="G1" s="296"/>
      <c r="H1" s="495" t="s">
        <v>663</v>
      </c>
      <c r="I1" s="495"/>
    </row>
    <row r="2" spans="1:9" ht="33.75" customHeight="1" x14ac:dyDescent="0.2">
      <c r="A2" s="296"/>
      <c r="B2" s="296"/>
      <c r="C2" s="296"/>
      <c r="D2" s="296"/>
      <c r="E2" s="296"/>
      <c r="F2" s="296"/>
      <c r="G2" s="296"/>
      <c r="H2" s="495"/>
      <c r="I2" s="495"/>
    </row>
    <row r="3" spans="1:9" x14ac:dyDescent="0.2">
      <c r="A3" s="296"/>
      <c r="B3" s="296"/>
      <c r="C3" s="296"/>
      <c r="D3" s="297" t="s">
        <v>664</v>
      </c>
      <c r="E3" s="297"/>
      <c r="F3" s="297"/>
      <c r="G3" s="296"/>
      <c r="H3" s="296"/>
      <c r="I3" s="296"/>
    </row>
    <row r="4" spans="1:9" ht="25.5" x14ac:dyDescent="0.2">
      <c r="A4" s="501" t="s">
        <v>665</v>
      </c>
      <c r="B4" s="501"/>
      <c r="C4" s="298"/>
      <c r="D4" s="296"/>
      <c r="E4" s="296"/>
      <c r="F4" s="296"/>
      <c r="G4" s="296"/>
      <c r="H4" s="296"/>
      <c r="I4" s="264" t="s">
        <v>620</v>
      </c>
    </row>
    <row r="5" spans="1:9" x14ac:dyDescent="0.2">
      <c r="A5" s="296"/>
      <c r="B5" s="296"/>
      <c r="C5" s="296"/>
      <c r="D5" s="296"/>
      <c r="E5" s="296"/>
      <c r="F5" s="296"/>
      <c r="G5" s="296"/>
      <c r="H5" s="296"/>
      <c r="I5" s="265" t="s">
        <v>271</v>
      </c>
    </row>
    <row r="6" spans="1:9" ht="38.25" x14ac:dyDescent="0.2">
      <c r="A6" s="300"/>
      <c r="B6" s="266" t="s">
        <v>1</v>
      </c>
      <c r="C6" s="266" t="s">
        <v>408</v>
      </c>
      <c r="D6" s="266" t="s">
        <v>241</v>
      </c>
      <c r="E6" s="266" t="s">
        <v>242</v>
      </c>
      <c r="F6" s="266" t="s">
        <v>243</v>
      </c>
      <c r="G6" s="266" t="s">
        <v>244</v>
      </c>
      <c r="H6" s="266" t="s">
        <v>245</v>
      </c>
      <c r="I6" s="153" t="s">
        <v>81</v>
      </c>
    </row>
    <row r="7" spans="1:9" x14ac:dyDescent="0.2">
      <c r="A7" s="300" t="s">
        <v>275</v>
      </c>
      <c r="B7" s="266" t="s">
        <v>276</v>
      </c>
      <c r="C7" s="266" t="s">
        <v>409</v>
      </c>
      <c r="D7" s="266">
        <v>1</v>
      </c>
      <c r="E7" s="266">
        <v>2</v>
      </c>
      <c r="F7" s="266">
        <v>3</v>
      </c>
      <c r="G7" s="266">
        <v>4</v>
      </c>
      <c r="H7" s="266">
        <v>5</v>
      </c>
      <c r="I7" s="266">
        <v>6</v>
      </c>
    </row>
    <row r="8" spans="1:9" x14ac:dyDescent="0.2">
      <c r="A8" s="293">
        <v>2.1</v>
      </c>
      <c r="B8" s="294" t="s">
        <v>222</v>
      </c>
      <c r="C8" s="308">
        <v>1</v>
      </c>
      <c r="D8" s="4"/>
      <c r="E8" s="4"/>
      <c r="F8" s="4"/>
      <c r="G8" s="4"/>
      <c r="H8" s="4" t="s">
        <v>0</v>
      </c>
      <c r="I8" s="4" t="s">
        <v>0</v>
      </c>
    </row>
    <row r="9" spans="1:9" x14ac:dyDescent="0.2">
      <c r="A9" s="293">
        <v>2.2000000000000002</v>
      </c>
      <c r="B9" s="294" t="s">
        <v>659</v>
      </c>
      <c r="C9" s="308">
        <v>2</v>
      </c>
      <c r="D9" s="4"/>
      <c r="E9" s="4"/>
      <c r="F9" s="4"/>
      <c r="G9" s="4"/>
      <c r="H9" s="4"/>
      <c r="I9" s="4"/>
    </row>
    <row r="10" spans="1:9" x14ac:dyDescent="0.2">
      <c r="A10" s="293">
        <v>2.2999999999999998</v>
      </c>
      <c r="B10" s="294" t="s">
        <v>223</v>
      </c>
      <c r="C10" s="308">
        <v>3</v>
      </c>
      <c r="D10" s="4" t="s">
        <v>1</v>
      </c>
      <c r="E10" s="4" t="s">
        <v>0</v>
      </c>
      <c r="F10" s="4" t="s">
        <v>0</v>
      </c>
      <c r="G10" s="4" t="s">
        <v>0</v>
      </c>
      <c r="H10" s="4" t="s">
        <v>0</v>
      </c>
      <c r="I10" s="4" t="s">
        <v>0</v>
      </c>
    </row>
    <row r="11" spans="1:9" x14ac:dyDescent="0.2">
      <c r="A11" s="293">
        <v>2.4</v>
      </c>
      <c r="B11" s="294" t="s">
        <v>659</v>
      </c>
      <c r="C11" s="308">
        <v>4</v>
      </c>
      <c r="D11" s="4"/>
      <c r="E11" s="4"/>
      <c r="F11" s="4"/>
      <c r="G11" s="4"/>
      <c r="H11" s="4"/>
      <c r="I11" s="4"/>
    </row>
    <row r="12" spans="1:9" x14ac:dyDescent="0.2">
      <c r="A12" s="293">
        <v>2.5</v>
      </c>
      <c r="B12" s="294" t="s">
        <v>224</v>
      </c>
      <c r="C12" s="308">
        <v>5</v>
      </c>
      <c r="D12" s="4" t="s">
        <v>0</v>
      </c>
      <c r="E12" s="4" t="s">
        <v>0</v>
      </c>
      <c r="F12" s="4" t="s">
        <v>0</v>
      </c>
      <c r="G12" s="4" t="s">
        <v>0</v>
      </c>
      <c r="H12" s="4" t="s">
        <v>0</v>
      </c>
      <c r="I12" s="4" t="s">
        <v>0</v>
      </c>
    </row>
    <row r="13" spans="1:9" x14ac:dyDescent="0.2">
      <c r="A13" s="293">
        <v>2.6</v>
      </c>
      <c r="B13" s="294" t="s">
        <v>225</v>
      </c>
      <c r="C13" s="308">
        <v>6</v>
      </c>
      <c r="D13" s="4" t="s">
        <v>0</v>
      </c>
      <c r="E13" s="4" t="s">
        <v>0</v>
      </c>
      <c r="F13" s="4" t="s">
        <v>0</v>
      </c>
      <c r="G13" s="4" t="s">
        <v>0</v>
      </c>
      <c r="H13" s="4" t="s">
        <v>0</v>
      </c>
      <c r="I13" s="4" t="s">
        <v>0</v>
      </c>
    </row>
    <row r="14" spans="1:9" x14ac:dyDescent="0.2">
      <c r="A14" s="293">
        <v>2.7</v>
      </c>
      <c r="B14" s="294" t="s">
        <v>226</v>
      </c>
      <c r="C14" s="308">
        <v>7</v>
      </c>
      <c r="D14" s="4" t="s">
        <v>0</v>
      </c>
      <c r="E14" s="4" t="s">
        <v>0</v>
      </c>
      <c r="F14" s="4" t="s">
        <v>0</v>
      </c>
      <c r="G14" s="4" t="s">
        <v>0</v>
      </c>
      <c r="H14" s="4" t="s">
        <v>0</v>
      </c>
      <c r="I14" s="4" t="s">
        <v>0</v>
      </c>
    </row>
    <row r="15" spans="1:9" x14ac:dyDescent="0.2">
      <c r="A15" s="293">
        <v>2.8</v>
      </c>
      <c r="B15" s="294" t="s">
        <v>227</v>
      </c>
      <c r="C15" s="308">
        <v>8</v>
      </c>
      <c r="D15" s="4" t="s">
        <v>0</v>
      </c>
      <c r="E15" s="4" t="s">
        <v>0</v>
      </c>
      <c r="F15" s="4" t="s">
        <v>0</v>
      </c>
      <c r="G15" s="4" t="s">
        <v>0</v>
      </c>
      <c r="H15" s="4" t="s">
        <v>0</v>
      </c>
      <c r="I15" s="4" t="s">
        <v>0</v>
      </c>
    </row>
    <row r="16" spans="1:9" x14ac:dyDescent="0.2">
      <c r="A16" s="525" t="s">
        <v>32</v>
      </c>
      <c r="B16" s="525"/>
      <c r="C16" s="377">
        <v>9</v>
      </c>
      <c r="D16" s="315">
        <f>SUM(D8:D15)-D9-D11</f>
        <v>0</v>
      </c>
      <c r="E16" s="315">
        <f t="shared" ref="E16:H16" si="0">SUM(E8:E15)-E9-E11</f>
        <v>0</v>
      </c>
      <c r="F16" s="315">
        <f t="shared" si="0"/>
        <v>0</v>
      </c>
      <c r="G16" s="315">
        <f t="shared" si="0"/>
        <v>0</v>
      </c>
      <c r="H16" s="315">
        <f t="shared" si="0"/>
        <v>0</v>
      </c>
      <c r="I16" s="315">
        <f>SUM(I8:I15)-I9-I11</f>
        <v>0</v>
      </c>
    </row>
    <row r="17" spans="1:9" x14ac:dyDescent="0.2">
      <c r="A17" s="530" t="s">
        <v>661</v>
      </c>
      <c r="B17" s="530"/>
      <c r="C17" s="376">
        <v>10</v>
      </c>
      <c r="D17" s="305"/>
      <c r="E17" s="305"/>
      <c r="F17" s="305"/>
      <c r="G17" s="305"/>
      <c r="H17" s="305"/>
      <c r="I17" s="305"/>
    </row>
    <row r="18" spans="1:9" x14ac:dyDescent="0.2">
      <c r="C18" s="375"/>
    </row>
    <row r="20" spans="1:9" x14ac:dyDescent="0.2">
      <c r="B20" s="6" t="s">
        <v>398</v>
      </c>
      <c r="C20" s="260"/>
      <c r="D20" s="8"/>
      <c r="E20" s="8"/>
    </row>
    <row r="21" spans="1:9" x14ac:dyDescent="0.2">
      <c r="B21" s="9"/>
      <c r="C21" s="260"/>
      <c r="D21" s="8"/>
      <c r="E21" s="8"/>
    </row>
    <row r="22" spans="1:9" x14ac:dyDescent="0.2">
      <c r="B22" s="9" t="s">
        <v>399</v>
      </c>
      <c r="C22" s="260"/>
      <c r="D22" s="8"/>
      <c r="E22" s="8"/>
    </row>
    <row r="23" spans="1:9" x14ac:dyDescent="0.2">
      <c r="B23" s="9"/>
      <c r="C23" s="260"/>
      <c r="D23" s="8"/>
      <c r="E23" s="8"/>
    </row>
    <row r="24" spans="1:9" x14ac:dyDescent="0.2">
      <c r="B24" s="10" t="s">
        <v>400</v>
      </c>
      <c r="C24" s="456" t="s">
        <v>401</v>
      </c>
      <c r="D24" s="456"/>
      <c r="E24" s="8" t="s">
        <v>402</v>
      </c>
    </row>
    <row r="25" spans="1:9" x14ac:dyDescent="0.2">
      <c r="B25" s="9"/>
      <c r="C25" s="456"/>
      <c r="D25" s="456"/>
      <c r="E25" s="8"/>
    </row>
    <row r="26" spans="1:9" x14ac:dyDescent="0.2">
      <c r="B26" s="10" t="s">
        <v>403</v>
      </c>
      <c r="C26" s="456" t="s">
        <v>404</v>
      </c>
      <c r="D26" s="456"/>
      <c r="E26" s="8" t="s">
        <v>405</v>
      </c>
    </row>
    <row r="27" spans="1:9" x14ac:dyDescent="0.2">
      <c r="B27" s="9"/>
      <c r="C27" s="456"/>
      <c r="D27" s="456"/>
      <c r="E27" s="8"/>
    </row>
    <row r="28" spans="1:9" x14ac:dyDescent="0.2">
      <c r="B28" s="10" t="s">
        <v>406</v>
      </c>
      <c r="C28" s="456" t="s">
        <v>401</v>
      </c>
      <c r="D28" s="456"/>
      <c r="E28" s="8" t="s">
        <v>405</v>
      </c>
    </row>
  </sheetData>
  <sheetProtection password="CA9F" sheet="1" objects="1" scenarios="1"/>
  <mergeCells count="9">
    <mergeCell ref="C28:D28"/>
    <mergeCell ref="A4:B4"/>
    <mergeCell ref="H1:I2"/>
    <mergeCell ref="A16:B16"/>
    <mergeCell ref="A17:B17"/>
    <mergeCell ref="C24:D24"/>
    <mergeCell ref="C25:D25"/>
    <mergeCell ref="C26:D26"/>
    <mergeCell ref="C27:D27"/>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32"/>
  <sheetViews>
    <sheetView zoomScaleNormal="100" zoomScalePageLayoutView="60" workbookViewId="0">
      <selection activeCell="J31" sqref="J31"/>
    </sheetView>
  </sheetViews>
  <sheetFormatPr defaultRowHeight="12.75" x14ac:dyDescent="0.2"/>
  <cols>
    <col min="1" max="1" width="11.5703125" style="290"/>
    <col min="2" max="2" width="26.42578125" style="290"/>
    <col min="3" max="3" width="9.140625" style="290"/>
    <col min="4" max="10" width="13.85546875" style="290" customWidth="1"/>
    <col min="11" max="1026" width="11.5703125" style="290"/>
    <col min="1027" max="16384" width="9.140625" style="290"/>
  </cols>
  <sheetData>
    <row r="1" spans="1:10" x14ac:dyDescent="0.2">
      <c r="A1" s="296"/>
      <c r="B1" s="296"/>
      <c r="C1" s="296"/>
      <c r="D1" s="296"/>
      <c r="E1" s="296"/>
      <c r="F1" s="296"/>
      <c r="G1" s="296"/>
      <c r="H1" s="296"/>
      <c r="I1" s="296"/>
      <c r="J1" s="296"/>
    </row>
    <row r="2" spans="1:10" x14ac:dyDescent="0.2">
      <c r="A2" s="296"/>
      <c r="B2" s="298"/>
      <c r="C2" s="298"/>
      <c r="D2" s="296"/>
      <c r="E2" s="296"/>
      <c r="F2" s="296"/>
      <c r="G2" s="296"/>
      <c r="H2" s="296"/>
      <c r="I2" s="296"/>
      <c r="J2" s="296"/>
    </row>
    <row r="3" spans="1:10" x14ac:dyDescent="0.2">
      <c r="A3" s="296"/>
      <c r="B3" s="298"/>
      <c r="C3" s="298"/>
      <c r="D3" s="296"/>
      <c r="E3" s="296"/>
      <c r="F3" s="296"/>
      <c r="G3" s="296"/>
      <c r="H3" s="296"/>
      <c r="I3" s="296"/>
      <c r="J3" s="296"/>
    </row>
    <row r="4" spans="1:10" x14ac:dyDescent="0.2">
      <c r="A4" s="296"/>
      <c r="B4" s="298"/>
      <c r="C4" s="298"/>
      <c r="D4" s="296"/>
      <c r="E4" s="296"/>
      <c r="F4" s="296"/>
      <c r="G4" s="296"/>
      <c r="H4" s="296"/>
      <c r="I4" s="296"/>
      <c r="J4" s="296"/>
    </row>
    <row r="5" spans="1:10" x14ac:dyDescent="0.2">
      <c r="A5" s="296"/>
      <c r="B5" s="298"/>
      <c r="C5" s="298"/>
      <c r="D5" s="296"/>
      <c r="E5" s="296"/>
      <c r="F5" s="296"/>
      <c r="G5" s="296"/>
      <c r="H5" s="296"/>
      <c r="I5" s="296"/>
      <c r="J5" s="296"/>
    </row>
    <row r="6" spans="1:10" ht="12.75" customHeight="1" x14ac:dyDescent="0.2">
      <c r="A6" s="296"/>
      <c r="B6" s="298"/>
      <c r="C6" s="298"/>
      <c r="D6" s="296"/>
      <c r="E6" s="296"/>
      <c r="F6" s="296"/>
      <c r="G6" s="296"/>
      <c r="H6" s="495" t="s">
        <v>667</v>
      </c>
      <c r="I6" s="495"/>
      <c r="J6" s="495"/>
    </row>
    <row r="7" spans="1:10" x14ac:dyDescent="0.2">
      <c r="A7" s="296"/>
      <c r="B7" s="296"/>
      <c r="C7" s="296"/>
      <c r="D7" s="296"/>
      <c r="E7" s="296"/>
      <c r="F7" s="296"/>
      <c r="G7" s="296"/>
      <c r="H7" s="495"/>
      <c r="I7" s="495"/>
      <c r="J7" s="495"/>
    </row>
    <row r="8" spans="1:10" x14ac:dyDescent="0.2">
      <c r="A8" s="296"/>
      <c r="B8" s="296"/>
      <c r="C8" s="296"/>
      <c r="D8" s="297" t="s">
        <v>666</v>
      </c>
      <c r="E8" s="296"/>
      <c r="F8" s="296"/>
      <c r="G8" s="296"/>
      <c r="H8" s="296"/>
      <c r="I8" s="296"/>
      <c r="J8" s="296"/>
    </row>
    <row r="9" spans="1:10" ht="22.5" customHeight="1" x14ac:dyDescent="0.2">
      <c r="A9" s="501" t="s">
        <v>665</v>
      </c>
      <c r="B9" s="501"/>
      <c r="C9" s="298"/>
      <c r="D9" s="296"/>
      <c r="E9" s="296"/>
      <c r="F9" s="296"/>
      <c r="G9" s="296"/>
      <c r="H9" s="296"/>
      <c r="I9" s="503" t="s">
        <v>620</v>
      </c>
      <c r="J9" s="503"/>
    </row>
    <row r="10" spans="1:10" ht="12.75" customHeight="1" x14ac:dyDescent="0.2">
      <c r="A10" s="296"/>
      <c r="B10" s="296"/>
      <c r="C10" s="296"/>
      <c r="D10" s="296"/>
      <c r="E10" s="296"/>
      <c r="F10" s="296"/>
      <c r="G10" s="296"/>
      <c r="H10" s="296"/>
      <c r="I10" s="531" t="s">
        <v>271</v>
      </c>
      <c r="J10" s="531"/>
    </row>
    <row r="11" spans="1:10" ht="76.5" x14ac:dyDescent="0.2">
      <c r="A11" s="300" t="s">
        <v>407</v>
      </c>
      <c r="B11" s="266" t="s">
        <v>1</v>
      </c>
      <c r="C11" s="266" t="s">
        <v>408</v>
      </c>
      <c r="D11" s="266" t="s">
        <v>246</v>
      </c>
      <c r="E11" s="266" t="s">
        <v>247</v>
      </c>
      <c r="F11" s="266" t="s">
        <v>248</v>
      </c>
      <c r="G11" s="266" t="s">
        <v>249</v>
      </c>
      <c r="H11" s="266" t="s">
        <v>250</v>
      </c>
      <c r="I11" s="266" t="s">
        <v>251</v>
      </c>
      <c r="J11" s="266" t="s">
        <v>215</v>
      </c>
    </row>
    <row r="12" spans="1:10" x14ac:dyDescent="0.2">
      <c r="A12" s="300" t="s">
        <v>275</v>
      </c>
      <c r="B12" s="266" t="s">
        <v>276</v>
      </c>
      <c r="C12" s="266" t="s">
        <v>409</v>
      </c>
      <c r="D12" s="266">
        <v>1</v>
      </c>
      <c r="E12" s="266">
        <v>2</v>
      </c>
      <c r="F12" s="266">
        <v>3</v>
      </c>
      <c r="G12" s="266">
        <v>4</v>
      </c>
      <c r="H12" s="266">
        <v>5</v>
      </c>
      <c r="I12" s="266">
        <v>6</v>
      </c>
      <c r="J12" s="266">
        <v>7</v>
      </c>
    </row>
    <row r="13" spans="1:10" x14ac:dyDescent="0.2">
      <c r="A13" s="293">
        <v>2.1</v>
      </c>
      <c r="B13" s="294" t="s">
        <v>222</v>
      </c>
      <c r="C13" s="379">
        <v>1</v>
      </c>
      <c r="D13" s="4"/>
      <c r="E13" s="4"/>
      <c r="F13" s="4"/>
      <c r="G13" s="4"/>
      <c r="H13" s="4"/>
      <c r="I13" s="4"/>
      <c r="J13" s="4"/>
    </row>
    <row r="14" spans="1:10" x14ac:dyDescent="0.2">
      <c r="A14" s="293">
        <v>2.2000000000000002</v>
      </c>
      <c r="B14" s="294" t="s">
        <v>659</v>
      </c>
      <c r="C14" s="379">
        <v>2</v>
      </c>
      <c r="D14" s="4"/>
      <c r="E14" s="4"/>
      <c r="F14" s="4"/>
      <c r="G14" s="4"/>
      <c r="H14" s="4"/>
      <c r="I14" s="4"/>
      <c r="J14" s="4"/>
    </row>
    <row r="15" spans="1:10" x14ac:dyDescent="0.2">
      <c r="A15" s="293">
        <v>2.2999999999999998</v>
      </c>
      <c r="B15" s="294" t="s">
        <v>223</v>
      </c>
      <c r="C15" s="379">
        <v>3</v>
      </c>
      <c r="D15" s="4"/>
      <c r="E15" s="4"/>
      <c r="F15" s="4"/>
      <c r="G15" s="4"/>
      <c r="H15" s="4"/>
      <c r="I15" s="4"/>
      <c r="J15" s="4"/>
    </row>
    <row r="16" spans="1:10" x14ac:dyDescent="0.2">
      <c r="A16" s="293">
        <v>2.4</v>
      </c>
      <c r="B16" s="294" t="s">
        <v>659</v>
      </c>
      <c r="C16" s="379">
        <v>4</v>
      </c>
      <c r="D16" s="4"/>
      <c r="E16" s="4"/>
      <c r="F16" s="4"/>
      <c r="G16" s="4"/>
      <c r="H16" s="4"/>
      <c r="I16" s="4"/>
      <c r="J16" s="4"/>
    </row>
    <row r="17" spans="1:10" x14ac:dyDescent="0.2">
      <c r="A17" s="293">
        <v>2.5</v>
      </c>
      <c r="B17" s="294" t="s">
        <v>224</v>
      </c>
      <c r="C17" s="379">
        <v>5</v>
      </c>
      <c r="D17" s="4"/>
      <c r="E17" s="4"/>
      <c r="F17" s="4"/>
      <c r="G17" s="4"/>
      <c r="H17" s="4"/>
      <c r="I17" s="4"/>
      <c r="J17" s="4"/>
    </row>
    <row r="18" spans="1:10" x14ac:dyDescent="0.2">
      <c r="A18" s="293">
        <v>2.6</v>
      </c>
      <c r="B18" s="294" t="s">
        <v>225</v>
      </c>
      <c r="C18" s="379">
        <v>6</v>
      </c>
      <c r="D18" s="4"/>
      <c r="E18" s="4"/>
      <c r="F18" s="4"/>
      <c r="G18" s="4"/>
      <c r="H18" s="4"/>
      <c r="I18" s="4"/>
      <c r="J18" s="4"/>
    </row>
    <row r="19" spans="1:10" x14ac:dyDescent="0.2">
      <c r="A19" s="293">
        <v>2.7</v>
      </c>
      <c r="B19" s="294" t="s">
        <v>226</v>
      </c>
      <c r="C19" s="379">
        <v>7</v>
      </c>
      <c r="D19" s="4"/>
      <c r="E19" s="4"/>
      <c r="F19" s="4"/>
      <c r="G19" s="4"/>
      <c r="H19" s="4"/>
      <c r="I19" s="4"/>
      <c r="J19" s="4"/>
    </row>
    <row r="20" spans="1:10" x14ac:dyDescent="0.2">
      <c r="A20" s="293">
        <v>2.8</v>
      </c>
      <c r="B20" s="294" t="s">
        <v>227</v>
      </c>
      <c r="C20" s="379">
        <v>8</v>
      </c>
      <c r="D20" s="4"/>
      <c r="E20" s="4"/>
      <c r="F20" s="4"/>
      <c r="G20" s="4"/>
      <c r="H20" s="4"/>
      <c r="I20" s="4"/>
      <c r="J20" s="4"/>
    </row>
    <row r="21" spans="1:10" x14ac:dyDescent="0.2">
      <c r="A21" s="525" t="s">
        <v>32</v>
      </c>
      <c r="B21" s="525"/>
      <c r="C21" s="378">
        <v>9</v>
      </c>
      <c r="D21" s="315">
        <f>+SUM(D13:D20)-D14-D16</f>
        <v>0</v>
      </c>
      <c r="E21" s="315">
        <f t="shared" ref="E21:J21" si="0">+SUM(E13:E20)-E14-E16</f>
        <v>0</v>
      </c>
      <c r="F21" s="315">
        <f t="shared" si="0"/>
        <v>0</v>
      </c>
      <c r="G21" s="315">
        <f t="shared" si="0"/>
        <v>0</v>
      </c>
      <c r="H21" s="315">
        <f t="shared" si="0"/>
        <v>0</v>
      </c>
      <c r="I21" s="315">
        <f t="shared" si="0"/>
        <v>0</v>
      </c>
      <c r="J21" s="315">
        <f t="shared" si="0"/>
        <v>0</v>
      </c>
    </row>
    <row r="24" spans="1:10" x14ac:dyDescent="0.2">
      <c r="B24" s="6" t="s">
        <v>398</v>
      </c>
      <c r="C24" s="260"/>
      <c r="D24" s="8"/>
      <c r="E24" s="8"/>
    </row>
    <row r="25" spans="1:10" x14ac:dyDescent="0.2">
      <c r="B25" s="9"/>
      <c r="C25" s="260"/>
      <c r="D25" s="8"/>
      <c r="E25" s="8"/>
    </row>
    <row r="26" spans="1:10" x14ac:dyDescent="0.2">
      <c r="B26" s="9" t="s">
        <v>399</v>
      </c>
      <c r="C26" s="260"/>
      <c r="D26" s="8"/>
      <c r="E26" s="8"/>
    </row>
    <row r="27" spans="1:10" x14ac:dyDescent="0.2">
      <c r="B27" s="9"/>
      <c r="C27" s="260"/>
      <c r="D27" s="8"/>
      <c r="E27" s="8"/>
    </row>
    <row r="28" spans="1:10" x14ac:dyDescent="0.2">
      <c r="B28" s="10" t="s">
        <v>400</v>
      </c>
      <c r="C28" s="456" t="s">
        <v>401</v>
      </c>
      <c r="D28" s="456"/>
      <c r="E28" s="8" t="s">
        <v>402</v>
      </c>
    </row>
    <row r="29" spans="1:10" x14ac:dyDescent="0.2">
      <c r="B29" s="9"/>
      <c r="C29" s="456"/>
      <c r="D29" s="456"/>
      <c r="E29" s="8"/>
    </row>
    <row r="30" spans="1:10" x14ac:dyDescent="0.2">
      <c r="B30" s="10" t="s">
        <v>403</v>
      </c>
      <c r="C30" s="456" t="s">
        <v>404</v>
      </c>
      <c r="D30" s="456"/>
      <c r="E30" s="8" t="s">
        <v>405</v>
      </c>
    </row>
    <row r="31" spans="1:10" x14ac:dyDescent="0.2">
      <c r="B31" s="9"/>
      <c r="C31" s="456"/>
      <c r="D31" s="456"/>
      <c r="E31" s="8"/>
    </row>
    <row r="32" spans="1:10" x14ac:dyDescent="0.2">
      <c r="B32" s="10" t="s">
        <v>406</v>
      </c>
      <c r="C32" s="456" t="s">
        <v>401</v>
      </c>
      <c r="D32" s="456"/>
      <c r="E32" s="8" t="s">
        <v>405</v>
      </c>
    </row>
  </sheetData>
  <sheetProtection password="CA9F" sheet="1" objects="1" scenarios="1"/>
  <mergeCells count="10">
    <mergeCell ref="C30:D30"/>
    <mergeCell ref="C31:D31"/>
    <mergeCell ref="C32:D32"/>
    <mergeCell ref="A9:B9"/>
    <mergeCell ref="A21:B21"/>
    <mergeCell ref="H6:J7"/>
    <mergeCell ref="C28:D28"/>
    <mergeCell ref="I10:J10"/>
    <mergeCell ref="I9:J9"/>
    <mergeCell ref="C29:D29"/>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44"/>
  <sheetViews>
    <sheetView zoomScaleNormal="100" zoomScalePageLayoutView="60" workbookViewId="0">
      <selection activeCell="E34" sqref="E34"/>
    </sheetView>
  </sheetViews>
  <sheetFormatPr defaultRowHeight="12.75" x14ac:dyDescent="0.2"/>
  <cols>
    <col min="1" max="1" width="11.5703125" style="290"/>
    <col min="2" max="2" width="95.7109375" style="290" bestFit="1" customWidth="1"/>
    <col min="3" max="3" width="13.28515625" style="290" customWidth="1"/>
    <col min="4" max="4" width="14.28515625" style="290" customWidth="1"/>
    <col min="5" max="5" width="14.28515625" style="290" bestFit="1" customWidth="1"/>
    <col min="6" max="1023" width="11.5703125" style="290"/>
    <col min="1024" max="16384" width="9.140625" style="290"/>
  </cols>
  <sheetData>
    <row r="1" spans="1:5" x14ac:dyDescent="0.2">
      <c r="A1" s="296"/>
      <c r="B1" s="296"/>
      <c r="C1" s="532" t="s">
        <v>862</v>
      </c>
      <c r="D1" s="532"/>
      <c r="E1" s="532"/>
    </row>
    <row r="2" spans="1:5" x14ac:dyDescent="0.2">
      <c r="A2" s="296"/>
      <c r="B2" s="296"/>
      <c r="C2" s="532"/>
      <c r="D2" s="532"/>
      <c r="E2" s="532"/>
    </row>
    <row r="3" spans="1:5" x14ac:dyDescent="0.2">
      <c r="A3" s="458" t="s">
        <v>860</v>
      </c>
      <c r="B3" s="458"/>
      <c r="C3" s="458"/>
      <c r="D3" s="458"/>
      <c r="E3" s="458"/>
    </row>
    <row r="4" spans="1:5" x14ac:dyDescent="0.2">
      <c r="A4" s="296"/>
      <c r="B4" s="296"/>
      <c r="C4" s="296"/>
      <c r="D4" s="296"/>
      <c r="E4" s="296"/>
    </row>
    <row r="5" spans="1:5" x14ac:dyDescent="0.2">
      <c r="A5" s="296"/>
      <c r="B5" s="296"/>
      <c r="C5" s="296"/>
      <c r="D5" s="296"/>
      <c r="E5" s="296"/>
    </row>
    <row r="6" spans="1:5" ht="12.75" customHeight="1" x14ac:dyDescent="0.2">
      <c r="A6" s="501" t="s">
        <v>665</v>
      </c>
      <c r="B6" s="501"/>
      <c r="C6" s="296"/>
      <c r="D6" s="503" t="s">
        <v>620</v>
      </c>
      <c r="E6" s="503"/>
    </row>
    <row r="7" spans="1:5" x14ac:dyDescent="0.2">
      <c r="A7" s="296"/>
      <c r="B7" s="296"/>
      <c r="C7" s="296"/>
      <c r="D7" s="531" t="s">
        <v>271</v>
      </c>
      <c r="E7" s="531"/>
    </row>
    <row r="8" spans="1:5" ht="25.5" x14ac:dyDescent="0.2">
      <c r="A8" s="300"/>
      <c r="B8" s="300" t="s">
        <v>256</v>
      </c>
      <c r="C8" s="384" t="s">
        <v>22</v>
      </c>
      <c r="D8" s="385" t="s">
        <v>856</v>
      </c>
      <c r="E8" s="385" t="s">
        <v>857</v>
      </c>
    </row>
    <row r="9" spans="1:5" x14ac:dyDescent="0.2">
      <c r="A9" s="300" t="s">
        <v>861</v>
      </c>
      <c r="B9" s="300" t="s">
        <v>276</v>
      </c>
      <c r="C9" s="384">
        <v>1</v>
      </c>
      <c r="D9" s="385">
        <v>2</v>
      </c>
      <c r="E9" s="385">
        <v>3</v>
      </c>
    </row>
    <row r="10" spans="1:5" x14ac:dyDescent="0.2">
      <c r="A10" s="293">
        <v>1</v>
      </c>
      <c r="B10" s="380" t="s">
        <v>258</v>
      </c>
      <c r="C10" s="381">
        <f>i.04119!E13</f>
        <v>0</v>
      </c>
      <c r="D10" s="382">
        <v>0</v>
      </c>
      <c r="E10" s="289">
        <f>D10*C10</f>
        <v>0</v>
      </c>
    </row>
    <row r="11" spans="1:5" x14ac:dyDescent="0.2">
      <c r="A11" s="293">
        <v>2</v>
      </c>
      <c r="B11" s="380" t="s">
        <v>262</v>
      </c>
      <c r="C11" s="381">
        <f>i.04119!E33</f>
        <v>0</v>
      </c>
      <c r="D11" s="382">
        <v>0</v>
      </c>
      <c r="E11" s="289">
        <f t="shared" ref="E11:E32" si="0">D11*C11</f>
        <v>0</v>
      </c>
    </row>
    <row r="12" spans="1:5" x14ac:dyDescent="0.2">
      <c r="A12" s="293">
        <v>3</v>
      </c>
      <c r="B12" s="380" t="s">
        <v>844</v>
      </c>
      <c r="C12" s="381">
        <f>i.04119!E12</f>
        <v>0</v>
      </c>
      <c r="D12" s="382">
        <v>0</v>
      </c>
      <c r="E12" s="289">
        <f t="shared" si="0"/>
        <v>0</v>
      </c>
    </row>
    <row r="13" spans="1:5" x14ac:dyDescent="0.2">
      <c r="A13" s="293">
        <v>4</v>
      </c>
      <c r="B13" s="380" t="s">
        <v>845</v>
      </c>
      <c r="C13" s="323"/>
      <c r="D13" s="382">
        <v>0</v>
      </c>
      <c r="E13" s="289">
        <f t="shared" si="0"/>
        <v>0</v>
      </c>
    </row>
    <row r="14" spans="1:5" x14ac:dyDescent="0.2">
      <c r="A14" s="293">
        <v>5</v>
      </c>
      <c r="B14" s="380" t="s">
        <v>260</v>
      </c>
      <c r="C14" s="323"/>
      <c r="D14" s="382">
        <v>0</v>
      </c>
      <c r="E14" s="289">
        <f t="shared" si="0"/>
        <v>0</v>
      </c>
    </row>
    <row r="15" spans="1:5" x14ac:dyDescent="0.2">
      <c r="A15" s="293">
        <v>6</v>
      </c>
      <c r="B15" s="380" t="s">
        <v>266</v>
      </c>
      <c r="C15" s="381">
        <f>i.04119!E19</f>
        <v>0</v>
      </c>
      <c r="D15" s="382">
        <v>0</v>
      </c>
      <c r="E15" s="289">
        <f t="shared" si="0"/>
        <v>0</v>
      </c>
    </row>
    <row r="16" spans="1:5" x14ac:dyDescent="0.2">
      <c r="A16" s="293">
        <v>7</v>
      </c>
      <c r="B16" s="380" t="s">
        <v>267</v>
      </c>
      <c r="C16" s="323"/>
      <c r="D16" s="382">
        <v>0</v>
      </c>
      <c r="E16" s="289">
        <f t="shared" si="0"/>
        <v>0</v>
      </c>
    </row>
    <row r="17" spans="1:5" ht="25.5" x14ac:dyDescent="0.2">
      <c r="A17" s="293">
        <v>8</v>
      </c>
      <c r="B17" s="380" t="s">
        <v>846</v>
      </c>
      <c r="C17" s="323"/>
      <c r="D17" s="382">
        <v>0.05</v>
      </c>
      <c r="E17" s="289">
        <f t="shared" si="0"/>
        <v>0</v>
      </c>
    </row>
    <row r="18" spans="1:5" x14ac:dyDescent="0.2">
      <c r="A18" s="293">
        <v>9</v>
      </c>
      <c r="B18" s="380" t="s">
        <v>847</v>
      </c>
      <c r="C18" s="323"/>
      <c r="D18" s="382">
        <v>0.05</v>
      </c>
      <c r="E18" s="289">
        <f t="shared" si="0"/>
        <v>0</v>
      </c>
    </row>
    <row r="19" spans="1:5" x14ac:dyDescent="0.2">
      <c r="A19" s="293">
        <v>10</v>
      </c>
      <c r="B19" s="380" t="s">
        <v>848</v>
      </c>
      <c r="C19" s="323"/>
      <c r="D19" s="382">
        <v>0.08</v>
      </c>
      <c r="E19" s="289">
        <f t="shared" si="0"/>
        <v>0</v>
      </c>
    </row>
    <row r="20" spans="1:5" x14ac:dyDescent="0.2">
      <c r="A20" s="293">
        <v>11</v>
      </c>
      <c r="B20" s="383" t="s">
        <v>265</v>
      </c>
      <c r="C20" s="381">
        <f>i.04119a!D81-i.04119a!D82+i.04119a!D83-i.04119a!D84</f>
        <v>0</v>
      </c>
      <c r="D20" s="382">
        <v>0.08</v>
      </c>
      <c r="E20" s="289">
        <f t="shared" si="0"/>
        <v>0</v>
      </c>
    </row>
    <row r="21" spans="1:5" x14ac:dyDescent="0.2">
      <c r="A21" s="293">
        <v>12</v>
      </c>
      <c r="B21" s="295" t="s">
        <v>263</v>
      </c>
      <c r="C21" s="323"/>
      <c r="D21" s="382">
        <v>0.05</v>
      </c>
      <c r="E21" s="289">
        <f t="shared" si="0"/>
        <v>0</v>
      </c>
    </row>
    <row r="22" spans="1:5" x14ac:dyDescent="0.2">
      <c r="A22" s="293">
        <v>13</v>
      </c>
      <c r="B22" s="295" t="s">
        <v>264</v>
      </c>
      <c r="C22" s="323"/>
      <c r="D22" s="382">
        <v>0.1</v>
      </c>
      <c r="E22" s="289">
        <f t="shared" si="0"/>
        <v>0</v>
      </c>
    </row>
    <row r="23" spans="1:5" x14ac:dyDescent="0.2">
      <c r="A23" s="293">
        <v>14</v>
      </c>
      <c r="B23" s="380" t="s">
        <v>849</v>
      </c>
      <c r="C23" s="323"/>
      <c r="D23" s="382">
        <v>0.1</v>
      </c>
      <c r="E23" s="289">
        <f t="shared" si="0"/>
        <v>0</v>
      </c>
    </row>
    <row r="24" spans="1:5" x14ac:dyDescent="0.2">
      <c r="A24" s="293">
        <v>15</v>
      </c>
      <c r="B24" s="380" t="s">
        <v>850</v>
      </c>
      <c r="C24" s="323"/>
      <c r="D24" s="382">
        <v>0.1</v>
      </c>
      <c r="E24" s="289">
        <f t="shared" si="0"/>
        <v>0</v>
      </c>
    </row>
    <row r="25" spans="1:5" x14ac:dyDescent="0.2">
      <c r="A25" s="293">
        <v>16</v>
      </c>
      <c r="B25" s="380" t="s">
        <v>851</v>
      </c>
      <c r="C25" s="323"/>
      <c r="D25" s="382">
        <v>0.1</v>
      </c>
      <c r="E25" s="289">
        <f t="shared" si="0"/>
        <v>0</v>
      </c>
    </row>
    <row r="26" spans="1:5" x14ac:dyDescent="0.2">
      <c r="A26" s="293">
        <v>17</v>
      </c>
      <c r="B26" s="380" t="s">
        <v>858</v>
      </c>
      <c r="C26" s="323"/>
      <c r="D26" s="382">
        <v>0.2</v>
      </c>
      <c r="E26" s="289">
        <f t="shared" si="0"/>
        <v>0</v>
      </c>
    </row>
    <row r="27" spans="1:5" x14ac:dyDescent="0.2">
      <c r="A27" s="293">
        <v>18</v>
      </c>
      <c r="B27" s="380" t="s">
        <v>859</v>
      </c>
      <c r="C27" s="323"/>
      <c r="D27" s="382">
        <v>0.3</v>
      </c>
      <c r="E27" s="289">
        <f t="shared" si="0"/>
        <v>0</v>
      </c>
    </row>
    <row r="28" spans="1:5" x14ac:dyDescent="0.2">
      <c r="A28" s="293">
        <v>19</v>
      </c>
      <c r="B28" s="380" t="s">
        <v>268</v>
      </c>
      <c r="C28" s="381">
        <f>i.04119!E22</f>
        <v>0</v>
      </c>
      <c r="D28" s="382">
        <v>1</v>
      </c>
      <c r="E28" s="289">
        <f t="shared" si="0"/>
        <v>0</v>
      </c>
    </row>
    <row r="29" spans="1:5" x14ac:dyDescent="0.2">
      <c r="A29" s="293">
        <v>20</v>
      </c>
      <c r="B29" s="380" t="s">
        <v>269</v>
      </c>
      <c r="C29" s="381">
        <f>i.04119!E42</f>
        <v>0</v>
      </c>
      <c r="D29" s="382">
        <v>1</v>
      </c>
      <c r="E29" s="289">
        <f t="shared" si="0"/>
        <v>0</v>
      </c>
    </row>
    <row r="30" spans="1:5" x14ac:dyDescent="0.2">
      <c r="A30" s="293">
        <v>21</v>
      </c>
      <c r="B30" s="380" t="s">
        <v>852</v>
      </c>
      <c r="C30" s="292">
        <f>i.04119!E28</f>
        <v>0</v>
      </c>
      <c r="D30" s="382">
        <v>1</v>
      </c>
      <c r="E30" s="289">
        <f t="shared" si="0"/>
        <v>0</v>
      </c>
    </row>
    <row r="31" spans="1:5" x14ac:dyDescent="0.2">
      <c r="A31" s="293">
        <v>22</v>
      </c>
      <c r="B31" s="380" t="s">
        <v>853</v>
      </c>
      <c r="C31" s="381">
        <f>i.04119!E29</f>
        <v>0</v>
      </c>
      <c r="D31" s="382">
        <v>1</v>
      </c>
      <c r="E31" s="289">
        <f t="shared" si="0"/>
        <v>0</v>
      </c>
    </row>
    <row r="32" spans="1:5" x14ac:dyDescent="0.2">
      <c r="A32" s="293">
        <v>23</v>
      </c>
      <c r="B32" s="383" t="s">
        <v>854</v>
      </c>
      <c r="C32" s="381">
        <f>i.04119!E44-SUM(C10:C31)</f>
        <v>0</v>
      </c>
      <c r="D32" s="382">
        <v>1</v>
      </c>
      <c r="E32" s="289">
        <f t="shared" si="0"/>
        <v>0</v>
      </c>
    </row>
    <row r="33" spans="1:5" x14ac:dyDescent="0.2">
      <c r="A33" s="527" t="s">
        <v>10</v>
      </c>
      <c r="B33" s="527"/>
      <c r="C33" s="527"/>
      <c r="D33" s="527"/>
      <c r="E33" s="289">
        <f>SUM(E10:E32)</f>
        <v>0</v>
      </c>
    </row>
    <row r="36" spans="1:5" x14ac:dyDescent="0.2">
      <c r="B36" s="6" t="s">
        <v>398</v>
      </c>
      <c r="C36" s="260"/>
      <c r="D36" s="8"/>
      <c r="E36" s="8"/>
    </row>
    <row r="37" spans="1:5" x14ac:dyDescent="0.2">
      <c r="B37" s="9"/>
      <c r="C37" s="260"/>
      <c r="D37" s="8"/>
      <c r="E37" s="8"/>
    </row>
    <row r="38" spans="1:5" x14ac:dyDescent="0.2">
      <c r="B38" s="9" t="s">
        <v>399</v>
      </c>
      <c r="C38" s="260"/>
      <c r="D38" s="8"/>
      <c r="E38" s="8"/>
    </row>
    <row r="39" spans="1:5" x14ac:dyDescent="0.2">
      <c r="B39" s="9"/>
      <c r="C39" s="260"/>
      <c r="D39" s="8"/>
      <c r="E39" s="8"/>
    </row>
    <row r="40" spans="1:5" x14ac:dyDescent="0.2">
      <c r="B40" s="10" t="s">
        <v>400</v>
      </c>
      <c r="C40" s="456" t="s">
        <v>401</v>
      </c>
      <c r="D40" s="456"/>
      <c r="E40" s="8" t="s">
        <v>402</v>
      </c>
    </row>
    <row r="41" spans="1:5" x14ac:dyDescent="0.2">
      <c r="B41" s="9"/>
      <c r="C41" s="456"/>
      <c r="D41" s="456"/>
      <c r="E41" s="8"/>
    </row>
    <row r="42" spans="1:5" x14ac:dyDescent="0.2">
      <c r="B42" s="10" t="s">
        <v>403</v>
      </c>
      <c r="C42" s="456" t="s">
        <v>404</v>
      </c>
      <c r="D42" s="456"/>
      <c r="E42" s="8" t="s">
        <v>405</v>
      </c>
    </row>
    <row r="43" spans="1:5" x14ac:dyDescent="0.2">
      <c r="B43" s="9"/>
      <c r="C43" s="456"/>
      <c r="D43" s="456"/>
      <c r="E43" s="8"/>
    </row>
    <row r="44" spans="1:5" x14ac:dyDescent="0.2">
      <c r="B44" s="10" t="s">
        <v>406</v>
      </c>
      <c r="C44" s="456" t="s">
        <v>401</v>
      </c>
      <c r="D44" s="456"/>
      <c r="E44" s="8" t="s">
        <v>405</v>
      </c>
    </row>
  </sheetData>
  <sheetProtection password="CA9F" sheet="1" objects="1" scenarios="1"/>
  <mergeCells count="11">
    <mergeCell ref="C44:D44"/>
    <mergeCell ref="C1:E2"/>
    <mergeCell ref="A3:E3"/>
    <mergeCell ref="C40:D40"/>
    <mergeCell ref="C41:D41"/>
    <mergeCell ref="C42:D42"/>
    <mergeCell ref="C43:D43"/>
    <mergeCell ref="A33:D33"/>
    <mergeCell ref="A6:B6"/>
    <mergeCell ref="D7:E7"/>
    <mergeCell ref="D6:E6"/>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4"/>
  <sheetViews>
    <sheetView zoomScaleNormal="100" zoomScalePageLayoutView="60" workbookViewId="0">
      <selection activeCell="F31" sqref="F31"/>
    </sheetView>
  </sheetViews>
  <sheetFormatPr defaultRowHeight="12.75" x14ac:dyDescent="0.2"/>
  <cols>
    <col min="1" max="1" width="11.5703125" style="386"/>
    <col min="2" max="2" width="70.85546875" style="386" customWidth="1"/>
    <col min="3" max="4" width="17.7109375" style="386" bestFit="1" customWidth="1"/>
    <col min="5" max="5" width="14.7109375" style="386" bestFit="1" customWidth="1"/>
    <col min="6" max="1020" width="11.5703125" style="386"/>
    <col min="1021" max="16384" width="9.140625" style="386"/>
  </cols>
  <sheetData>
    <row r="1" spans="1:5" ht="32.25" customHeight="1" x14ac:dyDescent="0.2">
      <c r="A1" s="192"/>
      <c r="B1" s="539" t="s">
        <v>862</v>
      </c>
      <c r="C1" s="539"/>
      <c r="D1" s="539"/>
      <c r="E1" s="539"/>
    </row>
    <row r="2" spans="1:5" x14ac:dyDescent="0.2">
      <c r="A2" s="192"/>
      <c r="B2" s="193"/>
      <c r="C2" s="193"/>
      <c r="D2" s="193"/>
      <c r="E2" s="193"/>
    </row>
    <row r="3" spans="1:5" x14ac:dyDescent="0.2">
      <c r="A3" s="540" t="s">
        <v>835</v>
      </c>
      <c r="B3" s="540"/>
      <c r="C3" s="540"/>
      <c r="D3" s="540"/>
      <c r="E3" s="540"/>
    </row>
    <row r="4" spans="1:5" x14ac:dyDescent="0.2">
      <c r="A4" s="192"/>
      <c r="B4" s="193"/>
      <c r="C4" s="193"/>
      <c r="D4" s="193"/>
      <c r="E4" s="193"/>
    </row>
    <row r="5" spans="1:5" ht="25.5" customHeight="1" x14ac:dyDescent="0.2">
      <c r="C5" s="541"/>
      <c r="D5" s="541"/>
      <c r="E5" s="541"/>
    </row>
    <row r="6" spans="1:5" ht="25.5" customHeight="1" x14ac:dyDescent="0.2">
      <c r="A6" s="501" t="s">
        <v>665</v>
      </c>
      <c r="B6" s="501"/>
      <c r="C6" s="270"/>
      <c r="D6" s="503" t="s">
        <v>620</v>
      </c>
      <c r="E6" s="503"/>
    </row>
    <row r="7" spans="1:5" x14ac:dyDescent="0.2">
      <c r="A7" s="192"/>
      <c r="B7" s="269"/>
      <c r="C7" s="193"/>
      <c r="D7" s="531" t="s">
        <v>271</v>
      </c>
      <c r="E7" s="531"/>
    </row>
    <row r="8" spans="1:5" x14ac:dyDescent="0.2">
      <c r="A8" s="194"/>
      <c r="B8" s="195" t="s">
        <v>272</v>
      </c>
      <c r="C8" s="196" t="s">
        <v>22</v>
      </c>
      <c r="D8" s="196" t="s">
        <v>834</v>
      </c>
      <c r="E8" s="196" t="s">
        <v>252</v>
      </c>
    </row>
    <row r="9" spans="1:5" x14ac:dyDescent="0.2">
      <c r="A9" s="194" t="s">
        <v>275</v>
      </c>
      <c r="B9" s="196" t="s">
        <v>276</v>
      </c>
      <c r="C9" s="196">
        <v>1</v>
      </c>
      <c r="D9" s="196">
        <v>2</v>
      </c>
      <c r="E9" s="196">
        <v>3</v>
      </c>
    </row>
    <row r="10" spans="1:5" x14ac:dyDescent="0.2">
      <c r="A10" s="194">
        <v>1</v>
      </c>
      <c r="B10" s="197" t="s">
        <v>843</v>
      </c>
      <c r="C10" s="197" t="str">
        <f>""</f>
        <v/>
      </c>
      <c r="D10" s="197"/>
      <c r="E10" s="198">
        <f>MAX((E11+E16),E17)</f>
        <v>6000750000</v>
      </c>
    </row>
    <row r="11" spans="1:5" x14ac:dyDescent="0.2">
      <c r="A11" s="199" t="s">
        <v>836</v>
      </c>
      <c r="B11" s="387" t="s">
        <v>253</v>
      </c>
      <c r="C11" s="200">
        <f>+C12+C13+C14</f>
        <v>0</v>
      </c>
      <c r="D11" s="201"/>
      <c r="E11" s="200">
        <f>E12+E13+E14</f>
        <v>0</v>
      </c>
    </row>
    <row r="12" spans="1:5" x14ac:dyDescent="0.2">
      <c r="A12" s="199" t="s">
        <v>837</v>
      </c>
      <c r="B12" s="387" t="s">
        <v>175</v>
      </c>
      <c r="C12" s="200">
        <f>i.04119!E77</f>
        <v>0</v>
      </c>
      <c r="D12" s="202">
        <v>0.03</v>
      </c>
      <c r="E12" s="200">
        <f>C12*D12</f>
        <v>0</v>
      </c>
    </row>
    <row r="13" spans="1:5" ht="25.5" customHeight="1" x14ac:dyDescent="0.2">
      <c r="A13" s="199" t="s">
        <v>838</v>
      </c>
      <c r="B13" s="387" t="s">
        <v>174</v>
      </c>
      <c r="C13" s="200">
        <f>i.04119!E76</f>
        <v>0</v>
      </c>
      <c r="D13" s="202">
        <v>0.02</v>
      </c>
      <c r="E13" s="200">
        <f t="shared" ref="E13:E14" si="0">C13*D13</f>
        <v>0</v>
      </c>
    </row>
    <row r="14" spans="1:5" ht="25.5" customHeight="1" x14ac:dyDescent="0.2">
      <c r="A14" s="199" t="s">
        <v>839</v>
      </c>
      <c r="B14" s="387" t="s">
        <v>176</v>
      </c>
      <c r="C14" s="200">
        <f>i.04119!E78</f>
        <v>0</v>
      </c>
      <c r="D14" s="202">
        <v>0.01</v>
      </c>
      <c r="E14" s="200">
        <f t="shared" si="0"/>
        <v>0</v>
      </c>
    </row>
    <row r="15" spans="1:5" x14ac:dyDescent="0.2">
      <c r="A15" s="199" t="s">
        <v>841</v>
      </c>
      <c r="B15" s="388" t="s">
        <v>254</v>
      </c>
      <c r="C15" s="542"/>
      <c r="D15" s="543"/>
      <c r="E15" s="544"/>
    </row>
    <row r="16" spans="1:5" x14ac:dyDescent="0.2">
      <c r="A16" s="199"/>
      <c r="B16" s="389" t="s">
        <v>840</v>
      </c>
      <c r="C16" s="390"/>
      <c r="D16" s="202">
        <v>2E-3</v>
      </c>
      <c r="E16" s="200">
        <f>C16*D16</f>
        <v>0</v>
      </c>
    </row>
    <row r="17" spans="1:5" x14ac:dyDescent="0.2">
      <c r="A17" s="203" t="s">
        <v>842</v>
      </c>
      <c r="B17" s="388" t="s">
        <v>255</v>
      </c>
      <c r="C17" s="542"/>
      <c r="D17" s="544"/>
      <c r="E17" s="200">
        <v>6000750000</v>
      </c>
    </row>
    <row r="18" spans="1:5" ht="25.5" customHeight="1" x14ac:dyDescent="0.2">
      <c r="A18" s="194">
        <v>2</v>
      </c>
      <c r="B18" s="197" t="str">
        <f>"Нийт хөрөнгө"</f>
        <v>Нийт хөрөнгө</v>
      </c>
      <c r="C18" s="533" t="str">
        <f>""</f>
        <v/>
      </c>
      <c r="D18" s="534"/>
      <c r="E18" s="204">
        <f>i.04119!E44-i.04119!E39</f>
        <v>0</v>
      </c>
    </row>
    <row r="19" spans="1:5" x14ac:dyDescent="0.2">
      <c r="A19" s="194">
        <v>3</v>
      </c>
      <c r="B19" s="197" t="str">
        <f>"Зөвшөөрөгдөхгүй хөрөнгө"</f>
        <v>Зөвшөөрөгдөхгүй хөрөнгө</v>
      </c>
      <c r="C19" s="535"/>
      <c r="D19" s="536"/>
      <c r="E19" s="198">
        <f>i.04144!E33</f>
        <v>0</v>
      </c>
    </row>
    <row r="20" spans="1:5" x14ac:dyDescent="0.2">
      <c r="A20" s="194">
        <v>4</v>
      </c>
      <c r="B20" s="197" t="str">
        <f>"Зөвшөөрөгдөх хөрөнгө / 4=(2)-(3)/"</f>
        <v>Зөвшөөрөгдөх хөрөнгө / 4=(2)-(3)/</v>
      </c>
      <c r="C20" s="535"/>
      <c r="D20" s="536"/>
      <c r="E20" s="198">
        <f>E18-E19</f>
        <v>0</v>
      </c>
    </row>
    <row r="21" spans="1:5" x14ac:dyDescent="0.2">
      <c r="A21" s="194">
        <v>5</v>
      </c>
      <c r="B21" s="197" t="s">
        <v>257</v>
      </c>
      <c r="C21" s="535"/>
      <c r="D21" s="536"/>
      <c r="E21" s="204">
        <f>i.04119!E80</f>
        <v>0</v>
      </c>
    </row>
    <row r="22" spans="1:5" x14ac:dyDescent="0.2">
      <c r="A22" s="194">
        <v>6</v>
      </c>
      <c r="B22" s="205" t="str">
        <f>"Төлбөрийн чадварын зохистой харьцаа 6= (4)/(5)≥110%"</f>
        <v>Төлбөрийн чадварын зохистой харьцаа 6= (4)/(5)≥110%</v>
      </c>
      <c r="C22" s="535"/>
      <c r="D22" s="536"/>
      <c r="E22" s="198" t="e">
        <f>(E20/E21)*100%</f>
        <v>#DIV/0!</v>
      </c>
    </row>
    <row r="23" spans="1:5" x14ac:dyDescent="0.2">
      <c r="A23" s="194">
        <v>7</v>
      </c>
      <c r="B23" s="205" t="s">
        <v>855</v>
      </c>
      <c r="C23" s="537"/>
      <c r="D23" s="538"/>
      <c r="E23" s="198">
        <f>(E20-E21)*100%</f>
        <v>0</v>
      </c>
    </row>
    <row r="24" spans="1:5" ht="25.5" customHeight="1" x14ac:dyDescent="0.2"/>
    <row r="25" spans="1:5" ht="25.5" customHeight="1" x14ac:dyDescent="0.2"/>
    <row r="26" spans="1:5" x14ac:dyDescent="0.2">
      <c r="B26" s="6" t="s">
        <v>398</v>
      </c>
      <c r="C26" s="260"/>
      <c r="D26" s="8"/>
      <c r="E26" s="8"/>
    </row>
    <row r="27" spans="1:5" x14ac:dyDescent="0.2">
      <c r="C27" s="260"/>
      <c r="D27" s="8"/>
      <c r="E27" s="8"/>
    </row>
    <row r="28" spans="1:5" x14ac:dyDescent="0.2">
      <c r="B28" s="9" t="s">
        <v>399</v>
      </c>
      <c r="C28" s="260"/>
      <c r="D28" s="8"/>
      <c r="E28" s="8"/>
    </row>
    <row r="29" spans="1:5" x14ac:dyDescent="0.2">
      <c r="B29" s="9"/>
      <c r="C29" s="260"/>
      <c r="D29" s="8"/>
      <c r="E29" s="8"/>
    </row>
    <row r="30" spans="1:5" x14ac:dyDescent="0.2">
      <c r="B30" s="10" t="s">
        <v>400</v>
      </c>
      <c r="C30" s="456" t="s">
        <v>401</v>
      </c>
      <c r="D30" s="456"/>
      <c r="E30" s="8" t="s">
        <v>402</v>
      </c>
    </row>
    <row r="31" spans="1:5" x14ac:dyDescent="0.2">
      <c r="B31" s="9"/>
      <c r="C31" s="456"/>
      <c r="D31" s="456"/>
      <c r="E31" s="8"/>
    </row>
    <row r="32" spans="1:5" x14ac:dyDescent="0.2">
      <c r="B32" s="10" t="s">
        <v>403</v>
      </c>
      <c r="C32" s="456" t="s">
        <v>404</v>
      </c>
      <c r="D32" s="456"/>
      <c r="E32" s="8" t="s">
        <v>405</v>
      </c>
    </row>
    <row r="33" spans="2:5" x14ac:dyDescent="0.2">
      <c r="B33" s="9"/>
      <c r="C33" s="456"/>
      <c r="D33" s="456"/>
      <c r="E33" s="8"/>
    </row>
    <row r="34" spans="2:5" x14ac:dyDescent="0.2">
      <c r="B34" s="10" t="s">
        <v>406</v>
      </c>
      <c r="C34" s="456" t="s">
        <v>401</v>
      </c>
      <c r="D34" s="456"/>
      <c r="E34" s="8" t="s">
        <v>405</v>
      </c>
    </row>
  </sheetData>
  <sheetProtection password="CA9F" sheet="1" objects="1" scenarios="1"/>
  <mergeCells count="14">
    <mergeCell ref="C34:D34"/>
    <mergeCell ref="C18:D23"/>
    <mergeCell ref="B1:E1"/>
    <mergeCell ref="A3:E3"/>
    <mergeCell ref="A6:B6"/>
    <mergeCell ref="C5:E5"/>
    <mergeCell ref="C15:E15"/>
    <mergeCell ref="D6:E6"/>
    <mergeCell ref="D7:E7"/>
    <mergeCell ref="C17:D17"/>
    <mergeCell ref="C30:D30"/>
    <mergeCell ref="C31:D31"/>
    <mergeCell ref="C32:D32"/>
    <mergeCell ref="C33:D33"/>
  </mergeCells>
  <dataValidations count="1">
    <dataValidation type="whole" allowBlank="1" showInputMessage="1" showErrorMessage="1" sqref="E7" xr:uid="{5872BCB5-3DF2-46B5-B4F0-6B6A5617B339}">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B6FC9-A518-412F-9D10-AE71C00E5601}">
  <dimension ref="A1:F57"/>
  <sheetViews>
    <sheetView topLeftCell="A13" workbookViewId="0">
      <selection activeCell="F48" sqref="F48"/>
    </sheetView>
  </sheetViews>
  <sheetFormatPr defaultRowHeight="12.75" x14ac:dyDescent="0.2"/>
  <cols>
    <col min="1" max="1" width="31.28515625" style="290" customWidth="1"/>
    <col min="2" max="6" width="25.140625" style="290" customWidth="1"/>
    <col min="7" max="16384" width="9.140625" style="290"/>
  </cols>
  <sheetData>
    <row r="1" spans="1:6" ht="15" customHeight="1" x14ac:dyDescent="0.2">
      <c r="D1" s="545" t="s">
        <v>931</v>
      </c>
      <c r="E1" s="545"/>
      <c r="F1" s="545"/>
    </row>
    <row r="2" spans="1:6" ht="15" customHeight="1" x14ac:dyDescent="0.2">
      <c r="D2" s="545"/>
      <c r="E2" s="545"/>
      <c r="F2" s="545"/>
    </row>
    <row r="3" spans="1:6" ht="15" customHeight="1" x14ac:dyDescent="0.2">
      <c r="D3" s="545"/>
      <c r="E3" s="545"/>
      <c r="F3" s="545"/>
    </row>
    <row r="5" spans="1:6" x14ac:dyDescent="0.2">
      <c r="A5" s="460" t="s">
        <v>961</v>
      </c>
      <c r="B5" s="460"/>
      <c r="C5" s="460"/>
      <c r="D5" s="460"/>
      <c r="E5" s="460"/>
      <c r="F5" s="460"/>
    </row>
    <row r="7" spans="1:6" x14ac:dyDescent="0.2">
      <c r="E7" s="503" t="s">
        <v>620</v>
      </c>
      <c r="F7" s="503"/>
    </row>
    <row r="8" spans="1:6" ht="22.5" customHeight="1" x14ac:dyDescent="0.2">
      <c r="A8" s="190" t="s">
        <v>665</v>
      </c>
      <c r="B8" s="190"/>
      <c r="C8" s="190"/>
      <c r="E8" s="503" t="s">
        <v>271</v>
      </c>
      <c r="F8" s="503"/>
    </row>
    <row r="9" spans="1:6" ht="38.25" x14ac:dyDescent="0.2">
      <c r="A9" s="401" t="s">
        <v>630</v>
      </c>
      <c r="B9" s="401" t="s">
        <v>933</v>
      </c>
      <c r="C9" s="401" t="s">
        <v>648</v>
      </c>
      <c r="D9" s="401" t="s">
        <v>934</v>
      </c>
      <c r="E9" s="401" t="s">
        <v>935</v>
      </c>
      <c r="F9" s="401" t="s">
        <v>173</v>
      </c>
    </row>
    <row r="10" spans="1:6" x14ac:dyDescent="0.2">
      <c r="A10" s="401" t="s">
        <v>861</v>
      </c>
      <c r="B10" s="401" t="s">
        <v>276</v>
      </c>
      <c r="C10" s="401">
        <v>1</v>
      </c>
      <c r="D10" s="401">
        <v>2</v>
      </c>
      <c r="E10" s="401">
        <v>3</v>
      </c>
      <c r="F10" s="401">
        <v>4</v>
      </c>
    </row>
    <row r="11" spans="1:6" x14ac:dyDescent="0.2">
      <c r="A11" s="395" t="s">
        <v>936</v>
      </c>
      <c r="B11" s="294" t="s">
        <v>942</v>
      </c>
      <c r="C11" s="4"/>
      <c r="D11" s="4"/>
      <c r="E11" s="4"/>
      <c r="F11" s="4"/>
    </row>
    <row r="12" spans="1:6" x14ac:dyDescent="0.2">
      <c r="A12" s="396"/>
      <c r="B12" s="287" t="s">
        <v>943</v>
      </c>
      <c r="C12" s="4"/>
      <c r="D12" s="4"/>
      <c r="E12" s="4"/>
      <c r="F12" s="4"/>
    </row>
    <row r="13" spans="1:6" x14ac:dyDescent="0.2">
      <c r="A13" s="396"/>
      <c r="B13" s="5" t="s">
        <v>944</v>
      </c>
      <c r="C13" s="4"/>
      <c r="D13" s="4"/>
      <c r="E13" s="4"/>
      <c r="F13" s="4"/>
    </row>
    <row r="14" spans="1:6" x14ac:dyDescent="0.2">
      <c r="A14" s="396"/>
      <c r="B14" s="5" t="s">
        <v>945</v>
      </c>
      <c r="C14" s="4"/>
      <c r="D14" s="4"/>
      <c r="E14" s="4"/>
      <c r="F14" s="4"/>
    </row>
    <row r="15" spans="1:6" x14ac:dyDescent="0.2">
      <c r="A15" s="396"/>
      <c r="B15" s="294" t="s">
        <v>215</v>
      </c>
      <c r="C15" s="4"/>
      <c r="D15" s="4"/>
      <c r="E15" s="4"/>
      <c r="F15" s="4"/>
    </row>
    <row r="16" spans="1:6" x14ac:dyDescent="0.2">
      <c r="A16" s="397"/>
      <c r="B16" s="301" t="s">
        <v>22</v>
      </c>
      <c r="C16" s="289">
        <f>SUM(C11:C15)</f>
        <v>0</v>
      </c>
      <c r="D16" s="289">
        <f t="shared" ref="D16:F16" si="0">SUM(D11:D15)</f>
        <v>0</v>
      </c>
      <c r="E16" s="289">
        <f t="shared" si="0"/>
        <v>0</v>
      </c>
      <c r="F16" s="289">
        <f t="shared" si="0"/>
        <v>0</v>
      </c>
    </row>
    <row r="17" spans="1:6" x14ac:dyDescent="0.2">
      <c r="A17" s="395" t="s">
        <v>937</v>
      </c>
      <c r="B17" s="294" t="s">
        <v>942</v>
      </c>
      <c r="C17" s="4"/>
      <c r="D17" s="4"/>
      <c r="E17" s="4"/>
      <c r="F17" s="4"/>
    </row>
    <row r="18" spans="1:6" x14ac:dyDescent="0.2">
      <c r="A18" s="396"/>
      <c r="B18" s="287" t="s">
        <v>943</v>
      </c>
      <c r="C18" s="4"/>
      <c r="D18" s="4"/>
      <c r="E18" s="4"/>
      <c r="F18" s="4"/>
    </row>
    <row r="19" spans="1:6" x14ac:dyDescent="0.2">
      <c r="A19" s="396"/>
      <c r="B19" s="5" t="s">
        <v>944</v>
      </c>
      <c r="C19" s="4"/>
      <c r="D19" s="4"/>
      <c r="E19" s="4"/>
      <c r="F19" s="4"/>
    </row>
    <row r="20" spans="1:6" x14ac:dyDescent="0.2">
      <c r="A20" s="396"/>
      <c r="B20" s="5" t="s">
        <v>945</v>
      </c>
      <c r="C20" s="4"/>
      <c r="D20" s="4"/>
      <c r="E20" s="4"/>
      <c r="F20" s="4"/>
    </row>
    <row r="21" spans="1:6" x14ac:dyDescent="0.2">
      <c r="A21" s="396"/>
      <c r="B21" s="294" t="s">
        <v>215</v>
      </c>
      <c r="C21" s="4"/>
      <c r="D21" s="4"/>
      <c r="E21" s="4"/>
      <c r="F21" s="4"/>
    </row>
    <row r="22" spans="1:6" x14ac:dyDescent="0.2">
      <c r="A22" s="397"/>
      <c r="B22" s="301" t="s">
        <v>22</v>
      </c>
      <c r="C22" s="289">
        <f>SUM(C17:C21)</f>
        <v>0</v>
      </c>
      <c r="D22" s="289">
        <f t="shared" ref="D22" si="1">SUM(D17:D21)</f>
        <v>0</v>
      </c>
      <c r="E22" s="289">
        <f t="shared" ref="E22" si="2">SUM(E17:E21)</f>
        <v>0</v>
      </c>
      <c r="F22" s="289">
        <f t="shared" ref="F22" si="3">SUM(F17:F21)</f>
        <v>0</v>
      </c>
    </row>
    <row r="23" spans="1:6" x14ac:dyDescent="0.2">
      <c r="A23" s="395" t="s">
        <v>938</v>
      </c>
      <c r="B23" s="5" t="s">
        <v>946</v>
      </c>
      <c r="C23" s="4"/>
      <c r="D23" s="4"/>
      <c r="E23" s="4"/>
      <c r="F23" s="4"/>
    </row>
    <row r="24" spans="1:6" x14ac:dyDescent="0.2">
      <c r="A24" s="396"/>
      <c r="B24" s="287" t="s">
        <v>943</v>
      </c>
      <c r="C24" s="4"/>
      <c r="D24" s="4"/>
      <c r="E24" s="4"/>
      <c r="F24" s="4"/>
    </row>
    <row r="25" spans="1:6" x14ac:dyDescent="0.2">
      <c r="A25" s="396"/>
      <c r="B25" s="5" t="s">
        <v>944</v>
      </c>
      <c r="C25" s="4"/>
      <c r="D25" s="4"/>
      <c r="E25" s="4"/>
      <c r="F25" s="4"/>
    </row>
    <row r="26" spans="1:6" x14ac:dyDescent="0.2">
      <c r="A26" s="396"/>
      <c r="B26" s="5" t="s">
        <v>945</v>
      </c>
      <c r="C26" s="4"/>
      <c r="D26" s="4"/>
      <c r="E26" s="4"/>
      <c r="F26" s="4"/>
    </row>
    <row r="27" spans="1:6" x14ac:dyDescent="0.2">
      <c r="A27" s="396"/>
      <c r="B27" s="294" t="s">
        <v>215</v>
      </c>
      <c r="C27" s="4"/>
      <c r="D27" s="4"/>
      <c r="E27" s="4"/>
      <c r="F27" s="4"/>
    </row>
    <row r="28" spans="1:6" x14ac:dyDescent="0.2">
      <c r="A28" s="397"/>
      <c r="B28" s="301" t="s">
        <v>22</v>
      </c>
      <c r="C28" s="289">
        <f>SUM(C23:C27)</f>
        <v>0</v>
      </c>
      <c r="D28" s="289">
        <f t="shared" ref="D28" si="4">SUM(D23:D27)</f>
        <v>0</v>
      </c>
      <c r="E28" s="289">
        <f t="shared" ref="E28" si="5">SUM(E23:E27)</f>
        <v>0</v>
      </c>
      <c r="F28" s="289">
        <f t="shared" ref="F28" si="6">SUM(F23:F27)</f>
        <v>0</v>
      </c>
    </row>
    <row r="29" spans="1:6" x14ac:dyDescent="0.2">
      <c r="A29" s="395" t="s">
        <v>939</v>
      </c>
      <c r="B29" s="5" t="s">
        <v>946</v>
      </c>
      <c r="C29" s="4"/>
      <c r="D29" s="4"/>
      <c r="E29" s="4"/>
      <c r="F29" s="4"/>
    </row>
    <row r="30" spans="1:6" x14ac:dyDescent="0.2">
      <c r="A30" s="396"/>
      <c r="B30" s="287" t="s">
        <v>943</v>
      </c>
      <c r="C30" s="4"/>
      <c r="D30" s="4"/>
      <c r="E30" s="4"/>
      <c r="F30" s="4"/>
    </row>
    <row r="31" spans="1:6" x14ac:dyDescent="0.2">
      <c r="A31" s="396"/>
      <c r="B31" s="5" t="s">
        <v>944</v>
      </c>
      <c r="C31" s="4"/>
      <c r="D31" s="4"/>
      <c r="E31" s="4"/>
      <c r="F31" s="4"/>
    </row>
    <row r="32" spans="1:6" x14ac:dyDescent="0.2">
      <c r="A32" s="396"/>
      <c r="B32" s="5" t="s">
        <v>945</v>
      </c>
      <c r="C32" s="4"/>
      <c r="D32" s="4"/>
      <c r="E32" s="4"/>
      <c r="F32" s="4"/>
    </row>
    <row r="33" spans="1:6" x14ac:dyDescent="0.2">
      <c r="A33" s="396"/>
      <c r="B33" s="294" t="s">
        <v>215</v>
      </c>
      <c r="C33" s="4"/>
      <c r="D33" s="4"/>
      <c r="E33" s="4"/>
      <c r="F33" s="4"/>
    </row>
    <row r="34" spans="1:6" x14ac:dyDescent="0.2">
      <c r="A34" s="397"/>
      <c r="B34" s="301" t="s">
        <v>22</v>
      </c>
      <c r="C34" s="289">
        <f>SUM(C29:C33)</f>
        <v>0</v>
      </c>
      <c r="D34" s="289">
        <f t="shared" ref="D34" si="7">SUM(D29:D33)</f>
        <v>0</v>
      </c>
      <c r="E34" s="289">
        <f t="shared" ref="E34" si="8">SUM(E29:E33)</f>
        <v>0</v>
      </c>
      <c r="F34" s="289">
        <f t="shared" ref="F34" si="9">SUM(F29:F33)</f>
        <v>0</v>
      </c>
    </row>
    <row r="35" spans="1:6" ht="14.25" customHeight="1" x14ac:dyDescent="0.2">
      <c r="A35" s="395" t="s">
        <v>940</v>
      </c>
      <c r="B35" s="5" t="s">
        <v>946</v>
      </c>
      <c r="C35" s="4"/>
      <c r="D35" s="4"/>
      <c r="E35" s="4"/>
      <c r="F35" s="4"/>
    </row>
    <row r="36" spans="1:6" ht="14.25" customHeight="1" x14ac:dyDescent="0.2">
      <c r="A36" s="396"/>
      <c r="B36" s="287" t="s">
        <v>943</v>
      </c>
      <c r="C36" s="4"/>
      <c r="D36" s="4"/>
      <c r="E36" s="4"/>
      <c r="F36" s="4"/>
    </row>
    <row r="37" spans="1:6" ht="14.25" customHeight="1" x14ac:dyDescent="0.2">
      <c r="A37" s="396"/>
      <c r="B37" s="5" t="s">
        <v>944</v>
      </c>
      <c r="C37" s="4"/>
      <c r="D37" s="4"/>
      <c r="E37" s="4"/>
      <c r="F37" s="4"/>
    </row>
    <row r="38" spans="1:6" ht="14.25" customHeight="1" x14ac:dyDescent="0.2">
      <c r="A38" s="396"/>
      <c r="B38" s="5" t="s">
        <v>945</v>
      </c>
      <c r="C38" s="4"/>
      <c r="D38" s="4"/>
      <c r="E38" s="4"/>
      <c r="F38" s="4"/>
    </row>
    <row r="39" spans="1:6" ht="14.25" customHeight="1" x14ac:dyDescent="0.2">
      <c r="A39" s="396"/>
      <c r="B39" s="294" t="s">
        <v>215</v>
      </c>
      <c r="C39" s="4"/>
      <c r="D39" s="4"/>
      <c r="E39" s="4"/>
      <c r="F39" s="4"/>
    </row>
    <row r="40" spans="1:6" ht="14.25" customHeight="1" x14ac:dyDescent="0.2">
      <c r="A40" s="397"/>
      <c r="B40" s="301" t="s">
        <v>22</v>
      </c>
      <c r="C40" s="289">
        <f>SUM(C35:C39)</f>
        <v>0</v>
      </c>
      <c r="D40" s="289">
        <f t="shared" ref="D40" si="10">SUM(D35:D39)</f>
        <v>0</v>
      </c>
      <c r="E40" s="289">
        <f t="shared" ref="E40" si="11">SUM(E35:E39)</f>
        <v>0</v>
      </c>
      <c r="F40" s="289">
        <f t="shared" ref="F40" si="12">SUM(F35:F39)</f>
        <v>0</v>
      </c>
    </row>
    <row r="41" spans="1:6" x14ac:dyDescent="0.2">
      <c r="A41" s="395" t="s">
        <v>941</v>
      </c>
      <c r="B41" s="398" t="s">
        <v>946</v>
      </c>
      <c r="C41" s="4"/>
      <c r="D41" s="4"/>
      <c r="E41" s="4"/>
      <c r="F41" s="4"/>
    </row>
    <row r="42" spans="1:6" x14ac:dyDescent="0.2">
      <c r="A42" s="396"/>
      <c r="B42" s="399" t="s">
        <v>943</v>
      </c>
      <c r="C42" s="4"/>
      <c r="D42" s="4"/>
      <c r="E42" s="4"/>
      <c r="F42" s="4"/>
    </row>
    <row r="43" spans="1:6" x14ac:dyDescent="0.2">
      <c r="A43" s="396"/>
      <c r="B43" s="398" t="s">
        <v>944</v>
      </c>
      <c r="C43" s="4"/>
      <c r="D43" s="4"/>
      <c r="E43" s="4"/>
      <c r="F43" s="4"/>
    </row>
    <row r="44" spans="1:6" x14ac:dyDescent="0.2">
      <c r="A44" s="396"/>
      <c r="B44" s="398" t="s">
        <v>945</v>
      </c>
      <c r="C44" s="4"/>
      <c r="D44" s="4"/>
      <c r="E44" s="4"/>
      <c r="F44" s="4"/>
    </row>
    <row r="45" spans="1:6" x14ac:dyDescent="0.2">
      <c r="A45" s="396"/>
      <c r="B45" s="394" t="s">
        <v>215</v>
      </c>
      <c r="C45" s="4"/>
      <c r="D45" s="4"/>
      <c r="E45" s="4"/>
      <c r="F45" s="4"/>
    </row>
    <row r="46" spans="1:6" x14ac:dyDescent="0.2">
      <c r="A46" s="397"/>
      <c r="B46" s="301" t="s">
        <v>22</v>
      </c>
      <c r="C46" s="289">
        <f>SUM(C41:C45)</f>
        <v>0</v>
      </c>
      <c r="D46" s="289">
        <f t="shared" ref="D46" si="13">SUM(D41:D45)</f>
        <v>0</v>
      </c>
      <c r="E46" s="289">
        <f t="shared" ref="E46" si="14">SUM(E41:E45)</f>
        <v>0</v>
      </c>
      <c r="F46" s="289">
        <f t="shared" ref="F46" si="15">SUM(F41:F45)</f>
        <v>0</v>
      </c>
    </row>
    <row r="47" spans="1:6" x14ac:dyDescent="0.2">
      <c r="A47" s="546" t="s">
        <v>10</v>
      </c>
      <c r="B47" s="525"/>
      <c r="C47" s="315">
        <f>C46+C40+C34+C28+C22+C16</f>
        <v>0</v>
      </c>
      <c r="D47" s="315">
        <f t="shared" ref="D47:F47" si="16">D46+D40+D34+D28+D22+D16</f>
        <v>0</v>
      </c>
      <c r="E47" s="315">
        <f t="shared" si="16"/>
        <v>0</v>
      </c>
      <c r="F47" s="315">
        <f t="shared" si="16"/>
        <v>0</v>
      </c>
    </row>
    <row r="50" spans="2:6" x14ac:dyDescent="0.2">
      <c r="B50" s="9" t="s">
        <v>947</v>
      </c>
      <c r="C50" s="275"/>
      <c r="D50" s="8"/>
      <c r="E50" s="8"/>
      <c r="F50" s="386"/>
    </row>
    <row r="51" spans="2:6" ht="25.5" x14ac:dyDescent="0.2">
      <c r="B51" s="344" t="s">
        <v>948</v>
      </c>
      <c r="C51" s="344"/>
      <c r="D51" s="206" t="s">
        <v>949</v>
      </c>
      <c r="E51" s="8"/>
      <c r="F51" s="391" t="s">
        <v>950</v>
      </c>
    </row>
    <row r="52" spans="2:6" x14ac:dyDescent="0.2">
      <c r="B52" s="10"/>
      <c r="C52" s="174"/>
      <c r="D52" s="174"/>
      <c r="E52" s="8"/>
      <c r="F52" s="386"/>
    </row>
    <row r="53" spans="2:6" x14ac:dyDescent="0.2">
      <c r="B53" s="9"/>
      <c r="C53" s="6" t="s">
        <v>398</v>
      </c>
      <c r="D53" s="174"/>
      <c r="E53" s="8"/>
      <c r="F53" s="386"/>
    </row>
    <row r="54" spans="2:6" x14ac:dyDescent="0.2">
      <c r="B54" s="10" t="s">
        <v>951</v>
      </c>
      <c r="C54" s="174"/>
      <c r="D54" s="174"/>
      <c r="E54" s="8"/>
      <c r="F54" s="386"/>
    </row>
    <row r="55" spans="2:6" x14ac:dyDescent="0.2">
      <c r="B55" s="9" t="s">
        <v>952</v>
      </c>
      <c r="C55" s="174"/>
      <c r="D55" s="206" t="s">
        <v>949</v>
      </c>
      <c r="E55" s="8"/>
      <c r="F55" s="391" t="s">
        <v>950</v>
      </c>
    </row>
    <row r="56" spans="2:6" x14ac:dyDescent="0.2">
      <c r="B56" s="386"/>
      <c r="C56" s="386"/>
      <c r="D56" s="174"/>
      <c r="E56" s="8"/>
      <c r="F56" s="386"/>
    </row>
    <row r="57" spans="2:6" x14ac:dyDescent="0.2">
      <c r="B57" s="495" t="s">
        <v>953</v>
      </c>
      <c r="C57" s="495"/>
      <c r="D57" s="386"/>
      <c r="E57" s="386"/>
      <c r="F57" s="386"/>
    </row>
  </sheetData>
  <sheetProtection password="CA9F" sheet="1" objects="1" scenarios="1"/>
  <mergeCells count="6">
    <mergeCell ref="B57:C57"/>
    <mergeCell ref="D1:F3"/>
    <mergeCell ref="E7:F7"/>
    <mergeCell ref="E8:F8"/>
    <mergeCell ref="A5:F5"/>
    <mergeCell ref="A47:B47"/>
  </mergeCells>
  <dataValidations count="1">
    <dataValidation type="whole" allowBlank="1" showInputMessage="1" showErrorMessage="1" sqref="F8" xr:uid="{98F8A35D-CF9E-48D5-A4FA-CB3E8E5226C9}">
      <formula1>1</formula1>
      <formula2>100000000000</formula2>
    </dataValidation>
  </dataValidation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26214-D0C9-46E1-AB00-D63982041628}">
  <dimension ref="A1:G58"/>
  <sheetViews>
    <sheetView topLeftCell="A4" workbookViewId="0">
      <selection activeCell="F40" sqref="F40"/>
    </sheetView>
  </sheetViews>
  <sheetFormatPr defaultRowHeight="12.75" x14ac:dyDescent="0.2"/>
  <cols>
    <col min="1" max="6" width="24.5703125" style="290" customWidth="1"/>
    <col min="7" max="16384" width="9.140625" style="290"/>
  </cols>
  <sheetData>
    <row r="1" spans="1:6" x14ac:dyDescent="0.2">
      <c r="D1" s="545" t="s">
        <v>931</v>
      </c>
      <c r="E1" s="545"/>
      <c r="F1" s="545"/>
    </row>
    <row r="2" spans="1:6" x14ac:dyDescent="0.2">
      <c r="D2" s="545"/>
      <c r="E2" s="545"/>
      <c r="F2" s="545"/>
    </row>
    <row r="3" spans="1:6" x14ac:dyDescent="0.2">
      <c r="D3" s="545"/>
      <c r="E3" s="545"/>
      <c r="F3" s="545"/>
    </row>
    <row r="5" spans="1:6" x14ac:dyDescent="0.2">
      <c r="A5" s="460" t="s">
        <v>962</v>
      </c>
      <c r="B5" s="460"/>
      <c r="C5" s="460"/>
      <c r="D5" s="460"/>
      <c r="E5" s="460"/>
      <c r="F5" s="460"/>
    </row>
    <row r="7" spans="1:6" x14ac:dyDescent="0.2">
      <c r="A7" s="290" t="s">
        <v>932</v>
      </c>
      <c r="E7" s="503" t="s">
        <v>620</v>
      </c>
      <c r="F7" s="503"/>
    </row>
    <row r="8" spans="1:6" ht="25.5" x14ac:dyDescent="0.2">
      <c r="A8" s="190" t="s">
        <v>665</v>
      </c>
      <c r="B8" s="190"/>
      <c r="C8" s="190"/>
      <c r="E8" s="503" t="s">
        <v>271</v>
      </c>
      <c r="F8" s="503"/>
    </row>
    <row r="9" spans="1:6" ht="38.25" x14ac:dyDescent="0.2">
      <c r="A9" s="401" t="s">
        <v>630</v>
      </c>
      <c r="B9" s="401" t="s">
        <v>933</v>
      </c>
      <c r="C9" s="401" t="s">
        <v>648</v>
      </c>
      <c r="D9" s="401" t="s">
        <v>934</v>
      </c>
      <c r="E9" s="401" t="s">
        <v>935</v>
      </c>
      <c r="F9" s="401" t="s">
        <v>173</v>
      </c>
    </row>
    <row r="10" spans="1:6" x14ac:dyDescent="0.2">
      <c r="A10" s="400" t="s">
        <v>861</v>
      </c>
      <c r="B10" s="401" t="s">
        <v>276</v>
      </c>
      <c r="C10" s="401">
        <v>1</v>
      </c>
      <c r="D10" s="401">
        <v>2</v>
      </c>
      <c r="E10" s="401">
        <v>3</v>
      </c>
      <c r="F10" s="401">
        <v>4</v>
      </c>
    </row>
    <row r="11" spans="1:6" x14ac:dyDescent="0.2">
      <c r="A11" s="395" t="s">
        <v>936</v>
      </c>
      <c r="B11" s="394" t="s">
        <v>942</v>
      </c>
      <c r="C11" s="4"/>
      <c r="D11" s="4"/>
      <c r="E11" s="4"/>
      <c r="F11" s="4"/>
    </row>
    <row r="12" spans="1:6" x14ac:dyDescent="0.2">
      <c r="A12" s="396"/>
      <c r="B12" s="399" t="s">
        <v>943</v>
      </c>
      <c r="C12" s="4"/>
      <c r="D12" s="4"/>
      <c r="E12" s="4"/>
      <c r="F12" s="4"/>
    </row>
    <row r="13" spans="1:6" x14ac:dyDescent="0.2">
      <c r="A13" s="396"/>
      <c r="B13" s="398" t="s">
        <v>944</v>
      </c>
      <c r="C13" s="4"/>
      <c r="D13" s="4"/>
      <c r="E13" s="4"/>
      <c r="F13" s="4"/>
    </row>
    <row r="14" spans="1:6" x14ac:dyDescent="0.2">
      <c r="A14" s="396"/>
      <c r="B14" s="398" t="s">
        <v>945</v>
      </c>
      <c r="C14" s="4"/>
      <c r="D14" s="4"/>
      <c r="E14" s="4"/>
      <c r="F14" s="4"/>
    </row>
    <row r="15" spans="1:6" x14ac:dyDescent="0.2">
      <c r="A15" s="396"/>
      <c r="B15" s="394" t="s">
        <v>215</v>
      </c>
      <c r="C15" s="4"/>
      <c r="D15" s="4"/>
      <c r="E15" s="4"/>
      <c r="F15" s="4"/>
    </row>
    <row r="16" spans="1:6" x14ac:dyDescent="0.2">
      <c r="A16" s="397"/>
      <c r="B16" s="455" t="s">
        <v>22</v>
      </c>
      <c r="C16" s="289">
        <f>SUM(C11:C15)</f>
        <v>0</v>
      </c>
      <c r="D16" s="289">
        <f t="shared" ref="D16:F16" si="0">SUM(D11:D15)</f>
        <v>0</v>
      </c>
      <c r="E16" s="289">
        <f t="shared" si="0"/>
        <v>0</v>
      </c>
      <c r="F16" s="289">
        <f t="shared" si="0"/>
        <v>0</v>
      </c>
    </row>
    <row r="17" spans="1:6" x14ac:dyDescent="0.2">
      <c r="A17" s="395" t="s">
        <v>937</v>
      </c>
      <c r="B17" s="294" t="s">
        <v>942</v>
      </c>
      <c r="C17" s="4"/>
      <c r="D17" s="4"/>
      <c r="E17" s="4"/>
      <c r="F17" s="4"/>
    </row>
    <row r="18" spans="1:6" x14ac:dyDescent="0.2">
      <c r="A18" s="396"/>
      <c r="B18" s="287" t="s">
        <v>943</v>
      </c>
      <c r="C18" s="4"/>
      <c r="D18" s="4"/>
      <c r="E18" s="4"/>
      <c r="F18" s="4"/>
    </row>
    <row r="19" spans="1:6" x14ac:dyDescent="0.2">
      <c r="A19" s="396"/>
      <c r="B19" s="5" t="s">
        <v>944</v>
      </c>
      <c r="C19" s="4"/>
      <c r="D19" s="4"/>
      <c r="E19" s="4"/>
      <c r="F19" s="4"/>
    </row>
    <row r="20" spans="1:6" x14ac:dyDescent="0.2">
      <c r="A20" s="396"/>
      <c r="B20" s="5" t="s">
        <v>945</v>
      </c>
      <c r="C20" s="4"/>
      <c r="D20" s="4"/>
      <c r="E20" s="4"/>
      <c r="F20" s="4"/>
    </row>
    <row r="21" spans="1:6" x14ac:dyDescent="0.2">
      <c r="A21" s="396"/>
      <c r="B21" s="294" t="s">
        <v>215</v>
      </c>
      <c r="C21" s="452"/>
      <c r="D21" s="452"/>
      <c r="E21" s="452"/>
      <c r="F21" s="452"/>
    </row>
    <row r="22" spans="1:6" x14ac:dyDescent="0.2">
      <c r="A22" s="397"/>
      <c r="B22" s="455" t="s">
        <v>22</v>
      </c>
      <c r="C22" s="289">
        <f>SUM(C17:C21)</f>
        <v>0</v>
      </c>
      <c r="D22" s="289">
        <f t="shared" ref="D22" si="1">SUM(D17:D21)</f>
        <v>0</v>
      </c>
      <c r="E22" s="289">
        <f t="shared" ref="E22" si="2">SUM(E17:E21)</f>
        <v>0</v>
      </c>
      <c r="F22" s="289">
        <f t="shared" ref="F22" si="3">SUM(F17:F21)</f>
        <v>0</v>
      </c>
    </row>
    <row r="23" spans="1:6" x14ac:dyDescent="0.2">
      <c r="A23" s="395" t="s">
        <v>938</v>
      </c>
      <c r="B23" s="5" t="s">
        <v>946</v>
      </c>
      <c r="C23" s="4"/>
      <c r="D23" s="4"/>
      <c r="E23" s="4"/>
      <c r="F23" s="4"/>
    </row>
    <row r="24" spans="1:6" x14ac:dyDescent="0.2">
      <c r="A24" s="396"/>
      <c r="B24" s="287" t="s">
        <v>943</v>
      </c>
      <c r="C24" s="4"/>
      <c r="D24" s="4"/>
      <c r="E24" s="4"/>
      <c r="F24" s="4"/>
    </row>
    <row r="25" spans="1:6" x14ac:dyDescent="0.2">
      <c r="A25" s="396"/>
      <c r="B25" s="5" t="s">
        <v>944</v>
      </c>
      <c r="C25" s="4"/>
      <c r="D25" s="4"/>
      <c r="E25" s="4"/>
      <c r="F25" s="4"/>
    </row>
    <row r="26" spans="1:6" x14ac:dyDescent="0.2">
      <c r="A26" s="396"/>
      <c r="B26" s="5" t="s">
        <v>945</v>
      </c>
      <c r="C26" s="4"/>
      <c r="D26" s="4"/>
      <c r="E26" s="4"/>
      <c r="F26" s="4"/>
    </row>
    <row r="27" spans="1:6" x14ac:dyDescent="0.2">
      <c r="A27" s="396"/>
      <c r="B27" s="294" t="s">
        <v>215</v>
      </c>
      <c r="C27" s="4"/>
      <c r="D27" s="4"/>
      <c r="E27" s="4"/>
      <c r="F27" s="4"/>
    </row>
    <row r="28" spans="1:6" x14ac:dyDescent="0.2">
      <c r="A28" s="397"/>
      <c r="B28" s="301" t="s">
        <v>22</v>
      </c>
      <c r="C28" s="289">
        <f>SUM(C23:C27)</f>
        <v>0</v>
      </c>
      <c r="D28" s="289">
        <f t="shared" ref="D28" si="4">SUM(D23:D27)</f>
        <v>0</v>
      </c>
      <c r="E28" s="289">
        <f t="shared" ref="E28" si="5">SUM(E23:E27)</f>
        <v>0</v>
      </c>
      <c r="F28" s="289">
        <f t="shared" ref="F28" si="6">SUM(F23:F27)</f>
        <v>0</v>
      </c>
    </row>
    <row r="29" spans="1:6" x14ac:dyDescent="0.2">
      <c r="A29" s="395" t="s">
        <v>939</v>
      </c>
      <c r="B29" s="5" t="s">
        <v>946</v>
      </c>
      <c r="C29" s="4"/>
      <c r="D29" s="4"/>
      <c r="E29" s="4"/>
      <c r="F29" s="4"/>
    </row>
    <row r="30" spans="1:6" x14ac:dyDescent="0.2">
      <c r="A30" s="396"/>
      <c r="B30" s="287" t="s">
        <v>943</v>
      </c>
      <c r="C30" s="4"/>
      <c r="D30" s="4"/>
      <c r="E30" s="4"/>
      <c r="F30" s="4"/>
    </row>
    <row r="31" spans="1:6" x14ac:dyDescent="0.2">
      <c r="A31" s="396"/>
      <c r="B31" s="5" t="s">
        <v>944</v>
      </c>
      <c r="C31" s="4"/>
      <c r="D31" s="4"/>
      <c r="E31" s="4"/>
      <c r="F31" s="4"/>
    </row>
    <row r="32" spans="1:6" x14ac:dyDescent="0.2">
      <c r="A32" s="396"/>
      <c r="B32" s="5" t="s">
        <v>945</v>
      </c>
      <c r="C32" s="4"/>
      <c r="D32" s="4"/>
      <c r="E32" s="4"/>
      <c r="F32" s="4"/>
    </row>
    <row r="33" spans="1:7" x14ac:dyDescent="0.2">
      <c r="A33" s="396"/>
      <c r="B33" s="294" t="s">
        <v>215</v>
      </c>
      <c r="C33" s="4"/>
      <c r="D33" s="4"/>
      <c r="E33" s="4"/>
      <c r="F33" s="4"/>
    </row>
    <row r="34" spans="1:7" x14ac:dyDescent="0.2">
      <c r="A34" s="397"/>
      <c r="B34" s="301" t="s">
        <v>22</v>
      </c>
      <c r="C34" s="289">
        <f>SUM(C29:C33)</f>
        <v>0</v>
      </c>
      <c r="D34" s="289">
        <f t="shared" ref="D34" si="7">SUM(D29:D33)</f>
        <v>0</v>
      </c>
      <c r="E34" s="289">
        <f t="shared" ref="E34" si="8">SUM(E29:E33)</f>
        <v>0</v>
      </c>
      <c r="F34" s="289">
        <f t="shared" ref="F34" si="9">SUM(F29:F33)</f>
        <v>0</v>
      </c>
    </row>
    <row r="35" spans="1:7" x14ac:dyDescent="0.2">
      <c r="A35" s="395" t="s">
        <v>940</v>
      </c>
      <c r="B35" s="5" t="s">
        <v>946</v>
      </c>
      <c r="C35" s="4"/>
      <c r="D35" s="4"/>
      <c r="E35" s="4"/>
      <c r="F35" s="4"/>
    </row>
    <row r="36" spans="1:7" x14ac:dyDescent="0.2">
      <c r="A36" s="396"/>
      <c r="B36" s="287" t="s">
        <v>943</v>
      </c>
      <c r="C36" s="4"/>
      <c r="D36" s="4"/>
      <c r="E36" s="4"/>
      <c r="F36" s="4"/>
    </row>
    <row r="37" spans="1:7" x14ac:dyDescent="0.2">
      <c r="A37" s="396"/>
      <c r="B37" s="5" t="s">
        <v>944</v>
      </c>
      <c r="C37" s="4"/>
      <c r="D37" s="4"/>
      <c r="E37" s="4"/>
      <c r="F37" s="4"/>
    </row>
    <row r="38" spans="1:7" x14ac:dyDescent="0.2">
      <c r="A38" s="396"/>
      <c r="B38" s="5" t="s">
        <v>945</v>
      </c>
      <c r="C38" s="4"/>
      <c r="D38" s="4"/>
      <c r="E38" s="4"/>
      <c r="F38" s="4"/>
    </row>
    <row r="39" spans="1:7" x14ac:dyDescent="0.2">
      <c r="A39" s="396"/>
      <c r="B39" s="294" t="s">
        <v>215</v>
      </c>
      <c r="C39" s="4"/>
      <c r="D39" s="4"/>
      <c r="E39" s="4"/>
      <c r="F39" s="4"/>
    </row>
    <row r="40" spans="1:7" x14ac:dyDescent="0.2">
      <c r="A40" s="397"/>
      <c r="B40" s="301" t="s">
        <v>22</v>
      </c>
      <c r="C40" s="289">
        <f>SUM(C35:C39)</f>
        <v>0</v>
      </c>
      <c r="D40" s="289">
        <f t="shared" ref="D40" si="10">SUM(D35:D39)</f>
        <v>0</v>
      </c>
      <c r="E40" s="289">
        <f t="shared" ref="E40" si="11">SUM(E35:E39)</f>
        <v>0</v>
      </c>
      <c r="F40" s="289">
        <f t="shared" ref="F40" si="12">SUM(F35:F39)</f>
        <v>0</v>
      </c>
    </row>
    <row r="41" spans="1:7" x14ac:dyDescent="0.2">
      <c r="A41" s="395" t="s">
        <v>941</v>
      </c>
      <c r="B41" s="5" t="s">
        <v>946</v>
      </c>
      <c r="C41" s="4"/>
      <c r="D41" s="4"/>
      <c r="E41" s="4"/>
      <c r="F41" s="4"/>
    </row>
    <row r="42" spans="1:7" x14ac:dyDescent="0.2">
      <c r="A42" s="396"/>
      <c r="B42" s="287" t="s">
        <v>943</v>
      </c>
      <c r="C42" s="4"/>
      <c r="D42" s="4"/>
      <c r="E42" s="4"/>
      <c r="F42" s="4"/>
    </row>
    <row r="43" spans="1:7" x14ac:dyDescent="0.2">
      <c r="A43" s="396"/>
      <c r="B43" s="5" t="s">
        <v>944</v>
      </c>
      <c r="C43" s="4"/>
      <c r="D43" s="4"/>
      <c r="E43" s="4"/>
      <c r="F43" s="4"/>
    </row>
    <row r="44" spans="1:7" x14ac:dyDescent="0.2">
      <c r="A44" s="396"/>
      <c r="B44" s="5" t="s">
        <v>945</v>
      </c>
      <c r="C44" s="4"/>
      <c r="D44" s="4"/>
      <c r="E44" s="4"/>
      <c r="F44" s="4"/>
    </row>
    <row r="45" spans="1:7" x14ac:dyDescent="0.2">
      <c r="A45" s="396"/>
      <c r="B45" s="294" t="s">
        <v>215</v>
      </c>
      <c r="C45" s="4"/>
      <c r="D45" s="4"/>
      <c r="E45" s="4"/>
      <c r="F45" s="4"/>
    </row>
    <row r="46" spans="1:7" x14ac:dyDescent="0.2">
      <c r="A46" s="397"/>
      <c r="B46" s="301" t="s">
        <v>22</v>
      </c>
      <c r="C46" s="289">
        <f>SUM(C41:C45)</f>
        <v>0</v>
      </c>
      <c r="D46" s="289">
        <f t="shared" ref="D46" si="13">SUM(D41:D45)</f>
        <v>0</v>
      </c>
      <c r="E46" s="289">
        <f t="shared" ref="E46" si="14">SUM(E41:E45)</f>
        <v>0</v>
      </c>
      <c r="F46" s="289">
        <f t="shared" ref="F46" si="15">SUM(F41:F45)</f>
        <v>0</v>
      </c>
    </row>
    <row r="47" spans="1:7" x14ac:dyDescent="0.2">
      <c r="A47" s="525" t="s">
        <v>10</v>
      </c>
      <c r="B47" s="525"/>
      <c r="C47" s="315">
        <f>C16+C22+C28+C34+C40+C46</f>
        <v>0</v>
      </c>
      <c r="D47" s="315">
        <f t="shared" ref="D47:F47" si="16">D16+D22+D28+D34+D40+D46</f>
        <v>0</v>
      </c>
      <c r="E47" s="315">
        <f>E16+E22+E28+E34+E40+E46</f>
        <v>0</v>
      </c>
      <c r="F47" s="315">
        <f t="shared" si="16"/>
        <v>0</v>
      </c>
      <c r="G47" s="392"/>
    </row>
    <row r="48" spans="1:7" x14ac:dyDescent="0.2">
      <c r="B48" s="6"/>
      <c r="C48" s="275"/>
      <c r="D48" s="8"/>
      <c r="E48" s="8"/>
    </row>
    <row r="49" spans="2:6" x14ac:dyDescent="0.2">
      <c r="C49" s="275"/>
      <c r="D49" s="8"/>
      <c r="E49" s="8"/>
    </row>
    <row r="50" spans="2:6" x14ac:dyDescent="0.2">
      <c r="B50" s="9" t="s">
        <v>947</v>
      </c>
      <c r="C50" s="275"/>
      <c r="D50" s="8"/>
      <c r="E50" s="8"/>
    </row>
    <row r="51" spans="2:6" ht="25.5" x14ac:dyDescent="0.2">
      <c r="B51" s="344" t="s">
        <v>948</v>
      </c>
      <c r="C51" s="344"/>
      <c r="D51" s="206" t="s">
        <v>949</v>
      </c>
      <c r="E51" s="8"/>
      <c r="F51" s="393" t="s">
        <v>950</v>
      </c>
    </row>
    <row r="52" spans="2:6" x14ac:dyDescent="0.2">
      <c r="B52" s="10"/>
      <c r="C52" s="174"/>
      <c r="D52" s="174"/>
      <c r="E52" s="8"/>
    </row>
    <row r="53" spans="2:6" ht="12.75" customHeight="1" x14ac:dyDescent="0.2">
      <c r="B53" s="9"/>
      <c r="C53" s="6" t="s">
        <v>398</v>
      </c>
      <c r="D53" s="174"/>
      <c r="E53" s="8"/>
    </row>
    <row r="54" spans="2:6" x14ac:dyDescent="0.2">
      <c r="B54" s="10" t="s">
        <v>951</v>
      </c>
      <c r="C54" s="174"/>
      <c r="D54" s="174"/>
      <c r="E54" s="8"/>
    </row>
    <row r="55" spans="2:6" x14ac:dyDescent="0.2">
      <c r="B55" s="9" t="s">
        <v>952</v>
      </c>
      <c r="C55" s="174"/>
      <c r="D55" s="206" t="s">
        <v>949</v>
      </c>
      <c r="E55" s="8"/>
      <c r="F55" s="393" t="s">
        <v>950</v>
      </c>
    </row>
    <row r="56" spans="2:6" x14ac:dyDescent="0.2">
      <c r="D56" s="174"/>
      <c r="E56" s="8"/>
    </row>
    <row r="57" spans="2:6" x14ac:dyDescent="0.2">
      <c r="B57" s="495" t="s">
        <v>953</v>
      </c>
      <c r="C57" s="495"/>
    </row>
    <row r="58" spans="2:6" ht="22.5" customHeight="1" x14ac:dyDescent="0.2"/>
  </sheetData>
  <sheetProtection password="CA9F" sheet="1" objects="1" scenarios="1"/>
  <mergeCells count="6">
    <mergeCell ref="A5:F5"/>
    <mergeCell ref="D1:F3"/>
    <mergeCell ref="E7:F7"/>
    <mergeCell ref="E8:F8"/>
    <mergeCell ref="B57:C57"/>
    <mergeCell ref="A47:B47"/>
  </mergeCells>
  <dataValidations count="1">
    <dataValidation type="whole" allowBlank="1" showInputMessage="1" showErrorMessage="1" sqref="F8" xr:uid="{6A6E6AC3-0625-42D7-8106-6EAF89270BB5}">
      <formula1>1</formula1>
      <formula2>100000000000</formula2>
    </dataValidation>
  </dataValidation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8468B-2D32-41DA-B813-E0E7E0282BD6}">
  <dimension ref="A1:F57"/>
  <sheetViews>
    <sheetView workbookViewId="0">
      <selection activeCell="G36" sqref="G36"/>
    </sheetView>
  </sheetViews>
  <sheetFormatPr defaultRowHeight="12.75" x14ac:dyDescent="0.2"/>
  <cols>
    <col min="1" max="6" width="25.28515625" style="290" customWidth="1"/>
    <col min="7" max="16384" width="9.140625" style="290"/>
  </cols>
  <sheetData>
    <row r="1" spans="1:6" x14ac:dyDescent="0.2">
      <c r="D1" s="545" t="s">
        <v>931</v>
      </c>
      <c r="E1" s="545"/>
      <c r="F1" s="545"/>
    </row>
    <row r="2" spans="1:6" x14ac:dyDescent="0.2">
      <c r="D2" s="545"/>
      <c r="E2" s="545"/>
      <c r="F2" s="545"/>
    </row>
    <row r="3" spans="1:6" x14ac:dyDescent="0.2">
      <c r="D3" s="545"/>
      <c r="E3" s="545"/>
      <c r="F3" s="545"/>
    </row>
    <row r="5" spans="1:6" x14ac:dyDescent="0.2">
      <c r="A5" s="460" t="s">
        <v>963</v>
      </c>
      <c r="B5" s="460"/>
      <c r="C5" s="460"/>
      <c r="D5" s="460"/>
      <c r="E5" s="460"/>
      <c r="F5" s="460"/>
    </row>
    <row r="7" spans="1:6" x14ac:dyDescent="0.2">
      <c r="A7" s="290" t="s">
        <v>932</v>
      </c>
      <c r="E7" s="503" t="s">
        <v>620</v>
      </c>
      <c r="F7" s="503"/>
    </row>
    <row r="8" spans="1:6" ht="25.5" x14ac:dyDescent="0.2">
      <c r="A8" s="190" t="s">
        <v>665</v>
      </c>
      <c r="B8" s="190"/>
      <c r="C8" s="190"/>
      <c r="E8" s="503" t="s">
        <v>271</v>
      </c>
      <c r="F8" s="503"/>
    </row>
    <row r="9" spans="1:6" ht="38.25" x14ac:dyDescent="0.2">
      <c r="A9" s="401" t="s">
        <v>630</v>
      </c>
      <c r="B9" s="401" t="s">
        <v>933</v>
      </c>
      <c r="C9" s="401" t="s">
        <v>648</v>
      </c>
      <c r="D9" s="401" t="s">
        <v>934</v>
      </c>
      <c r="E9" s="401" t="s">
        <v>935</v>
      </c>
      <c r="F9" s="401" t="s">
        <v>173</v>
      </c>
    </row>
    <row r="10" spans="1:6" x14ac:dyDescent="0.2">
      <c r="A10" s="401" t="s">
        <v>861</v>
      </c>
      <c r="B10" s="401" t="s">
        <v>276</v>
      </c>
      <c r="C10" s="401">
        <v>1</v>
      </c>
      <c r="D10" s="401">
        <v>2</v>
      </c>
      <c r="E10" s="401">
        <v>3</v>
      </c>
      <c r="F10" s="401">
        <v>4</v>
      </c>
    </row>
    <row r="11" spans="1:6" x14ac:dyDescent="0.2">
      <c r="A11" s="395" t="s">
        <v>936</v>
      </c>
      <c r="B11" s="294" t="s">
        <v>942</v>
      </c>
      <c r="C11" s="4"/>
      <c r="D11" s="4"/>
      <c r="E11" s="4"/>
      <c r="F11" s="4"/>
    </row>
    <row r="12" spans="1:6" x14ac:dyDescent="0.2">
      <c r="A12" s="396"/>
      <c r="B12" s="287" t="s">
        <v>943</v>
      </c>
      <c r="C12" s="4"/>
      <c r="D12" s="4"/>
      <c r="E12" s="4"/>
      <c r="F12" s="4"/>
    </row>
    <row r="13" spans="1:6" x14ac:dyDescent="0.2">
      <c r="A13" s="396"/>
      <c r="B13" s="5" t="s">
        <v>944</v>
      </c>
      <c r="C13" s="4"/>
      <c r="D13" s="4"/>
      <c r="E13" s="4"/>
      <c r="F13" s="4"/>
    </row>
    <row r="14" spans="1:6" x14ac:dyDescent="0.2">
      <c r="A14" s="396"/>
      <c r="B14" s="5" t="s">
        <v>945</v>
      </c>
      <c r="C14" s="4"/>
      <c r="D14" s="4"/>
      <c r="E14" s="4"/>
      <c r="F14" s="4"/>
    </row>
    <row r="15" spans="1:6" x14ac:dyDescent="0.2">
      <c r="A15" s="396"/>
      <c r="B15" s="294" t="s">
        <v>215</v>
      </c>
      <c r="C15" s="4"/>
      <c r="D15" s="4"/>
      <c r="E15" s="4"/>
      <c r="F15" s="4"/>
    </row>
    <row r="16" spans="1:6" x14ac:dyDescent="0.2">
      <c r="A16" s="397"/>
      <c r="B16" s="301" t="s">
        <v>22</v>
      </c>
      <c r="C16" s="289">
        <f>SUM(C11:C15)</f>
        <v>0</v>
      </c>
      <c r="D16" s="289">
        <f t="shared" ref="D16:F16" si="0">SUM(D11:D15)</f>
        <v>0</v>
      </c>
      <c r="E16" s="289">
        <f t="shared" si="0"/>
        <v>0</v>
      </c>
      <c r="F16" s="289">
        <f t="shared" si="0"/>
        <v>0</v>
      </c>
    </row>
    <row r="17" spans="1:6" x14ac:dyDescent="0.2">
      <c r="A17" s="395" t="s">
        <v>937</v>
      </c>
      <c r="B17" s="294" t="s">
        <v>942</v>
      </c>
      <c r="C17" s="4"/>
      <c r="D17" s="4"/>
      <c r="E17" s="4"/>
      <c r="F17" s="4"/>
    </row>
    <row r="18" spans="1:6" x14ac:dyDescent="0.2">
      <c r="A18" s="396"/>
      <c r="B18" s="287" t="s">
        <v>943</v>
      </c>
      <c r="C18" s="4"/>
      <c r="D18" s="4"/>
      <c r="E18" s="4"/>
      <c r="F18" s="4"/>
    </row>
    <row r="19" spans="1:6" x14ac:dyDescent="0.2">
      <c r="A19" s="396"/>
      <c r="B19" s="5" t="s">
        <v>944</v>
      </c>
      <c r="C19" s="4"/>
      <c r="D19" s="4"/>
      <c r="E19" s="4"/>
      <c r="F19" s="4"/>
    </row>
    <row r="20" spans="1:6" x14ac:dyDescent="0.2">
      <c r="A20" s="396"/>
      <c r="B20" s="5" t="s">
        <v>945</v>
      </c>
      <c r="C20" s="4"/>
      <c r="D20" s="4"/>
      <c r="E20" s="4"/>
      <c r="F20" s="4"/>
    </row>
    <row r="21" spans="1:6" x14ac:dyDescent="0.2">
      <c r="A21" s="396"/>
      <c r="B21" s="294" t="s">
        <v>215</v>
      </c>
      <c r="C21" s="4"/>
      <c r="D21" s="4"/>
      <c r="E21" s="4"/>
      <c r="F21" s="4"/>
    </row>
    <row r="22" spans="1:6" x14ac:dyDescent="0.2">
      <c r="A22" s="397"/>
      <c r="B22" s="301" t="s">
        <v>22</v>
      </c>
      <c r="C22" s="289">
        <f>SUM(C17:C21)</f>
        <v>0</v>
      </c>
      <c r="D22" s="289">
        <f t="shared" ref="D22" si="1">SUM(D17:D21)</f>
        <v>0</v>
      </c>
      <c r="E22" s="289">
        <f t="shared" ref="E22" si="2">SUM(E17:E21)</f>
        <v>0</v>
      </c>
      <c r="F22" s="289">
        <f t="shared" ref="F22" si="3">SUM(F17:F21)</f>
        <v>0</v>
      </c>
    </row>
    <row r="23" spans="1:6" x14ac:dyDescent="0.2">
      <c r="A23" s="395" t="s">
        <v>938</v>
      </c>
      <c r="B23" s="5" t="s">
        <v>946</v>
      </c>
      <c r="C23" s="4"/>
      <c r="D23" s="4"/>
      <c r="E23" s="4"/>
      <c r="F23" s="4"/>
    </row>
    <row r="24" spans="1:6" x14ac:dyDescent="0.2">
      <c r="A24" s="396"/>
      <c r="B24" s="287" t="s">
        <v>943</v>
      </c>
      <c r="C24" s="4"/>
      <c r="D24" s="4"/>
      <c r="E24" s="4"/>
      <c r="F24" s="4"/>
    </row>
    <row r="25" spans="1:6" x14ac:dyDescent="0.2">
      <c r="A25" s="396"/>
      <c r="B25" s="5" t="s">
        <v>944</v>
      </c>
      <c r="C25" s="4"/>
      <c r="D25" s="4"/>
      <c r="E25" s="4"/>
      <c r="F25" s="4"/>
    </row>
    <row r="26" spans="1:6" x14ac:dyDescent="0.2">
      <c r="A26" s="396"/>
      <c r="B26" s="5" t="s">
        <v>945</v>
      </c>
      <c r="C26" s="4"/>
      <c r="D26" s="4"/>
      <c r="E26" s="4"/>
      <c r="F26" s="4"/>
    </row>
    <row r="27" spans="1:6" x14ac:dyDescent="0.2">
      <c r="A27" s="396"/>
      <c r="B27" s="294" t="s">
        <v>215</v>
      </c>
      <c r="C27" s="4"/>
      <c r="D27" s="4"/>
      <c r="E27" s="4"/>
      <c r="F27" s="4"/>
    </row>
    <row r="28" spans="1:6" x14ac:dyDescent="0.2">
      <c r="A28" s="397"/>
      <c r="B28" s="301" t="s">
        <v>22</v>
      </c>
      <c r="C28" s="289">
        <f>SUM(C23:C27)</f>
        <v>0</v>
      </c>
      <c r="D28" s="289">
        <f t="shared" ref="D28" si="4">SUM(D23:D27)</f>
        <v>0</v>
      </c>
      <c r="E28" s="289">
        <f t="shared" ref="E28" si="5">SUM(E23:E27)</f>
        <v>0</v>
      </c>
      <c r="F28" s="289">
        <f t="shared" ref="F28" si="6">SUM(F23:F27)</f>
        <v>0</v>
      </c>
    </row>
    <row r="29" spans="1:6" x14ac:dyDescent="0.2">
      <c r="A29" s="395" t="s">
        <v>939</v>
      </c>
      <c r="B29" s="5" t="s">
        <v>946</v>
      </c>
      <c r="C29" s="4"/>
      <c r="D29" s="4"/>
      <c r="E29" s="4"/>
      <c r="F29" s="4"/>
    </row>
    <row r="30" spans="1:6" x14ac:dyDescent="0.2">
      <c r="A30" s="396"/>
      <c r="B30" s="287" t="s">
        <v>943</v>
      </c>
      <c r="C30" s="4"/>
      <c r="D30" s="4"/>
      <c r="E30" s="4"/>
      <c r="F30" s="4"/>
    </row>
    <row r="31" spans="1:6" x14ac:dyDescent="0.2">
      <c r="A31" s="396"/>
      <c r="B31" s="5" t="s">
        <v>944</v>
      </c>
      <c r="C31" s="4"/>
      <c r="D31" s="4"/>
      <c r="E31" s="4"/>
      <c r="F31" s="4"/>
    </row>
    <row r="32" spans="1:6" x14ac:dyDescent="0.2">
      <c r="A32" s="396"/>
      <c r="B32" s="5" t="s">
        <v>945</v>
      </c>
      <c r="C32" s="4"/>
      <c r="D32" s="4"/>
      <c r="E32" s="4"/>
      <c r="F32" s="4"/>
    </row>
    <row r="33" spans="1:6" x14ac:dyDescent="0.2">
      <c r="A33" s="396"/>
      <c r="B33" s="294" t="s">
        <v>215</v>
      </c>
      <c r="C33" s="4"/>
      <c r="D33" s="4"/>
      <c r="E33" s="4"/>
      <c r="F33" s="4"/>
    </row>
    <row r="34" spans="1:6" x14ac:dyDescent="0.2">
      <c r="A34" s="397"/>
      <c r="B34" s="301" t="s">
        <v>22</v>
      </c>
      <c r="C34" s="289">
        <f>SUM(C29:C33)</f>
        <v>0</v>
      </c>
      <c r="D34" s="289">
        <f t="shared" ref="D34" si="7">SUM(D29:D33)</f>
        <v>0</v>
      </c>
      <c r="E34" s="289">
        <f t="shared" ref="E34" si="8">SUM(E29:E33)</f>
        <v>0</v>
      </c>
      <c r="F34" s="289">
        <f t="shared" ref="F34" si="9">SUM(F29:F33)</f>
        <v>0</v>
      </c>
    </row>
    <row r="35" spans="1:6" x14ac:dyDescent="0.2">
      <c r="A35" s="396" t="s">
        <v>940</v>
      </c>
      <c r="B35" s="5" t="s">
        <v>946</v>
      </c>
      <c r="C35" s="4"/>
      <c r="D35" s="4"/>
      <c r="E35" s="4"/>
      <c r="F35" s="4"/>
    </row>
    <row r="36" spans="1:6" x14ac:dyDescent="0.2">
      <c r="A36" s="396"/>
      <c r="B36" s="287" t="s">
        <v>943</v>
      </c>
      <c r="C36" s="4"/>
      <c r="D36" s="4"/>
      <c r="E36" s="4"/>
      <c r="F36" s="4"/>
    </row>
    <row r="37" spans="1:6" x14ac:dyDescent="0.2">
      <c r="A37" s="396"/>
      <c r="B37" s="5" t="s">
        <v>944</v>
      </c>
      <c r="C37" s="4"/>
      <c r="D37" s="4"/>
      <c r="E37" s="4"/>
      <c r="F37" s="4"/>
    </row>
    <row r="38" spans="1:6" x14ac:dyDescent="0.2">
      <c r="A38" s="396"/>
      <c r="B38" s="5" t="s">
        <v>945</v>
      </c>
      <c r="C38" s="4"/>
      <c r="D38" s="4"/>
      <c r="E38" s="4"/>
      <c r="F38" s="4"/>
    </row>
    <row r="39" spans="1:6" x14ac:dyDescent="0.2">
      <c r="A39" s="396"/>
      <c r="B39" s="294" t="s">
        <v>215</v>
      </c>
      <c r="C39" s="4"/>
      <c r="D39" s="4"/>
      <c r="E39" s="4"/>
      <c r="F39" s="4"/>
    </row>
    <row r="40" spans="1:6" x14ac:dyDescent="0.2">
      <c r="A40" s="396"/>
      <c r="B40" s="301" t="s">
        <v>22</v>
      </c>
      <c r="C40" s="289">
        <f>SUM(C35:C39)</f>
        <v>0</v>
      </c>
      <c r="D40" s="289">
        <f t="shared" ref="D40" si="10">SUM(D35:D39)</f>
        <v>0</v>
      </c>
      <c r="E40" s="289">
        <f t="shared" ref="E40" si="11">SUM(E35:E39)</f>
        <v>0</v>
      </c>
      <c r="F40" s="289">
        <f t="shared" ref="F40" si="12">SUM(F35:F39)</f>
        <v>0</v>
      </c>
    </row>
    <row r="41" spans="1:6" x14ac:dyDescent="0.2">
      <c r="A41" s="395" t="s">
        <v>941</v>
      </c>
      <c r="B41" s="5" t="s">
        <v>946</v>
      </c>
      <c r="C41" s="4"/>
      <c r="D41" s="4"/>
      <c r="E41" s="4"/>
      <c r="F41" s="4"/>
    </row>
    <row r="42" spans="1:6" x14ac:dyDescent="0.2">
      <c r="A42" s="396"/>
      <c r="B42" s="287" t="s">
        <v>943</v>
      </c>
      <c r="C42" s="4"/>
      <c r="D42" s="4"/>
      <c r="E42" s="4"/>
      <c r="F42" s="4"/>
    </row>
    <row r="43" spans="1:6" x14ac:dyDescent="0.2">
      <c r="A43" s="396"/>
      <c r="B43" s="5" t="s">
        <v>944</v>
      </c>
      <c r="C43" s="4"/>
      <c r="D43" s="4"/>
      <c r="E43" s="4"/>
      <c r="F43" s="4"/>
    </row>
    <row r="44" spans="1:6" x14ac:dyDescent="0.2">
      <c r="A44" s="396"/>
      <c r="B44" s="5" t="s">
        <v>945</v>
      </c>
      <c r="C44" s="4"/>
      <c r="D44" s="4"/>
      <c r="E44" s="4"/>
      <c r="F44" s="4"/>
    </row>
    <row r="45" spans="1:6" x14ac:dyDescent="0.2">
      <c r="A45" s="396"/>
      <c r="B45" s="294" t="s">
        <v>215</v>
      </c>
      <c r="C45" s="4"/>
      <c r="D45" s="4"/>
      <c r="E45" s="4"/>
      <c r="F45" s="4"/>
    </row>
    <row r="46" spans="1:6" x14ac:dyDescent="0.2">
      <c r="A46" s="397"/>
      <c r="B46" s="301" t="s">
        <v>22</v>
      </c>
      <c r="C46" s="289">
        <f>SUM(C41:C45)</f>
        <v>0</v>
      </c>
      <c r="D46" s="289">
        <f t="shared" ref="D46" si="13">SUM(D41:D45)</f>
        <v>0</v>
      </c>
      <c r="E46" s="289">
        <f t="shared" ref="E46" si="14">SUM(E41:E45)</f>
        <v>0</v>
      </c>
      <c r="F46" s="289">
        <f t="shared" ref="F46" si="15">SUM(F41:F45)</f>
        <v>0</v>
      </c>
    </row>
    <row r="47" spans="1:6" x14ac:dyDescent="0.2">
      <c r="A47" s="525" t="s">
        <v>10</v>
      </c>
      <c r="B47" s="525"/>
      <c r="C47" s="315">
        <f>C46+C40+C34+C28+C22+C16</f>
        <v>0</v>
      </c>
      <c r="D47" s="315">
        <f t="shared" ref="D47:F47" si="16">D46+D40+D34+D28+D22+D16</f>
        <v>0</v>
      </c>
      <c r="E47" s="315">
        <f t="shared" si="16"/>
        <v>0</v>
      </c>
      <c r="F47" s="315">
        <f t="shared" si="16"/>
        <v>0</v>
      </c>
    </row>
    <row r="50" spans="2:6" x14ac:dyDescent="0.2">
      <c r="B50" s="9" t="s">
        <v>947</v>
      </c>
      <c r="C50" s="275"/>
      <c r="D50" s="8"/>
      <c r="E50" s="8"/>
    </row>
    <row r="51" spans="2:6" ht="25.5" x14ac:dyDescent="0.2">
      <c r="B51" s="344" t="s">
        <v>948</v>
      </c>
      <c r="C51" s="344"/>
      <c r="D51" s="206" t="s">
        <v>949</v>
      </c>
      <c r="E51" s="8"/>
      <c r="F51" s="393" t="s">
        <v>950</v>
      </c>
    </row>
    <row r="52" spans="2:6" x14ac:dyDescent="0.2">
      <c r="B52" s="10"/>
      <c r="C52" s="174"/>
      <c r="D52" s="174"/>
      <c r="E52" s="8"/>
    </row>
    <row r="53" spans="2:6" x14ac:dyDescent="0.2">
      <c r="B53" s="9"/>
      <c r="C53" s="6" t="s">
        <v>398</v>
      </c>
      <c r="D53" s="174"/>
      <c r="E53" s="8"/>
    </row>
    <row r="54" spans="2:6" x14ac:dyDescent="0.2">
      <c r="B54" s="10" t="s">
        <v>951</v>
      </c>
      <c r="C54" s="174"/>
      <c r="D54" s="174"/>
      <c r="E54" s="8"/>
    </row>
    <row r="55" spans="2:6" x14ac:dyDescent="0.2">
      <c r="B55" s="9" t="s">
        <v>952</v>
      </c>
      <c r="C55" s="174"/>
      <c r="D55" s="206" t="s">
        <v>949</v>
      </c>
      <c r="E55" s="8"/>
      <c r="F55" s="393" t="s">
        <v>950</v>
      </c>
    </row>
    <row r="56" spans="2:6" x14ac:dyDescent="0.2">
      <c r="D56" s="174"/>
      <c r="E56" s="8"/>
    </row>
    <row r="57" spans="2:6" x14ac:dyDescent="0.2">
      <c r="B57" s="495" t="s">
        <v>953</v>
      </c>
      <c r="C57" s="495"/>
    </row>
  </sheetData>
  <sheetProtection password="CA9F" sheet="1" objects="1" scenarios="1"/>
  <mergeCells count="6">
    <mergeCell ref="B57:C57"/>
    <mergeCell ref="A5:F5"/>
    <mergeCell ref="D1:F3"/>
    <mergeCell ref="E7:F7"/>
    <mergeCell ref="E8:F8"/>
    <mergeCell ref="A47:B47"/>
  </mergeCells>
  <dataValidations count="1">
    <dataValidation type="whole" allowBlank="1" showInputMessage="1" showErrorMessage="1" sqref="F8" xr:uid="{4B9A8F7C-933A-4775-BBF3-3E4E63BE4241}">
      <formula1>1</formula1>
      <formula2>100000000000</formula2>
    </dataValidation>
  </dataValidation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AF24-EF0C-4FF9-BC87-DA217BE31AF2}">
  <dimension ref="A1:I56"/>
  <sheetViews>
    <sheetView topLeftCell="A4" workbookViewId="0">
      <selection activeCell="G38" sqref="G38"/>
    </sheetView>
  </sheetViews>
  <sheetFormatPr defaultRowHeight="12.75" x14ac:dyDescent="0.2"/>
  <cols>
    <col min="1" max="3" width="27.85546875" style="290" customWidth="1"/>
    <col min="4" max="5" width="20.7109375" style="290" customWidth="1"/>
    <col min="6" max="9" width="27.5703125" style="290" customWidth="1"/>
    <col min="10" max="16384" width="9.140625" style="290"/>
  </cols>
  <sheetData>
    <row r="1" spans="1:9" x14ac:dyDescent="0.2">
      <c r="G1" s="545" t="s">
        <v>931</v>
      </c>
      <c r="H1" s="545"/>
      <c r="I1" s="545"/>
    </row>
    <row r="2" spans="1:9" x14ac:dyDescent="0.2">
      <c r="G2" s="545"/>
      <c r="H2" s="545"/>
      <c r="I2" s="545"/>
    </row>
    <row r="3" spans="1:9" x14ac:dyDescent="0.2">
      <c r="G3" s="545"/>
      <c r="H3" s="545"/>
      <c r="I3" s="545"/>
    </row>
    <row r="5" spans="1:9" x14ac:dyDescent="0.2">
      <c r="C5" s="392" t="s">
        <v>964</v>
      </c>
    </row>
    <row r="7" spans="1:9" x14ac:dyDescent="0.2">
      <c r="A7" s="290" t="s">
        <v>932</v>
      </c>
      <c r="H7" s="503" t="s">
        <v>620</v>
      </c>
      <c r="I7" s="503"/>
    </row>
    <row r="8" spans="1:9" ht="22.5" customHeight="1" x14ac:dyDescent="0.2">
      <c r="A8" s="547" t="s">
        <v>665</v>
      </c>
      <c r="B8" s="547"/>
      <c r="C8" s="190"/>
      <c r="H8" s="503" t="s">
        <v>271</v>
      </c>
      <c r="I8" s="503"/>
    </row>
    <row r="9" spans="1:9" ht="22.5" customHeight="1" x14ac:dyDescent="0.2">
      <c r="A9" s="548" t="s">
        <v>630</v>
      </c>
      <c r="B9" s="548" t="s">
        <v>933</v>
      </c>
      <c r="C9" s="548" t="s">
        <v>954</v>
      </c>
      <c r="D9" s="548" t="s">
        <v>955</v>
      </c>
      <c r="E9" s="548"/>
      <c r="F9" s="548" t="s">
        <v>231</v>
      </c>
      <c r="G9" s="548" t="s">
        <v>958</v>
      </c>
      <c r="H9" s="548" t="s">
        <v>959</v>
      </c>
      <c r="I9" s="548" t="s">
        <v>960</v>
      </c>
    </row>
    <row r="10" spans="1:9" ht="25.5" x14ac:dyDescent="0.2">
      <c r="A10" s="548"/>
      <c r="B10" s="548"/>
      <c r="C10" s="548"/>
      <c r="D10" s="401" t="s">
        <v>956</v>
      </c>
      <c r="E10" s="401" t="s">
        <v>957</v>
      </c>
      <c r="F10" s="548"/>
      <c r="G10" s="548"/>
      <c r="H10" s="548"/>
      <c r="I10" s="548"/>
    </row>
    <row r="11" spans="1:9" x14ac:dyDescent="0.2">
      <c r="A11" s="401">
        <v>1</v>
      </c>
      <c r="B11" s="401">
        <v>2</v>
      </c>
      <c r="C11" s="401">
        <v>3</v>
      </c>
      <c r="D11" s="401">
        <v>4</v>
      </c>
      <c r="E11" s="401">
        <v>5</v>
      </c>
      <c r="F11" s="401">
        <v>6</v>
      </c>
      <c r="G11" s="401">
        <v>7</v>
      </c>
      <c r="H11" s="401">
        <v>8</v>
      </c>
      <c r="I11" s="401">
        <v>9</v>
      </c>
    </row>
    <row r="12" spans="1:9" x14ac:dyDescent="0.2">
      <c r="A12" s="395" t="s">
        <v>936</v>
      </c>
      <c r="B12" s="294" t="s">
        <v>942</v>
      </c>
      <c r="C12" s="4"/>
      <c r="D12" s="4"/>
      <c r="E12" s="4"/>
      <c r="F12" s="4"/>
      <c r="G12" s="4"/>
      <c r="H12" s="4"/>
      <c r="I12" s="4"/>
    </row>
    <row r="13" spans="1:9" x14ac:dyDescent="0.2">
      <c r="A13" s="396"/>
      <c r="B13" s="287" t="s">
        <v>943</v>
      </c>
      <c r="C13" s="4"/>
      <c r="D13" s="4"/>
      <c r="E13" s="4"/>
      <c r="F13" s="4"/>
      <c r="G13" s="4"/>
      <c r="H13" s="4"/>
      <c r="I13" s="4"/>
    </row>
    <row r="14" spans="1:9" x14ac:dyDescent="0.2">
      <c r="A14" s="396"/>
      <c r="B14" s="5" t="s">
        <v>944</v>
      </c>
      <c r="C14" s="4"/>
      <c r="D14" s="4"/>
      <c r="E14" s="4"/>
      <c r="F14" s="4"/>
      <c r="G14" s="4"/>
      <c r="H14" s="4"/>
      <c r="I14" s="4"/>
    </row>
    <row r="15" spans="1:9" x14ac:dyDescent="0.2">
      <c r="A15" s="396"/>
      <c r="B15" s="5" t="s">
        <v>945</v>
      </c>
      <c r="C15" s="4"/>
      <c r="D15" s="4"/>
      <c r="E15" s="4"/>
      <c r="F15" s="4"/>
      <c r="G15" s="4"/>
      <c r="H15" s="4"/>
      <c r="I15" s="4"/>
    </row>
    <row r="16" spans="1:9" x14ac:dyDescent="0.2">
      <c r="A16" s="396"/>
      <c r="B16" s="294" t="s">
        <v>215</v>
      </c>
      <c r="C16" s="4"/>
      <c r="D16" s="4"/>
      <c r="E16" s="4"/>
      <c r="F16" s="4"/>
      <c r="G16" s="4"/>
      <c r="H16" s="4"/>
      <c r="I16" s="4"/>
    </row>
    <row r="17" spans="1:9" x14ac:dyDescent="0.2">
      <c r="A17" s="397"/>
      <c r="B17" s="301" t="s">
        <v>22</v>
      </c>
      <c r="C17" s="289">
        <f>SUM(C12:C16)</f>
        <v>0</v>
      </c>
      <c r="D17" s="289">
        <f t="shared" ref="D17:H17" si="0">SUM(D12:D16)</f>
        <v>0</v>
      </c>
      <c r="E17" s="289">
        <f t="shared" si="0"/>
        <v>0</v>
      </c>
      <c r="F17" s="289">
        <f t="shared" si="0"/>
        <v>0</v>
      </c>
      <c r="G17" s="289">
        <f t="shared" si="0"/>
        <v>0</v>
      </c>
      <c r="H17" s="289">
        <f t="shared" si="0"/>
        <v>0</v>
      </c>
      <c r="I17" s="289">
        <f>SUM(I12:I16)</f>
        <v>0</v>
      </c>
    </row>
    <row r="18" spans="1:9" x14ac:dyDescent="0.2">
      <c r="A18" s="395" t="s">
        <v>937</v>
      </c>
      <c r="B18" s="294" t="s">
        <v>942</v>
      </c>
      <c r="C18" s="4"/>
      <c r="D18" s="4"/>
      <c r="E18" s="4"/>
      <c r="F18" s="4"/>
      <c r="G18" s="4"/>
      <c r="H18" s="4"/>
      <c r="I18" s="4"/>
    </row>
    <row r="19" spans="1:9" x14ac:dyDescent="0.2">
      <c r="A19" s="396"/>
      <c r="B19" s="287" t="s">
        <v>943</v>
      </c>
      <c r="C19" s="4"/>
      <c r="D19" s="4"/>
      <c r="E19" s="4"/>
      <c r="F19" s="4"/>
      <c r="G19" s="4"/>
      <c r="H19" s="4"/>
      <c r="I19" s="4"/>
    </row>
    <row r="20" spans="1:9" x14ac:dyDescent="0.2">
      <c r="A20" s="396"/>
      <c r="B20" s="5" t="s">
        <v>944</v>
      </c>
      <c r="C20" s="4"/>
      <c r="D20" s="4"/>
      <c r="E20" s="4"/>
      <c r="F20" s="4"/>
      <c r="G20" s="4"/>
      <c r="H20" s="4"/>
      <c r="I20" s="4"/>
    </row>
    <row r="21" spans="1:9" x14ac:dyDescent="0.2">
      <c r="A21" s="396"/>
      <c r="B21" s="5" t="s">
        <v>945</v>
      </c>
      <c r="C21" s="4"/>
      <c r="D21" s="4"/>
      <c r="E21" s="4"/>
      <c r="F21" s="4"/>
      <c r="G21" s="4"/>
      <c r="H21" s="4"/>
      <c r="I21" s="4"/>
    </row>
    <row r="22" spans="1:9" x14ac:dyDescent="0.2">
      <c r="A22" s="396"/>
      <c r="B22" s="294" t="s">
        <v>215</v>
      </c>
      <c r="C22" s="4"/>
      <c r="D22" s="4"/>
      <c r="E22" s="4"/>
      <c r="F22" s="4"/>
      <c r="G22" s="4"/>
      <c r="H22" s="4"/>
      <c r="I22" s="4"/>
    </row>
    <row r="23" spans="1:9" x14ac:dyDescent="0.2">
      <c r="A23" s="397"/>
      <c r="B23" s="301" t="s">
        <v>22</v>
      </c>
      <c r="C23" s="289">
        <f>SUM(C18:C22)</f>
        <v>0</v>
      </c>
      <c r="D23" s="289">
        <f t="shared" ref="D23" si="1">SUM(D18:D22)</f>
        <v>0</v>
      </c>
      <c r="E23" s="289">
        <f t="shared" ref="E23" si="2">SUM(E18:E22)</f>
        <v>0</v>
      </c>
      <c r="F23" s="289">
        <f t="shared" ref="F23" si="3">SUM(F18:F22)</f>
        <v>0</v>
      </c>
      <c r="G23" s="289">
        <f t="shared" ref="G23" si="4">SUM(G18:G22)</f>
        <v>0</v>
      </c>
      <c r="H23" s="289">
        <f t="shared" ref="H23" si="5">SUM(H18:H22)</f>
        <v>0</v>
      </c>
      <c r="I23" s="289">
        <f>SUM(I18:I22)</f>
        <v>0</v>
      </c>
    </row>
    <row r="24" spans="1:9" x14ac:dyDescent="0.2">
      <c r="A24" s="395" t="s">
        <v>938</v>
      </c>
      <c r="B24" s="5" t="s">
        <v>946</v>
      </c>
      <c r="C24" s="4"/>
      <c r="D24" s="4"/>
      <c r="E24" s="4"/>
      <c r="F24" s="4"/>
      <c r="G24" s="4"/>
      <c r="H24" s="4"/>
      <c r="I24" s="4"/>
    </row>
    <row r="25" spans="1:9" x14ac:dyDescent="0.2">
      <c r="A25" s="396"/>
      <c r="B25" s="287" t="s">
        <v>943</v>
      </c>
      <c r="C25" s="4"/>
      <c r="D25" s="4"/>
      <c r="E25" s="4"/>
      <c r="F25" s="4"/>
      <c r="G25" s="4"/>
      <c r="H25" s="4"/>
      <c r="I25" s="4"/>
    </row>
    <row r="26" spans="1:9" x14ac:dyDescent="0.2">
      <c r="A26" s="396"/>
      <c r="B26" s="5" t="s">
        <v>944</v>
      </c>
      <c r="C26" s="4"/>
      <c r="D26" s="4"/>
      <c r="E26" s="4"/>
      <c r="F26" s="4"/>
      <c r="G26" s="4"/>
      <c r="H26" s="4"/>
      <c r="I26" s="4"/>
    </row>
    <row r="27" spans="1:9" x14ac:dyDescent="0.2">
      <c r="A27" s="396"/>
      <c r="B27" s="5" t="s">
        <v>945</v>
      </c>
      <c r="C27" s="4"/>
      <c r="D27" s="4"/>
      <c r="E27" s="4"/>
      <c r="F27" s="4"/>
      <c r="G27" s="4"/>
      <c r="H27" s="4"/>
      <c r="I27" s="4"/>
    </row>
    <row r="28" spans="1:9" x14ac:dyDescent="0.2">
      <c r="A28" s="396"/>
      <c r="B28" s="294" t="s">
        <v>215</v>
      </c>
      <c r="C28" s="4"/>
      <c r="D28" s="4"/>
      <c r="E28" s="4"/>
      <c r="F28" s="4"/>
      <c r="G28" s="4"/>
      <c r="H28" s="4"/>
      <c r="I28" s="4"/>
    </row>
    <row r="29" spans="1:9" x14ac:dyDescent="0.2">
      <c r="A29" s="397"/>
      <c r="B29" s="301" t="s">
        <v>22</v>
      </c>
      <c r="C29" s="289">
        <f>SUM(C24:C28)</f>
        <v>0</v>
      </c>
      <c r="D29" s="289">
        <f t="shared" ref="D29" si="6">SUM(D24:D28)</f>
        <v>0</v>
      </c>
      <c r="E29" s="289">
        <f t="shared" ref="E29" si="7">SUM(E24:E28)</f>
        <v>0</v>
      </c>
      <c r="F29" s="289">
        <f t="shared" ref="F29" si="8">SUM(F24:F28)</f>
        <v>0</v>
      </c>
      <c r="G29" s="289">
        <f t="shared" ref="G29" si="9">SUM(G24:G28)</f>
        <v>0</v>
      </c>
      <c r="H29" s="289">
        <f t="shared" ref="H29" si="10">SUM(H24:H28)</f>
        <v>0</v>
      </c>
      <c r="I29" s="289">
        <f>SUM(I24:I28)</f>
        <v>0</v>
      </c>
    </row>
    <row r="30" spans="1:9" x14ac:dyDescent="0.2">
      <c r="A30" s="395" t="s">
        <v>939</v>
      </c>
      <c r="B30" s="5" t="s">
        <v>946</v>
      </c>
      <c r="C30" s="4"/>
      <c r="D30" s="4"/>
      <c r="E30" s="4"/>
      <c r="F30" s="4"/>
      <c r="G30" s="4"/>
      <c r="H30" s="4"/>
      <c r="I30" s="4"/>
    </row>
    <row r="31" spans="1:9" x14ac:dyDescent="0.2">
      <c r="A31" s="396"/>
      <c r="B31" s="287" t="s">
        <v>943</v>
      </c>
      <c r="C31" s="4"/>
      <c r="D31" s="4"/>
      <c r="E31" s="4"/>
      <c r="F31" s="4"/>
      <c r="G31" s="4"/>
      <c r="H31" s="4"/>
      <c r="I31" s="4"/>
    </row>
    <row r="32" spans="1:9" x14ac:dyDescent="0.2">
      <c r="A32" s="396"/>
      <c r="B32" s="5" t="s">
        <v>944</v>
      </c>
      <c r="C32" s="4"/>
      <c r="D32" s="4"/>
      <c r="E32" s="4"/>
      <c r="F32" s="4"/>
      <c r="G32" s="4"/>
      <c r="H32" s="4"/>
      <c r="I32" s="4"/>
    </row>
    <row r="33" spans="1:9" x14ac:dyDescent="0.2">
      <c r="A33" s="396"/>
      <c r="B33" s="5" t="s">
        <v>945</v>
      </c>
      <c r="C33" s="4"/>
      <c r="D33" s="4"/>
      <c r="E33" s="4"/>
      <c r="F33" s="4"/>
      <c r="G33" s="4"/>
      <c r="H33" s="4"/>
      <c r="I33" s="4"/>
    </row>
    <row r="34" spans="1:9" x14ac:dyDescent="0.2">
      <c r="A34" s="396"/>
      <c r="B34" s="294" t="s">
        <v>215</v>
      </c>
      <c r="C34" s="4"/>
      <c r="D34" s="4"/>
      <c r="E34" s="4"/>
      <c r="F34" s="4"/>
      <c r="G34" s="4"/>
      <c r="H34" s="4"/>
      <c r="I34" s="4"/>
    </row>
    <row r="35" spans="1:9" x14ac:dyDescent="0.2">
      <c r="A35" s="397"/>
      <c r="B35" s="301" t="s">
        <v>22</v>
      </c>
      <c r="C35" s="289">
        <f>SUM(C30:C34)</f>
        <v>0</v>
      </c>
      <c r="D35" s="289">
        <f t="shared" ref="D35" si="11">SUM(D30:D34)</f>
        <v>0</v>
      </c>
      <c r="E35" s="289">
        <f t="shared" ref="E35" si="12">SUM(E30:E34)</f>
        <v>0</v>
      </c>
      <c r="F35" s="289">
        <f t="shared" ref="F35" si="13">SUM(F30:F34)</f>
        <v>0</v>
      </c>
      <c r="G35" s="289">
        <f t="shared" ref="G35" si="14">SUM(G30:G34)</f>
        <v>0</v>
      </c>
      <c r="H35" s="289">
        <f t="shared" ref="H35" si="15">SUM(H30:H34)</f>
        <v>0</v>
      </c>
      <c r="I35" s="289">
        <f>SUM(I30:I34)</f>
        <v>0</v>
      </c>
    </row>
    <row r="36" spans="1:9" x14ac:dyDescent="0.2">
      <c r="A36" s="395" t="s">
        <v>940</v>
      </c>
      <c r="B36" s="5" t="s">
        <v>946</v>
      </c>
      <c r="C36" s="4"/>
      <c r="D36" s="4"/>
      <c r="E36" s="4"/>
      <c r="F36" s="4"/>
      <c r="G36" s="4"/>
      <c r="H36" s="4"/>
      <c r="I36" s="4"/>
    </row>
    <row r="37" spans="1:9" x14ac:dyDescent="0.2">
      <c r="A37" s="396"/>
      <c r="B37" s="287" t="s">
        <v>943</v>
      </c>
      <c r="C37" s="4"/>
      <c r="D37" s="4"/>
      <c r="E37" s="4"/>
      <c r="F37" s="4"/>
      <c r="G37" s="4"/>
      <c r="H37" s="4"/>
      <c r="I37" s="4"/>
    </row>
    <row r="38" spans="1:9" x14ac:dyDescent="0.2">
      <c r="A38" s="396"/>
      <c r="B38" s="5" t="s">
        <v>944</v>
      </c>
      <c r="C38" s="4"/>
      <c r="D38" s="4"/>
      <c r="E38" s="4"/>
      <c r="F38" s="4"/>
      <c r="G38" s="4"/>
      <c r="H38" s="4"/>
      <c r="I38" s="4"/>
    </row>
    <row r="39" spans="1:9" x14ac:dyDescent="0.2">
      <c r="A39" s="396"/>
      <c r="B39" s="5" t="s">
        <v>945</v>
      </c>
      <c r="C39" s="4"/>
      <c r="D39" s="4"/>
      <c r="E39" s="4"/>
      <c r="F39" s="4"/>
      <c r="G39" s="4"/>
      <c r="H39" s="4"/>
      <c r="I39" s="4"/>
    </row>
    <row r="40" spans="1:9" x14ac:dyDescent="0.2">
      <c r="A40" s="396"/>
      <c r="B40" s="294" t="s">
        <v>215</v>
      </c>
      <c r="C40" s="4"/>
      <c r="D40" s="4"/>
      <c r="E40" s="4"/>
      <c r="F40" s="4"/>
      <c r="G40" s="4"/>
      <c r="H40" s="4"/>
      <c r="I40" s="4"/>
    </row>
    <row r="41" spans="1:9" x14ac:dyDescent="0.2">
      <c r="A41" s="397"/>
      <c r="B41" s="301" t="s">
        <v>22</v>
      </c>
      <c r="C41" s="289">
        <f>SUM(C36:C40)</f>
        <v>0</v>
      </c>
      <c r="D41" s="289">
        <f t="shared" ref="D41" si="16">SUM(D36:D40)</f>
        <v>0</v>
      </c>
      <c r="E41" s="289">
        <f t="shared" ref="E41" si="17">SUM(E36:E40)</f>
        <v>0</v>
      </c>
      <c r="F41" s="289">
        <f t="shared" ref="F41" si="18">SUM(F36:F40)</f>
        <v>0</v>
      </c>
      <c r="G41" s="289">
        <f t="shared" ref="G41" si="19">SUM(G36:G40)</f>
        <v>0</v>
      </c>
      <c r="H41" s="289">
        <f t="shared" ref="H41" si="20">SUM(H36:H40)</f>
        <v>0</v>
      </c>
      <c r="I41" s="289">
        <f>SUM(I36:I40)</f>
        <v>0</v>
      </c>
    </row>
    <row r="42" spans="1:9" x14ac:dyDescent="0.2">
      <c r="A42" s="395" t="s">
        <v>941</v>
      </c>
      <c r="B42" s="5" t="s">
        <v>946</v>
      </c>
      <c r="C42" s="4"/>
      <c r="D42" s="4"/>
      <c r="E42" s="4"/>
      <c r="F42" s="4"/>
      <c r="G42" s="4"/>
      <c r="H42" s="4"/>
      <c r="I42" s="4"/>
    </row>
    <row r="43" spans="1:9" x14ac:dyDescent="0.2">
      <c r="A43" s="396"/>
      <c r="B43" s="287" t="s">
        <v>943</v>
      </c>
      <c r="C43" s="4"/>
      <c r="D43" s="4"/>
      <c r="E43" s="4"/>
      <c r="F43" s="4"/>
      <c r="G43" s="4"/>
      <c r="H43" s="4"/>
      <c r="I43" s="4"/>
    </row>
    <row r="44" spans="1:9" x14ac:dyDescent="0.2">
      <c r="A44" s="396"/>
      <c r="B44" s="5" t="s">
        <v>944</v>
      </c>
      <c r="C44" s="4"/>
      <c r="D44" s="4"/>
      <c r="E44" s="4"/>
      <c r="F44" s="4"/>
      <c r="G44" s="4"/>
      <c r="H44" s="4"/>
      <c r="I44" s="4"/>
    </row>
    <row r="45" spans="1:9" x14ac:dyDescent="0.2">
      <c r="A45" s="396"/>
      <c r="B45" s="5" t="s">
        <v>945</v>
      </c>
      <c r="C45" s="4"/>
      <c r="D45" s="4"/>
      <c r="E45" s="4"/>
      <c r="F45" s="4"/>
      <c r="G45" s="4"/>
      <c r="H45" s="4"/>
      <c r="I45" s="4"/>
    </row>
    <row r="46" spans="1:9" x14ac:dyDescent="0.2">
      <c r="A46" s="396"/>
      <c r="B46" s="294" t="s">
        <v>215</v>
      </c>
      <c r="C46" s="4"/>
      <c r="D46" s="4"/>
      <c r="E46" s="4"/>
      <c r="F46" s="4"/>
      <c r="G46" s="4"/>
      <c r="H46" s="4"/>
      <c r="I46" s="4"/>
    </row>
    <row r="47" spans="1:9" x14ac:dyDescent="0.2">
      <c r="A47" s="397"/>
      <c r="B47" s="301" t="s">
        <v>22</v>
      </c>
      <c r="C47" s="289">
        <f>SUM(C42:C46)</f>
        <v>0</v>
      </c>
      <c r="D47" s="289">
        <f t="shared" ref="D47" si="21">SUM(D42:D46)</f>
        <v>0</v>
      </c>
      <c r="E47" s="289">
        <f t="shared" ref="E47" si="22">SUM(E42:E46)</f>
        <v>0</v>
      </c>
      <c r="F47" s="289">
        <f t="shared" ref="F47" si="23">SUM(F42:F46)</f>
        <v>0</v>
      </c>
      <c r="G47" s="289">
        <f t="shared" ref="G47" si="24">SUM(G42:G46)</f>
        <v>0</v>
      </c>
      <c r="H47" s="289">
        <f t="shared" ref="H47" si="25">SUM(H42:H46)</f>
        <v>0</v>
      </c>
      <c r="I47" s="289">
        <f>SUM(I42:I46)</f>
        <v>0</v>
      </c>
    </row>
    <row r="48" spans="1:9" x14ac:dyDescent="0.2">
      <c r="A48" s="525" t="s">
        <v>10</v>
      </c>
      <c r="B48" s="525"/>
      <c r="C48" s="289">
        <f>C47+C41+C35+C29+C23+C17</f>
        <v>0</v>
      </c>
      <c r="D48" s="289">
        <f t="shared" ref="D48:I48" si="26">D47+D41+D35+D29+D23+D17</f>
        <v>0</v>
      </c>
      <c r="E48" s="289">
        <f t="shared" si="26"/>
        <v>0</v>
      </c>
      <c r="F48" s="289">
        <f t="shared" si="26"/>
        <v>0</v>
      </c>
      <c r="G48" s="289">
        <f t="shared" si="26"/>
        <v>0</v>
      </c>
      <c r="H48" s="289">
        <f t="shared" si="26"/>
        <v>0</v>
      </c>
      <c r="I48" s="289">
        <f t="shared" si="26"/>
        <v>0</v>
      </c>
    </row>
    <row r="51" spans="2:6" x14ac:dyDescent="0.2">
      <c r="B51" s="9" t="s">
        <v>947</v>
      </c>
      <c r="C51" s="275"/>
      <c r="D51" s="8"/>
      <c r="E51" s="8"/>
    </row>
    <row r="52" spans="2:6" ht="25.5" x14ac:dyDescent="0.2">
      <c r="B52" s="344" t="s">
        <v>948</v>
      </c>
      <c r="C52" s="344"/>
      <c r="D52" s="206" t="s">
        <v>949</v>
      </c>
      <c r="E52" s="8"/>
      <c r="F52" s="393" t="s">
        <v>950</v>
      </c>
    </row>
    <row r="53" spans="2:6" x14ac:dyDescent="0.2">
      <c r="B53" s="10"/>
      <c r="C53" s="174"/>
      <c r="D53" s="174"/>
      <c r="E53" s="8"/>
    </row>
    <row r="54" spans="2:6" x14ac:dyDescent="0.2">
      <c r="B54" s="9"/>
      <c r="C54" s="6" t="s">
        <v>398</v>
      </c>
      <c r="D54" s="174"/>
      <c r="E54" s="8"/>
    </row>
    <row r="55" spans="2:6" x14ac:dyDescent="0.2">
      <c r="B55" s="10" t="s">
        <v>951</v>
      </c>
      <c r="C55" s="174"/>
      <c r="D55" s="174"/>
      <c r="E55" s="8"/>
    </row>
    <row r="56" spans="2:6" x14ac:dyDescent="0.2">
      <c r="B56" s="9" t="s">
        <v>952</v>
      </c>
      <c r="C56" s="174"/>
      <c r="D56" s="206" t="s">
        <v>949</v>
      </c>
      <c r="E56" s="8"/>
      <c r="F56" s="393" t="s">
        <v>950</v>
      </c>
    </row>
  </sheetData>
  <sheetProtection password="CA9F" sheet="1" objects="1" scenarios="1"/>
  <mergeCells count="13">
    <mergeCell ref="A48:B48"/>
    <mergeCell ref="A8:B8"/>
    <mergeCell ref="D9:E9"/>
    <mergeCell ref="A9:A10"/>
    <mergeCell ref="G1:I3"/>
    <mergeCell ref="H7:I7"/>
    <mergeCell ref="H8:I8"/>
    <mergeCell ref="B9:B10"/>
    <mergeCell ref="I9:I10"/>
    <mergeCell ref="H9:H10"/>
    <mergeCell ref="G9:G10"/>
    <mergeCell ref="F9:F10"/>
    <mergeCell ref="C9:C10"/>
  </mergeCells>
  <dataValidations count="1">
    <dataValidation type="whole" allowBlank="1" showInputMessage="1" showErrorMessage="1" sqref="I8" xr:uid="{C96E78FF-FE53-487B-AFA1-FBFAA2ED16B1}">
      <formula1>1</formula1>
      <formula2>100000000000</formula2>
    </dataValidation>
  </dataValidation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F125C-995B-408A-A065-995D3A786DB0}">
  <dimension ref="A1:I56"/>
  <sheetViews>
    <sheetView topLeftCell="A10" workbookViewId="0">
      <selection activeCell="F53" sqref="F53"/>
    </sheetView>
  </sheetViews>
  <sheetFormatPr defaultRowHeight="12.75" x14ac:dyDescent="0.2"/>
  <cols>
    <col min="1" max="9" width="25.85546875" style="290" customWidth="1"/>
    <col min="10" max="16384" width="9.140625" style="290"/>
  </cols>
  <sheetData>
    <row r="1" spans="1:9" x14ac:dyDescent="0.2">
      <c r="G1" s="545" t="s">
        <v>931</v>
      </c>
      <c r="H1" s="545"/>
      <c r="I1" s="545"/>
    </row>
    <row r="2" spans="1:9" x14ac:dyDescent="0.2">
      <c r="G2" s="545"/>
      <c r="H2" s="545"/>
      <c r="I2" s="545"/>
    </row>
    <row r="3" spans="1:9" x14ac:dyDescent="0.2">
      <c r="G3" s="545"/>
      <c r="H3" s="545"/>
      <c r="I3" s="545"/>
    </row>
    <row r="5" spans="1:9" x14ac:dyDescent="0.2">
      <c r="C5" s="392" t="s">
        <v>965</v>
      </c>
    </row>
    <row r="7" spans="1:9" x14ac:dyDescent="0.2">
      <c r="A7" s="290" t="s">
        <v>932</v>
      </c>
      <c r="H7" s="503" t="s">
        <v>620</v>
      </c>
      <c r="I7" s="503"/>
    </row>
    <row r="8" spans="1:9" x14ac:dyDescent="0.2">
      <c r="A8" s="547" t="s">
        <v>665</v>
      </c>
      <c r="B8" s="547"/>
      <c r="C8" s="190"/>
      <c r="H8" s="503" t="s">
        <v>271</v>
      </c>
      <c r="I8" s="503"/>
    </row>
    <row r="9" spans="1:9" x14ac:dyDescent="0.2">
      <c r="A9" s="548" t="s">
        <v>630</v>
      </c>
      <c r="B9" s="548" t="s">
        <v>933</v>
      </c>
      <c r="C9" s="548" t="s">
        <v>954</v>
      </c>
      <c r="D9" s="548" t="s">
        <v>955</v>
      </c>
      <c r="E9" s="548"/>
      <c r="F9" s="548" t="s">
        <v>231</v>
      </c>
      <c r="G9" s="548" t="s">
        <v>958</v>
      </c>
      <c r="H9" s="548" t="s">
        <v>959</v>
      </c>
      <c r="I9" s="548" t="s">
        <v>960</v>
      </c>
    </row>
    <row r="10" spans="1:9" ht="25.5" x14ac:dyDescent="0.2">
      <c r="A10" s="548"/>
      <c r="B10" s="548"/>
      <c r="C10" s="548"/>
      <c r="D10" s="401" t="s">
        <v>956</v>
      </c>
      <c r="E10" s="401" t="s">
        <v>957</v>
      </c>
      <c r="F10" s="548"/>
      <c r="G10" s="548"/>
      <c r="H10" s="548"/>
      <c r="I10" s="548"/>
    </row>
    <row r="11" spans="1:9" x14ac:dyDescent="0.2">
      <c r="A11" s="401">
        <v>1</v>
      </c>
      <c r="B11" s="401">
        <v>2</v>
      </c>
      <c r="C11" s="401">
        <v>3</v>
      </c>
      <c r="D11" s="401">
        <v>4</v>
      </c>
      <c r="E11" s="401">
        <v>5</v>
      </c>
      <c r="F11" s="401">
        <v>6</v>
      </c>
      <c r="G11" s="401">
        <v>7</v>
      </c>
      <c r="H11" s="401">
        <v>8</v>
      </c>
      <c r="I11" s="401">
        <v>9</v>
      </c>
    </row>
    <row r="12" spans="1:9" x14ac:dyDescent="0.2">
      <c r="A12" s="395" t="s">
        <v>936</v>
      </c>
      <c r="B12" s="294" t="s">
        <v>942</v>
      </c>
      <c r="C12" s="4"/>
      <c r="D12" s="4"/>
      <c r="E12" s="4"/>
      <c r="F12" s="4"/>
      <c r="G12" s="4"/>
      <c r="H12" s="4"/>
      <c r="I12" s="4"/>
    </row>
    <row r="13" spans="1:9" x14ac:dyDescent="0.2">
      <c r="A13" s="396"/>
      <c r="B13" s="287" t="s">
        <v>943</v>
      </c>
      <c r="C13" s="4"/>
      <c r="D13" s="4"/>
      <c r="E13" s="4"/>
      <c r="F13" s="4"/>
      <c r="G13" s="4"/>
      <c r="H13" s="4"/>
      <c r="I13" s="4"/>
    </row>
    <row r="14" spans="1:9" x14ac:dyDescent="0.2">
      <c r="A14" s="396"/>
      <c r="B14" s="5" t="s">
        <v>944</v>
      </c>
      <c r="C14" s="4"/>
      <c r="D14" s="4"/>
      <c r="E14" s="4"/>
      <c r="F14" s="4"/>
      <c r="G14" s="4"/>
      <c r="H14" s="4"/>
      <c r="I14" s="4"/>
    </row>
    <row r="15" spans="1:9" x14ac:dyDescent="0.2">
      <c r="A15" s="396"/>
      <c r="B15" s="5" t="s">
        <v>945</v>
      </c>
      <c r="C15" s="4"/>
      <c r="D15" s="4"/>
      <c r="E15" s="4"/>
      <c r="F15" s="4"/>
      <c r="G15" s="4"/>
      <c r="H15" s="4"/>
      <c r="I15" s="4"/>
    </row>
    <row r="16" spans="1:9" x14ac:dyDescent="0.2">
      <c r="A16" s="396"/>
      <c r="B16" s="294" t="s">
        <v>215</v>
      </c>
      <c r="C16" s="4"/>
      <c r="D16" s="4"/>
      <c r="E16" s="4"/>
      <c r="F16" s="4"/>
      <c r="G16" s="4"/>
      <c r="H16" s="4"/>
      <c r="I16" s="4"/>
    </row>
    <row r="17" spans="1:9" x14ac:dyDescent="0.2">
      <c r="A17" s="397"/>
      <c r="B17" s="301" t="s">
        <v>22</v>
      </c>
      <c r="C17" s="289">
        <f>SUM(C12:C16)</f>
        <v>0</v>
      </c>
      <c r="D17" s="289">
        <f>SUM(D12:D16)</f>
        <v>0</v>
      </c>
      <c r="E17" s="289">
        <f t="shared" ref="E17:H17" si="0">SUM(E12:E16)</f>
        <v>0</v>
      </c>
      <c r="F17" s="289">
        <f t="shared" si="0"/>
        <v>0</v>
      </c>
      <c r="G17" s="289">
        <f t="shared" si="0"/>
        <v>0</v>
      </c>
      <c r="H17" s="289">
        <f t="shared" si="0"/>
        <v>0</v>
      </c>
      <c r="I17" s="289">
        <f>SUM(I12:I16)</f>
        <v>0</v>
      </c>
    </row>
    <row r="18" spans="1:9" x14ac:dyDescent="0.2">
      <c r="A18" s="395" t="s">
        <v>937</v>
      </c>
      <c r="B18" s="294" t="s">
        <v>942</v>
      </c>
      <c r="C18" s="4"/>
      <c r="D18" s="4"/>
      <c r="E18" s="4"/>
      <c r="F18" s="4"/>
      <c r="G18" s="4"/>
      <c r="H18" s="4"/>
      <c r="I18" s="4"/>
    </row>
    <row r="19" spans="1:9" x14ac:dyDescent="0.2">
      <c r="A19" s="396"/>
      <c r="B19" s="287" t="s">
        <v>943</v>
      </c>
      <c r="C19" s="4"/>
      <c r="D19" s="4"/>
      <c r="E19" s="4"/>
      <c r="F19" s="4"/>
      <c r="G19" s="4"/>
      <c r="H19" s="4"/>
      <c r="I19" s="4"/>
    </row>
    <row r="20" spans="1:9" x14ac:dyDescent="0.2">
      <c r="A20" s="396"/>
      <c r="B20" s="5" t="s">
        <v>944</v>
      </c>
      <c r="C20" s="4"/>
      <c r="D20" s="4"/>
      <c r="E20" s="4"/>
      <c r="F20" s="4"/>
      <c r="G20" s="4"/>
      <c r="H20" s="4"/>
      <c r="I20" s="4"/>
    </row>
    <row r="21" spans="1:9" x14ac:dyDescent="0.2">
      <c r="A21" s="396"/>
      <c r="B21" s="5" t="s">
        <v>945</v>
      </c>
      <c r="C21" s="4"/>
      <c r="D21" s="4"/>
      <c r="E21" s="4"/>
      <c r="F21" s="4"/>
      <c r="G21" s="4"/>
      <c r="H21" s="4"/>
      <c r="I21" s="4"/>
    </row>
    <row r="22" spans="1:9" x14ac:dyDescent="0.2">
      <c r="A22" s="396"/>
      <c r="B22" s="294" t="s">
        <v>215</v>
      </c>
      <c r="C22" s="4"/>
      <c r="D22" s="4"/>
      <c r="E22" s="4"/>
      <c r="F22" s="4"/>
      <c r="G22" s="4"/>
      <c r="H22" s="4"/>
      <c r="I22" s="4"/>
    </row>
    <row r="23" spans="1:9" x14ac:dyDescent="0.2">
      <c r="A23" s="397"/>
      <c r="B23" s="301" t="s">
        <v>22</v>
      </c>
      <c r="C23" s="289">
        <f>SUM(C18:C22)</f>
        <v>0</v>
      </c>
      <c r="D23" s="289">
        <f>SUM(D18:D22)</f>
        <v>0</v>
      </c>
      <c r="E23" s="289">
        <f t="shared" ref="E23" si="1">SUM(E18:E22)</f>
        <v>0</v>
      </c>
      <c r="F23" s="289">
        <f t="shared" ref="F23" si="2">SUM(F18:F22)</f>
        <v>0</v>
      </c>
      <c r="G23" s="289">
        <f t="shared" ref="G23" si="3">SUM(G18:G22)</f>
        <v>0</v>
      </c>
      <c r="H23" s="289">
        <f t="shared" ref="H23" si="4">SUM(H18:H22)</f>
        <v>0</v>
      </c>
      <c r="I23" s="289">
        <f>SUM(I18:I22)</f>
        <v>0</v>
      </c>
    </row>
    <row r="24" spans="1:9" x14ac:dyDescent="0.2">
      <c r="A24" s="395" t="s">
        <v>938</v>
      </c>
      <c r="B24" s="5" t="s">
        <v>946</v>
      </c>
      <c r="C24" s="4"/>
      <c r="D24" s="4"/>
      <c r="E24" s="4"/>
      <c r="F24" s="4"/>
      <c r="G24" s="4"/>
      <c r="H24" s="4"/>
      <c r="I24" s="4"/>
    </row>
    <row r="25" spans="1:9" x14ac:dyDescent="0.2">
      <c r="A25" s="396"/>
      <c r="B25" s="287" t="s">
        <v>943</v>
      </c>
      <c r="C25" s="4"/>
      <c r="D25" s="4"/>
      <c r="E25" s="4"/>
      <c r="F25" s="4"/>
      <c r="G25" s="4"/>
      <c r="H25" s="4"/>
      <c r="I25" s="4"/>
    </row>
    <row r="26" spans="1:9" x14ac:dyDescent="0.2">
      <c r="A26" s="396"/>
      <c r="B26" s="5" t="s">
        <v>944</v>
      </c>
      <c r="C26" s="4"/>
      <c r="D26" s="4"/>
      <c r="E26" s="4"/>
      <c r="F26" s="4"/>
      <c r="G26" s="4"/>
      <c r="H26" s="4"/>
      <c r="I26" s="4"/>
    </row>
    <row r="27" spans="1:9" x14ac:dyDescent="0.2">
      <c r="A27" s="396"/>
      <c r="B27" s="5" t="s">
        <v>945</v>
      </c>
      <c r="C27" s="4"/>
      <c r="D27" s="4"/>
      <c r="E27" s="4"/>
      <c r="F27" s="4"/>
      <c r="G27" s="4"/>
      <c r="H27" s="4"/>
      <c r="I27" s="4"/>
    </row>
    <row r="28" spans="1:9" x14ac:dyDescent="0.2">
      <c r="A28" s="396"/>
      <c r="B28" s="294" t="s">
        <v>215</v>
      </c>
      <c r="C28" s="4"/>
      <c r="D28" s="4"/>
      <c r="E28" s="4"/>
      <c r="F28" s="4"/>
      <c r="G28" s="4"/>
      <c r="H28" s="4"/>
      <c r="I28" s="4"/>
    </row>
    <row r="29" spans="1:9" x14ac:dyDescent="0.2">
      <c r="A29" s="397"/>
      <c r="B29" s="301" t="s">
        <v>22</v>
      </c>
      <c r="C29" s="289">
        <f>SUM(C24:C28)</f>
        <v>0</v>
      </c>
      <c r="D29" s="289">
        <f>SUM(D24:D28)</f>
        <v>0</v>
      </c>
      <c r="E29" s="289">
        <f t="shared" ref="E29" si="5">SUM(E24:E28)</f>
        <v>0</v>
      </c>
      <c r="F29" s="289">
        <f t="shared" ref="F29" si="6">SUM(F24:F28)</f>
        <v>0</v>
      </c>
      <c r="G29" s="289">
        <f t="shared" ref="G29" si="7">SUM(G24:G28)</f>
        <v>0</v>
      </c>
      <c r="H29" s="289">
        <f t="shared" ref="H29" si="8">SUM(H24:H28)</f>
        <v>0</v>
      </c>
      <c r="I29" s="289">
        <f>SUM(I24:I28)</f>
        <v>0</v>
      </c>
    </row>
    <row r="30" spans="1:9" x14ac:dyDescent="0.2">
      <c r="A30" s="395" t="s">
        <v>939</v>
      </c>
      <c r="B30" s="5" t="s">
        <v>946</v>
      </c>
      <c r="C30" s="4"/>
      <c r="D30" s="4"/>
      <c r="E30" s="4"/>
      <c r="F30" s="4"/>
      <c r="G30" s="4"/>
      <c r="H30" s="4"/>
      <c r="I30" s="4"/>
    </row>
    <row r="31" spans="1:9" x14ac:dyDescent="0.2">
      <c r="A31" s="396"/>
      <c r="B31" s="287" t="s">
        <v>943</v>
      </c>
      <c r="C31" s="4"/>
      <c r="D31" s="4"/>
      <c r="E31" s="4"/>
      <c r="F31" s="4"/>
      <c r="G31" s="4"/>
      <c r="H31" s="4"/>
      <c r="I31" s="4"/>
    </row>
    <row r="32" spans="1:9" x14ac:dyDescent="0.2">
      <c r="A32" s="396"/>
      <c r="B32" s="5" t="s">
        <v>944</v>
      </c>
      <c r="C32" s="4"/>
      <c r="D32" s="4"/>
      <c r="E32" s="4"/>
      <c r="F32" s="4"/>
      <c r="G32" s="4"/>
      <c r="H32" s="4"/>
      <c r="I32" s="4"/>
    </row>
    <row r="33" spans="1:9" x14ac:dyDescent="0.2">
      <c r="A33" s="396"/>
      <c r="B33" s="5" t="s">
        <v>945</v>
      </c>
      <c r="C33" s="4"/>
      <c r="D33" s="4"/>
      <c r="E33" s="4"/>
      <c r="F33" s="4"/>
      <c r="G33" s="4"/>
      <c r="H33" s="4"/>
      <c r="I33" s="4"/>
    </row>
    <row r="34" spans="1:9" x14ac:dyDescent="0.2">
      <c r="A34" s="396"/>
      <c r="B34" s="294" t="s">
        <v>215</v>
      </c>
      <c r="C34" s="4"/>
      <c r="D34" s="4"/>
      <c r="E34" s="4"/>
      <c r="F34" s="4"/>
      <c r="G34" s="4"/>
      <c r="H34" s="4"/>
      <c r="I34" s="4"/>
    </row>
    <row r="35" spans="1:9" x14ac:dyDescent="0.2">
      <c r="A35" s="397"/>
      <c r="B35" s="301" t="s">
        <v>22</v>
      </c>
      <c r="C35" s="289">
        <f>SUM(C30:C34)</f>
        <v>0</v>
      </c>
      <c r="D35" s="289">
        <f>SUM(D30:D34)</f>
        <v>0</v>
      </c>
      <c r="E35" s="289">
        <f t="shared" ref="E35" si="9">SUM(E30:E34)</f>
        <v>0</v>
      </c>
      <c r="F35" s="289">
        <f t="shared" ref="F35" si="10">SUM(F30:F34)</f>
        <v>0</v>
      </c>
      <c r="G35" s="289">
        <f t="shared" ref="G35" si="11">SUM(G30:G34)</f>
        <v>0</v>
      </c>
      <c r="H35" s="289">
        <f t="shared" ref="H35" si="12">SUM(H30:H34)</f>
        <v>0</v>
      </c>
      <c r="I35" s="289">
        <f>SUM(I30:I34)</f>
        <v>0</v>
      </c>
    </row>
    <row r="36" spans="1:9" x14ac:dyDescent="0.2">
      <c r="A36" s="395" t="s">
        <v>940</v>
      </c>
      <c r="B36" s="5" t="s">
        <v>946</v>
      </c>
      <c r="C36" s="4"/>
      <c r="D36" s="4"/>
      <c r="E36" s="4"/>
      <c r="F36" s="4"/>
      <c r="G36" s="4"/>
      <c r="H36" s="4"/>
      <c r="I36" s="4"/>
    </row>
    <row r="37" spans="1:9" x14ac:dyDescent="0.2">
      <c r="A37" s="396"/>
      <c r="B37" s="287" t="s">
        <v>943</v>
      </c>
      <c r="C37" s="4"/>
      <c r="D37" s="4"/>
      <c r="E37" s="4"/>
      <c r="F37" s="4"/>
      <c r="G37" s="4"/>
      <c r="H37" s="4"/>
      <c r="I37" s="4"/>
    </row>
    <row r="38" spans="1:9" x14ac:dyDescent="0.2">
      <c r="A38" s="396"/>
      <c r="B38" s="5" t="s">
        <v>944</v>
      </c>
      <c r="C38" s="4"/>
      <c r="D38" s="4"/>
      <c r="E38" s="4"/>
      <c r="F38" s="4"/>
      <c r="G38" s="4"/>
      <c r="H38" s="4"/>
      <c r="I38" s="4"/>
    </row>
    <row r="39" spans="1:9" x14ac:dyDescent="0.2">
      <c r="A39" s="396"/>
      <c r="B39" s="5" t="s">
        <v>945</v>
      </c>
      <c r="C39" s="4"/>
      <c r="D39" s="4"/>
      <c r="E39" s="4"/>
      <c r="F39" s="4"/>
      <c r="G39" s="4"/>
      <c r="H39" s="4"/>
      <c r="I39" s="4"/>
    </row>
    <row r="40" spans="1:9" x14ac:dyDescent="0.2">
      <c r="A40" s="396"/>
      <c r="B40" s="294" t="s">
        <v>215</v>
      </c>
      <c r="C40" s="4"/>
      <c r="D40" s="4"/>
      <c r="E40" s="4"/>
      <c r="F40" s="4"/>
      <c r="G40" s="4"/>
      <c r="H40" s="4"/>
      <c r="I40" s="4"/>
    </row>
    <row r="41" spans="1:9" x14ac:dyDescent="0.2">
      <c r="A41" s="397"/>
      <c r="B41" s="301" t="s">
        <v>22</v>
      </c>
      <c r="C41" s="289">
        <f>SUM(C36:C40)</f>
        <v>0</v>
      </c>
      <c r="D41" s="289">
        <f>SUM(D36:D40)</f>
        <v>0</v>
      </c>
      <c r="E41" s="289">
        <f t="shared" ref="E41" si="13">SUM(E36:E40)</f>
        <v>0</v>
      </c>
      <c r="F41" s="289">
        <f t="shared" ref="F41" si="14">SUM(F36:F40)</f>
        <v>0</v>
      </c>
      <c r="G41" s="289">
        <f t="shared" ref="G41" si="15">SUM(G36:G40)</f>
        <v>0</v>
      </c>
      <c r="H41" s="289">
        <f t="shared" ref="H41" si="16">SUM(H36:H40)</f>
        <v>0</v>
      </c>
      <c r="I41" s="289">
        <f>SUM(I36:I40)</f>
        <v>0</v>
      </c>
    </row>
    <row r="42" spans="1:9" x14ac:dyDescent="0.2">
      <c r="A42" s="395" t="s">
        <v>941</v>
      </c>
      <c r="B42" s="5" t="s">
        <v>946</v>
      </c>
      <c r="C42" s="4"/>
      <c r="D42" s="4"/>
      <c r="E42" s="4"/>
      <c r="F42" s="4"/>
      <c r="G42" s="4"/>
      <c r="H42" s="4"/>
      <c r="I42" s="4"/>
    </row>
    <row r="43" spans="1:9" x14ac:dyDescent="0.2">
      <c r="A43" s="396"/>
      <c r="B43" s="287" t="s">
        <v>943</v>
      </c>
      <c r="C43" s="4"/>
      <c r="D43" s="4"/>
      <c r="E43" s="4"/>
      <c r="F43" s="4"/>
      <c r="G43" s="4"/>
      <c r="H43" s="4"/>
      <c r="I43" s="4"/>
    </row>
    <row r="44" spans="1:9" x14ac:dyDescent="0.2">
      <c r="A44" s="396"/>
      <c r="B44" s="5" t="s">
        <v>944</v>
      </c>
      <c r="C44" s="4"/>
      <c r="D44" s="4"/>
      <c r="E44" s="4"/>
      <c r="F44" s="4"/>
      <c r="G44" s="4"/>
      <c r="H44" s="4"/>
      <c r="I44" s="4"/>
    </row>
    <row r="45" spans="1:9" x14ac:dyDescent="0.2">
      <c r="A45" s="396"/>
      <c r="B45" s="5" t="s">
        <v>945</v>
      </c>
      <c r="C45" s="4"/>
      <c r="D45" s="4"/>
      <c r="E45" s="4"/>
      <c r="F45" s="4"/>
      <c r="G45" s="4"/>
      <c r="H45" s="4"/>
      <c r="I45" s="4"/>
    </row>
    <row r="46" spans="1:9" x14ac:dyDescent="0.2">
      <c r="A46" s="396"/>
      <c r="B46" s="294" t="s">
        <v>215</v>
      </c>
      <c r="C46" s="4"/>
      <c r="D46" s="4"/>
      <c r="E46" s="4"/>
      <c r="F46" s="4"/>
      <c r="G46" s="4"/>
      <c r="H46" s="4"/>
      <c r="I46" s="4"/>
    </row>
    <row r="47" spans="1:9" x14ac:dyDescent="0.2">
      <c r="A47" s="397"/>
      <c r="B47" s="301" t="s">
        <v>22</v>
      </c>
      <c r="C47" s="289">
        <f>SUM(C42:C46)</f>
        <v>0</v>
      </c>
      <c r="D47" s="289">
        <f>SUM(D42:D46)</f>
        <v>0</v>
      </c>
      <c r="E47" s="289">
        <f t="shared" ref="E47" si="17">SUM(E42:E46)</f>
        <v>0</v>
      </c>
      <c r="F47" s="289">
        <f t="shared" ref="F47" si="18">SUM(F42:F46)</f>
        <v>0</v>
      </c>
      <c r="G47" s="289">
        <f t="shared" ref="G47" si="19">SUM(G42:G46)</f>
        <v>0</v>
      </c>
      <c r="H47" s="289">
        <f t="shared" ref="H47" si="20">SUM(H42:H46)</f>
        <v>0</v>
      </c>
      <c r="I47" s="289">
        <f>SUM(I42:I46)</f>
        <v>0</v>
      </c>
    </row>
    <row r="48" spans="1:9" x14ac:dyDescent="0.2">
      <c r="A48" s="525" t="s">
        <v>10</v>
      </c>
      <c r="B48" s="525"/>
      <c r="C48" s="315">
        <f>C47+C41+C35+C29+C23+C17</f>
        <v>0</v>
      </c>
      <c r="D48" s="315">
        <f t="shared" ref="D48:I48" si="21">D47+D41+D35+D29+D23+D17</f>
        <v>0</v>
      </c>
      <c r="E48" s="315">
        <f t="shared" si="21"/>
        <v>0</v>
      </c>
      <c r="F48" s="315">
        <f t="shared" si="21"/>
        <v>0</v>
      </c>
      <c r="G48" s="315">
        <f t="shared" si="21"/>
        <v>0</v>
      </c>
      <c r="H48" s="315">
        <f t="shared" si="21"/>
        <v>0</v>
      </c>
      <c r="I48" s="315">
        <f t="shared" si="21"/>
        <v>0</v>
      </c>
    </row>
    <row r="51" spans="2:6" x14ac:dyDescent="0.2">
      <c r="B51" s="9" t="s">
        <v>947</v>
      </c>
      <c r="C51" s="275"/>
      <c r="D51" s="8"/>
      <c r="E51" s="8"/>
    </row>
    <row r="52" spans="2:6" ht="25.5" x14ac:dyDescent="0.2">
      <c r="B52" s="344" t="s">
        <v>948</v>
      </c>
      <c r="C52" s="344"/>
      <c r="D52" s="206" t="s">
        <v>949</v>
      </c>
      <c r="E52" s="8"/>
      <c r="F52" s="393" t="s">
        <v>950</v>
      </c>
    </row>
    <row r="53" spans="2:6" x14ac:dyDescent="0.2">
      <c r="B53" s="10"/>
      <c r="C53" s="174"/>
      <c r="D53" s="174"/>
      <c r="E53" s="8"/>
    </row>
    <row r="54" spans="2:6" x14ac:dyDescent="0.2">
      <c r="B54" s="9"/>
      <c r="C54" s="6" t="s">
        <v>398</v>
      </c>
      <c r="D54" s="174"/>
      <c r="E54" s="8"/>
    </row>
    <row r="55" spans="2:6" x14ac:dyDescent="0.2">
      <c r="B55" s="10" t="s">
        <v>951</v>
      </c>
      <c r="C55" s="174"/>
      <c r="D55" s="174"/>
      <c r="E55" s="8"/>
    </row>
    <row r="56" spans="2:6" x14ac:dyDescent="0.2">
      <c r="B56" s="9" t="s">
        <v>952</v>
      </c>
      <c r="C56" s="174"/>
      <c r="D56" s="206" t="s">
        <v>949</v>
      </c>
      <c r="E56" s="8"/>
      <c r="F56" s="393" t="s">
        <v>950</v>
      </c>
    </row>
  </sheetData>
  <sheetProtection password="CA9F" sheet="1" objects="1" scenarios="1"/>
  <mergeCells count="13">
    <mergeCell ref="A48:B48"/>
    <mergeCell ref="H9:H10"/>
    <mergeCell ref="I9:I10"/>
    <mergeCell ref="G1:I3"/>
    <mergeCell ref="H7:I7"/>
    <mergeCell ref="A8:B8"/>
    <mergeCell ref="H8:I8"/>
    <mergeCell ref="A9:A10"/>
    <mergeCell ref="B9:B10"/>
    <mergeCell ref="C9:C10"/>
    <mergeCell ref="D9:E9"/>
    <mergeCell ref="F9:F10"/>
    <mergeCell ref="G9:G10"/>
  </mergeCells>
  <dataValidations count="1">
    <dataValidation type="whole" allowBlank="1" showInputMessage="1" showErrorMessage="1" sqref="I8" xr:uid="{09DF007E-4D63-4776-8DD9-307CA8FB8EB4}">
      <formula1>1</formula1>
      <formula2>100000000000</formula2>
    </dataValidation>
  </dataValidation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CD0D3-CE68-4D53-B73D-FA6F6242B985}">
  <dimension ref="A1:I56"/>
  <sheetViews>
    <sheetView topLeftCell="A13" workbookViewId="0">
      <selection activeCell="G43" sqref="G43"/>
    </sheetView>
  </sheetViews>
  <sheetFormatPr defaultRowHeight="12.75" x14ac:dyDescent="0.2"/>
  <cols>
    <col min="1" max="9" width="24.85546875" style="290" customWidth="1"/>
    <col min="10" max="16384" width="9.140625" style="290"/>
  </cols>
  <sheetData>
    <row r="1" spans="1:9" x14ac:dyDescent="0.2">
      <c r="G1" s="545" t="s">
        <v>931</v>
      </c>
      <c r="H1" s="545"/>
      <c r="I1" s="545"/>
    </row>
    <row r="2" spans="1:9" x14ac:dyDescent="0.2">
      <c r="G2" s="545"/>
      <c r="H2" s="545"/>
      <c r="I2" s="545"/>
    </row>
    <row r="3" spans="1:9" x14ac:dyDescent="0.2">
      <c r="G3" s="545"/>
      <c r="H3" s="545"/>
      <c r="I3" s="545"/>
    </row>
    <row r="5" spans="1:9" x14ac:dyDescent="0.2">
      <c r="C5" s="392" t="s">
        <v>966</v>
      </c>
    </row>
    <row r="7" spans="1:9" x14ac:dyDescent="0.2">
      <c r="A7" s="290" t="s">
        <v>932</v>
      </c>
      <c r="H7" s="503" t="s">
        <v>620</v>
      </c>
      <c r="I7" s="503"/>
    </row>
    <row r="8" spans="1:9" x14ac:dyDescent="0.2">
      <c r="A8" s="547" t="s">
        <v>665</v>
      </c>
      <c r="B8" s="547"/>
      <c r="C8" s="190"/>
      <c r="H8" s="503" t="s">
        <v>271</v>
      </c>
      <c r="I8" s="503"/>
    </row>
    <row r="9" spans="1:9" x14ac:dyDescent="0.2">
      <c r="A9" s="548" t="s">
        <v>630</v>
      </c>
      <c r="B9" s="548" t="s">
        <v>933</v>
      </c>
      <c r="C9" s="548" t="s">
        <v>954</v>
      </c>
      <c r="D9" s="548" t="s">
        <v>955</v>
      </c>
      <c r="E9" s="548"/>
      <c r="F9" s="548" t="s">
        <v>231</v>
      </c>
      <c r="G9" s="548" t="s">
        <v>958</v>
      </c>
      <c r="H9" s="548" t="s">
        <v>959</v>
      </c>
      <c r="I9" s="548" t="s">
        <v>960</v>
      </c>
    </row>
    <row r="10" spans="1:9" ht="25.5" x14ac:dyDescent="0.2">
      <c r="A10" s="548"/>
      <c r="B10" s="548"/>
      <c r="C10" s="548"/>
      <c r="D10" s="401" t="s">
        <v>956</v>
      </c>
      <c r="E10" s="401" t="s">
        <v>957</v>
      </c>
      <c r="F10" s="548"/>
      <c r="G10" s="548"/>
      <c r="H10" s="548"/>
      <c r="I10" s="548"/>
    </row>
    <row r="11" spans="1:9" x14ac:dyDescent="0.2">
      <c r="A11" s="401">
        <v>1</v>
      </c>
      <c r="B11" s="401">
        <v>2</v>
      </c>
      <c r="C11" s="401">
        <v>3</v>
      </c>
      <c r="D11" s="401">
        <v>4</v>
      </c>
      <c r="E11" s="401">
        <v>5</v>
      </c>
      <c r="F11" s="401">
        <v>6</v>
      </c>
      <c r="G11" s="401">
        <v>7</v>
      </c>
      <c r="H11" s="401">
        <v>8</v>
      </c>
      <c r="I11" s="401">
        <v>9</v>
      </c>
    </row>
    <row r="12" spans="1:9" x14ac:dyDescent="0.2">
      <c r="A12" s="395" t="s">
        <v>936</v>
      </c>
      <c r="B12" s="294" t="s">
        <v>942</v>
      </c>
      <c r="C12" s="4"/>
      <c r="D12" s="4"/>
      <c r="E12" s="4"/>
      <c r="F12" s="4"/>
      <c r="G12" s="4"/>
      <c r="H12" s="4"/>
      <c r="I12" s="4"/>
    </row>
    <row r="13" spans="1:9" x14ac:dyDescent="0.2">
      <c r="A13" s="396"/>
      <c r="B13" s="287" t="s">
        <v>943</v>
      </c>
      <c r="C13" s="4"/>
      <c r="D13" s="4"/>
      <c r="E13" s="4"/>
      <c r="F13" s="4"/>
      <c r="G13" s="4"/>
      <c r="H13" s="4"/>
      <c r="I13" s="4"/>
    </row>
    <row r="14" spans="1:9" x14ac:dyDescent="0.2">
      <c r="A14" s="396"/>
      <c r="B14" s="5" t="s">
        <v>944</v>
      </c>
      <c r="C14" s="4"/>
      <c r="D14" s="4"/>
      <c r="E14" s="4"/>
      <c r="F14" s="4"/>
      <c r="G14" s="4"/>
      <c r="H14" s="4"/>
      <c r="I14" s="4"/>
    </row>
    <row r="15" spans="1:9" x14ac:dyDescent="0.2">
      <c r="A15" s="396"/>
      <c r="B15" s="5" t="s">
        <v>945</v>
      </c>
      <c r="C15" s="4"/>
      <c r="D15" s="4"/>
      <c r="E15" s="4"/>
      <c r="F15" s="4"/>
      <c r="G15" s="4"/>
      <c r="H15" s="4"/>
      <c r="I15" s="4"/>
    </row>
    <row r="16" spans="1:9" x14ac:dyDescent="0.2">
      <c r="A16" s="396"/>
      <c r="B16" s="294" t="s">
        <v>215</v>
      </c>
      <c r="C16" s="4"/>
      <c r="D16" s="4"/>
      <c r="E16" s="4"/>
      <c r="F16" s="4"/>
      <c r="G16" s="4"/>
      <c r="H16" s="4"/>
      <c r="I16" s="4"/>
    </row>
    <row r="17" spans="1:9" x14ac:dyDescent="0.2">
      <c r="A17" s="397"/>
      <c r="B17" s="301" t="s">
        <v>22</v>
      </c>
      <c r="C17" s="289">
        <f>SUM(C12:C16)</f>
        <v>0</v>
      </c>
      <c r="D17" s="289">
        <f>SUM(D12:D16)</f>
        <v>0</v>
      </c>
      <c r="E17" s="289">
        <f t="shared" ref="E17:H17" si="0">SUM(E12:E16)</f>
        <v>0</v>
      </c>
      <c r="F17" s="289">
        <f t="shared" si="0"/>
        <v>0</v>
      </c>
      <c r="G17" s="289">
        <f t="shared" si="0"/>
        <v>0</v>
      </c>
      <c r="H17" s="289">
        <f t="shared" si="0"/>
        <v>0</v>
      </c>
      <c r="I17" s="289">
        <f>SUM(I12:I16)</f>
        <v>0</v>
      </c>
    </row>
    <row r="18" spans="1:9" x14ac:dyDescent="0.2">
      <c r="A18" s="395" t="s">
        <v>937</v>
      </c>
      <c r="B18" s="294" t="s">
        <v>942</v>
      </c>
      <c r="C18" s="4"/>
      <c r="D18" s="4"/>
      <c r="E18" s="4"/>
      <c r="F18" s="4"/>
      <c r="G18" s="4"/>
      <c r="H18" s="4"/>
      <c r="I18" s="4"/>
    </row>
    <row r="19" spans="1:9" x14ac:dyDescent="0.2">
      <c r="A19" s="396"/>
      <c r="B19" s="287" t="s">
        <v>943</v>
      </c>
      <c r="C19" s="4"/>
      <c r="D19" s="4"/>
      <c r="E19" s="4"/>
      <c r="F19" s="4"/>
      <c r="G19" s="4"/>
      <c r="H19" s="4"/>
      <c r="I19" s="4"/>
    </row>
    <row r="20" spans="1:9" x14ac:dyDescent="0.2">
      <c r="A20" s="396"/>
      <c r="B20" s="5" t="s">
        <v>944</v>
      </c>
      <c r="C20" s="4"/>
      <c r="D20" s="4"/>
      <c r="E20" s="4"/>
      <c r="F20" s="4"/>
      <c r="G20" s="4"/>
      <c r="H20" s="4"/>
      <c r="I20" s="4"/>
    </row>
    <row r="21" spans="1:9" x14ac:dyDescent="0.2">
      <c r="A21" s="396"/>
      <c r="B21" s="5" t="s">
        <v>945</v>
      </c>
      <c r="C21" s="4"/>
      <c r="D21" s="4"/>
      <c r="E21" s="4"/>
      <c r="F21" s="4"/>
      <c r="G21" s="4"/>
      <c r="H21" s="4"/>
      <c r="I21" s="4"/>
    </row>
    <row r="22" spans="1:9" x14ac:dyDescent="0.2">
      <c r="A22" s="396"/>
      <c r="B22" s="294" t="s">
        <v>215</v>
      </c>
      <c r="C22" s="4"/>
      <c r="D22" s="4"/>
      <c r="E22" s="4"/>
      <c r="F22" s="4"/>
      <c r="G22" s="4"/>
      <c r="H22" s="4"/>
      <c r="I22" s="4"/>
    </row>
    <row r="23" spans="1:9" x14ac:dyDescent="0.2">
      <c r="A23" s="397"/>
      <c r="B23" s="301" t="s">
        <v>22</v>
      </c>
      <c r="C23" s="289">
        <f>SUM(C18:C22)</f>
        <v>0</v>
      </c>
      <c r="D23" s="289">
        <f>SUM(D18:D22)</f>
        <v>0</v>
      </c>
      <c r="E23" s="289">
        <f t="shared" ref="E23" si="1">SUM(E18:E22)</f>
        <v>0</v>
      </c>
      <c r="F23" s="289">
        <f t="shared" ref="F23" si="2">SUM(F18:F22)</f>
        <v>0</v>
      </c>
      <c r="G23" s="289">
        <f t="shared" ref="G23" si="3">SUM(G18:G22)</f>
        <v>0</v>
      </c>
      <c r="H23" s="289">
        <f t="shared" ref="H23" si="4">SUM(H18:H22)</f>
        <v>0</v>
      </c>
      <c r="I23" s="289">
        <f>SUM(I18:I22)</f>
        <v>0</v>
      </c>
    </row>
    <row r="24" spans="1:9" x14ac:dyDescent="0.2">
      <c r="A24" s="395" t="s">
        <v>938</v>
      </c>
      <c r="B24" s="5" t="s">
        <v>946</v>
      </c>
      <c r="C24" s="4"/>
      <c r="D24" s="4"/>
      <c r="E24" s="4"/>
      <c r="F24" s="4"/>
      <c r="G24" s="4"/>
      <c r="H24" s="4"/>
      <c r="I24" s="4"/>
    </row>
    <row r="25" spans="1:9" x14ac:dyDescent="0.2">
      <c r="A25" s="396"/>
      <c r="B25" s="287" t="s">
        <v>943</v>
      </c>
      <c r="C25" s="4"/>
      <c r="D25" s="4"/>
      <c r="E25" s="4"/>
      <c r="F25" s="4"/>
      <c r="G25" s="4"/>
      <c r="H25" s="4"/>
      <c r="I25" s="4"/>
    </row>
    <row r="26" spans="1:9" x14ac:dyDescent="0.2">
      <c r="A26" s="396"/>
      <c r="B26" s="5" t="s">
        <v>944</v>
      </c>
      <c r="C26" s="4"/>
      <c r="D26" s="4"/>
      <c r="E26" s="4"/>
      <c r="F26" s="4"/>
      <c r="G26" s="4"/>
      <c r="H26" s="4"/>
      <c r="I26" s="4"/>
    </row>
    <row r="27" spans="1:9" x14ac:dyDescent="0.2">
      <c r="A27" s="396"/>
      <c r="B27" s="5" t="s">
        <v>945</v>
      </c>
      <c r="C27" s="4"/>
      <c r="D27" s="4"/>
      <c r="E27" s="4"/>
      <c r="F27" s="4"/>
      <c r="G27" s="4"/>
      <c r="H27" s="4"/>
      <c r="I27" s="4"/>
    </row>
    <row r="28" spans="1:9" x14ac:dyDescent="0.2">
      <c r="A28" s="396"/>
      <c r="B28" s="294" t="s">
        <v>215</v>
      </c>
      <c r="C28" s="4"/>
      <c r="D28" s="4"/>
      <c r="E28" s="4"/>
      <c r="F28" s="4"/>
      <c r="G28" s="4"/>
      <c r="H28" s="4"/>
      <c r="I28" s="4"/>
    </row>
    <row r="29" spans="1:9" x14ac:dyDescent="0.2">
      <c r="A29" s="397"/>
      <c r="B29" s="301" t="s">
        <v>22</v>
      </c>
      <c r="C29" s="289">
        <f>SUM(C24:C28)</f>
        <v>0</v>
      </c>
      <c r="D29" s="289">
        <f>SUM(D24:D28)</f>
        <v>0</v>
      </c>
      <c r="E29" s="289">
        <f t="shared" ref="E29" si="5">SUM(E24:E28)</f>
        <v>0</v>
      </c>
      <c r="F29" s="289">
        <f t="shared" ref="F29" si="6">SUM(F24:F28)</f>
        <v>0</v>
      </c>
      <c r="G29" s="289">
        <f t="shared" ref="G29" si="7">SUM(G24:G28)</f>
        <v>0</v>
      </c>
      <c r="H29" s="289">
        <f t="shared" ref="H29" si="8">SUM(H24:H28)</f>
        <v>0</v>
      </c>
      <c r="I29" s="289">
        <f>SUM(I24:I28)</f>
        <v>0</v>
      </c>
    </row>
    <row r="30" spans="1:9" x14ac:dyDescent="0.2">
      <c r="A30" s="395" t="s">
        <v>939</v>
      </c>
      <c r="B30" s="5" t="s">
        <v>946</v>
      </c>
      <c r="C30" s="4"/>
      <c r="D30" s="4"/>
      <c r="E30" s="4"/>
      <c r="F30" s="4"/>
      <c r="G30" s="4"/>
      <c r="H30" s="4"/>
      <c r="I30" s="4"/>
    </row>
    <row r="31" spans="1:9" x14ac:dyDescent="0.2">
      <c r="A31" s="396"/>
      <c r="B31" s="287" t="s">
        <v>943</v>
      </c>
      <c r="C31" s="4"/>
      <c r="D31" s="4"/>
      <c r="E31" s="4"/>
      <c r="F31" s="4"/>
      <c r="G31" s="4"/>
      <c r="H31" s="4"/>
      <c r="I31" s="4"/>
    </row>
    <row r="32" spans="1:9" x14ac:dyDescent="0.2">
      <c r="A32" s="396"/>
      <c r="B32" s="5" t="s">
        <v>944</v>
      </c>
      <c r="C32" s="4"/>
      <c r="D32" s="4"/>
      <c r="E32" s="4"/>
      <c r="F32" s="4"/>
      <c r="G32" s="4"/>
      <c r="H32" s="4"/>
      <c r="I32" s="4"/>
    </row>
    <row r="33" spans="1:9" x14ac:dyDescent="0.2">
      <c r="A33" s="396"/>
      <c r="B33" s="5" t="s">
        <v>945</v>
      </c>
      <c r="C33" s="4"/>
      <c r="D33" s="4"/>
      <c r="E33" s="4"/>
      <c r="F33" s="4"/>
      <c r="G33" s="4"/>
      <c r="H33" s="4"/>
      <c r="I33" s="4"/>
    </row>
    <row r="34" spans="1:9" x14ac:dyDescent="0.2">
      <c r="A34" s="396"/>
      <c r="B34" s="294" t="s">
        <v>215</v>
      </c>
      <c r="C34" s="4"/>
      <c r="D34" s="4"/>
      <c r="E34" s="4"/>
      <c r="F34" s="4"/>
      <c r="G34" s="4"/>
      <c r="H34" s="4"/>
      <c r="I34" s="4"/>
    </row>
    <row r="35" spans="1:9" x14ac:dyDescent="0.2">
      <c r="A35" s="397"/>
      <c r="B35" s="301" t="s">
        <v>22</v>
      </c>
      <c r="C35" s="289">
        <f>SUM(C30:C34)</f>
        <v>0</v>
      </c>
      <c r="D35" s="289">
        <f>SUM(D30:D34)</f>
        <v>0</v>
      </c>
      <c r="E35" s="289">
        <f t="shared" ref="E35" si="9">SUM(E30:E34)</f>
        <v>0</v>
      </c>
      <c r="F35" s="289">
        <f t="shared" ref="F35" si="10">SUM(F30:F34)</f>
        <v>0</v>
      </c>
      <c r="G35" s="289">
        <f t="shared" ref="G35" si="11">SUM(G30:G34)</f>
        <v>0</v>
      </c>
      <c r="H35" s="289">
        <f t="shared" ref="H35" si="12">SUM(H30:H34)</f>
        <v>0</v>
      </c>
      <c r="I35" s="289">
        <f>SUM(I30:I34)</f>
        <v>0</v>
      </c>
    </row>
    <row r="36" spans="1:9" x14ac:dyDescent="0.2">
      <c r="A36" s="395" t="s">
        <v>940</v>
      </c>
      <c r="B36" s="5" t="s">
        <v>946</v>
      </c>
      <c r="C36" s="4"/>
      <c r="D36" s="4"/>
      <c r="E36" s="4"/>
      <c r="F36" s="4"/>
      <c r="G36" s="4"/>
      <c r="H36" s="4"/>
      <c r="I36" s="4"/>
    </row>
    <row r="37" spans="1:9" x14ac:dyDescent="0.2">
      <c r="A37" s="396"/>
      <c r="B37" s="287" t="s">
        <v>943</v>
      </c>
      <c r="C37" s="4"/>
      <c r="D37" s="4"/>
      <c r="E37" s="4"/>
      <c r="F37" s="4"/>
      <c r="G37" s="4"/>
      <c r="H37" s="4"/>
      <c r="I37" s="4"/>
    </row>
    <row r="38" spans="1:9" x14ac:dyDescent="0.2">
      <c r="A38" s="396"/>
      <c r="B38" s="5" t="s">
        <v>944</v>
      </c>
      <c r="C38" s="4"/>
      <c r="D38" s="4"/>
      <c r="E38" s="4"/>
      <c r="F38" s="4"/>
      <c r="G38" s="4"/>
      <c r="H38" s="4"/>
      <c r="I38" s="4"/>
    </row>
    <row r="39" spans="1:9" x14ac:dyDescent="0.2">
      <c r="A39" s="396"/>
      <c r="B39" s="5" t="s">
        <v>945</v>
      </c>
      <c r="C39" s="4"/>
      <c r="D39" s="4"/>
      <c r="E39" s="4"/>
      <c r="F39" s="4"/>
      <c r="G39" s="4"/>
      <c r="H39" s="4"/>
      <c r="I39" s="4"/>
    </row>
    <row r="40" spans="1:9" x14ac:dyDescent="0.2">
      <c r="A40" s="396"/>
      <c r="B40" s="294" t="s">
        <v>215</v>
      </c>
      <c r="C40" s="4"/>
      <c r="D40" s="4"/>
      <c r="E40" s="4"/>
      <c r="F40" s="4"/>
      <c r="G40" s="4"/>
      <c r="H40" s="4"/>
      <c r="I40" s="4"/>
    </row>
    <row r="41" spans="1:9" x14ac:dyDescent="0.2">
      <c r="A41" s="397"/>
      <c r="B41" s="301" t="s">
        <v>22</v>
      </c>
      <c r="C41" s="289">
        <f>SUM(C36:C40)</f>
        <v>0</v>
      </c>
      <c r="D41" s="289">
        <f>SUM(D36:D40)</f>
        <v>0</v>
      </c>
      <c r="E41" s="289">
        <f t="shared" ref="E41" si="13">SUM(E36:E40)</f>
        <v>0</v>
      </c>
      <c r="F41" s="289">
        <f t="shared" ref="F41" si="14">SUM(F36:F40)</f>
        <v>0</v>
      </c>
      <c r="G41" s="289">
        <f t="shared" ref="G41" si="15">SUM(G36:G40)</f>
        <v>0</v>
      </c>
      <c r="H41" s="289">
        <f t="shared" ref="H41" si="16">SUM(H36:H40)</f>
        <v>0</v>
      </c>
      <c r="I41" s="289">
        <f>SUM(I36:I40)</f>
        <v>0</v>
      </c>
    </row>
    <row r="42" spans="1:9" x14ac:dyDescent="0.2">
      <c r="A42" s="395" t="s">
        <v>941</v>
      </c>
      <c r="B42" s="5" t="s">
        <v>946</v>
      </c>
      <c r="C42" s="4"/>
      <c r="D42" s="4"/>
      <c r="E42" s="4"/>
      <c r="F42" s="4"/>
      <c r="G42" s="4"/>
      <c r="H42" s="4"/>
      <c r="I42" s="4"/>
    </row>
    <row r="43" spans="1:9" x14ac:dyDescent="0.2">
      <c r="A43" s="396"/>
      <c r="B43" s="287" t="s">
        <v>943</v>
      </c>
      <c r="C43" s="4"/>
      <c r="D43" s="4"/>
      <c r="E43" s="4"/>
      <c r="F43" s="4"/>
      <c r="G43" s="4"/>
      <c r="H43" s="4"/>
      <c r="I43" s="4"/>
    </row>
    <row r="44" spans="1:9" x14ac:dyDescent="0.2">
      <c r="A44" s="396"/>
      <c r="B44" s="5" t="s">
        <v>944</v>
      </c>
      <c r="C44" s="4"/>
      <c r="D44" s="4"/>
      <c r="E44" s="4"/>
      <c r="F44" s="4"/>
      <c r="G44" s="4"/>
      <c r="H44" s="4"/>
      <c r="I44" s="4"/>
    </row>
    <row r="45" spans="1:9" x14ac:dyDescent="0.2">
      <c r="A45" s="396"/>
      <c r="B45" s="5" t="s">
        <v>945</v>
      </c>
      <c r="C45" s="4"/>
      <c r="D45" s="4"/>
      <c r="E45" s="4"/>
      <c r="F45" s="4"/>
      <c r="G45" s="4"/>
      <c r="H45" s="4"/>
      <c r="I45" s="4"/>
    </row>
    <row r="46" spans="1:9" x14ac:dyDescent="0.2">
      <c r="A46" s="396"/>
      <c r="B46" s="294" t="s">
        <v>215</v>
      </c>
      <c r="C46" s="4"/>
      <c r="D46" s="4"/>
      <c r="E46" s="4"/>
      <c r="F46" s="4"/>
      <c r="G46" s="4"/>
      <c r="H46" s="4"/>
      <c r="I46" s="4"/>
    </row>
    <row r="47" spans="1:9" x14ac:dyDescent="0.2">
      <c r="A47" s="397"/>
      <c r="B47" s="301" t="s">
        <v>22</v>
      </c>
      <c r="C47" s="289">
        <f>SUM(C42:C46)</f>
        <v>0</v>
      </c>
      <c r="D47" s="289">
        <f>SUM(D42:D46)</f>
        <v>0</v>
      </c>
      <c r="E47" s="289">
        <f t="shared" ref="E47" si="17">SUM(E42:E46)</f>
        <v>0</v>
      </c>
      <c r="F47" s="289">
        <f t="shared" ref="F47" si="18">SUM(F42:F46)</f>
        <v>0</v>
      </c>
      <c r="G47" s="289">
        <f t="shared" ref="G47" si="19">SUM(G42:G46)</f>
        <v>0</v>
      </c>
      <c r="H47" s="289">
        <f t="shared" ref="H47" si="20">SUM(H42:H46)</f>
        <v>0</v>
      </c>
      <c r="I47" s="289">
        <f>SUM(I42:I46)</f>
        <v>0</v>
      </c>
    </row>
    <row r="48" spans="1:9" x14ac:dyDescent="0.2">
      <c r="A48" s="525" t="s">
        <v>10</v>
      </c>
      <c r="B48" s="525"/>
      <c r="C48" s="315">
        <f>C47+C41+C35+C29+C23+C17</f>
        <v>0</v>
      </c>
      <c r="D48" s="315">
        <f t="shared" ref="D48:I48" si="21">D47+D41+D35+D29+D23+D17</f>
        <v>0</v>
      </c>
      <c r="E48" s="315">
        <f t="shared" si="21"/>
        <v>0</v>
      </c>
      <c r="F48" s="315">
        <f t="shared" si="21"/>
        <v>0</v>
      </c>
      <c r="G48" s="315">
        <f t="shared" si="21"/>
        <v>0</v>
      </c>
      <c r="H48" s="315">
        <f t="shared" si="21"/>
        <v>0</v>
      </c>
      <c r="I48" s="315">
        <f t="shared" si="21"/>
        <v>0</v>
      </c>
    </row>
    <row r="51" spans="2:6" x14ac:dyDescent="0.2">
      <c r="B51" s="9" t="s">
        <v>947</v>
      </c>
      <c r="C51" s="275"/>
      <c r="D51" s="8"/>
      <c r="E51" s="8"/>
    </row>
    <row r="52" spans="2:6" ht="25.5" x14ac:dyDescent="0.2">
      <c r="B52" s="344" t="s">
        <v>948</v>
      </c>
      <c r="C52" s="344"/>
      <c r="D52" s="206" t="s">
        <v>949</v>
      </c>
      <c r="E52" s="8"/>
      <c r="F52" s="393" t="s">
        <v>950</v>
      </c>
    </row>
    <row r="53" spans="2:6" x14ac:dyDescent="0.2">
      <c r="B53" s="10"/>
      <c r="C53" s="174"/>
      <c r="D53" s="174"/>
      <c r="E53" s="8"/>
    </row>
    <row r="54" spans="2:6" x14ac:dyDescent="0.2">
      <c r="B54" s="9"/>
      <c r="C54" s="6" t="s">
        <v>398</v>
      </c>
      <c r="D54" s="174"/>
      <c r="E54" s="8"/>
    </row>
    <row r="55" spans="2:6" x14ac:dyDescent="0.2">
      <c r="B55" s="10" t="s">
        <v>951</v>
      </c>
      <c r="C55" s="174"/>
      <c r="D55" s="174"/>
      <c r="E55" s="8"/>
    </row>
    <row r="56" spans="2:6" x14ac:dyDescent="0.2">
      <c r="B56" s="9" t="s">
        <v>952</v>
      </c>
      <c r="C56" s="174"/>
      <c r="D56" s="206" t="s">
        <v>949</v>
      </c>
      <c r="E56" s="8"/>
      <c r="F56" s="393" t="s">
        <v>950</v>
      </c>
    </row>
  </sheetData>
  <sheetProtection password="CA9F" sheet="1" objects="1" scenarios="1"/>
  <mergeCells count="13">
    <mergeCell ref="A48:B48"/>
    <mergeCell ref="H9:H10"/>
    <mergeCell ref="I9:I10"/>
    <mergeCell ref="G1:I3"/>
    <mergeCell ref="H7:I7"/>
    <mergeCell ref="A8:B8"/>
    <mergeCell ref="H8:I8"/>
    <mergeCell ref="A9:A10"/>
    <mergeCell ref="B9:B10"/>
    <mergeCell ref="C9:C10"/>
    <mergeCell ref="D9:E9"/>
    <mergeCell ref="F9:F10"/>
    <mergeCell ref="G9:G10"/>
  </mergeCells>
  <dataValidations count="1">
    <dataValidation type="whole" allowBlank="1" showInputMessage="1" showErrorMessage="1" sqref="I8" xr:uid="{8E809070-15B7-401C-84A0-938966487DED}">
      <formula1>1</formula1>
      <formula2>100000000000</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9"/>
  <sheetViews>
    <sheetView zoomScaleNormal="100" zoomScalePageLayoutView="60" workbookViewId="0">
      <selection activeCell="D33" sqref="D33"/>
    </sheetView>
  </sheetViews>
  <sheetFormatPr defaultRowHeight="12.75" x14ac:dyDescent="0.2"/>
  <cols>
    <col min="1" max="1" width="5.42578125" style="290" customWidth="1"/>
    <col min="2" max="2" width="53.42578125" style="290" customWidth="1"/>
    <col min="3" max="3" width="9.140625" style="290"/>
    <col min="4" max="4" width="29.5703125" style="290" bestFit="1" customWidth="1"/>
    <col min="5" max="6" width="17.7109375" style="290" bestFit="1" customWidth="1"/>
    <col min="7" max="7" width="12.140625" style="290"/>
    <col min="8" max="1026" width="11.5703125" style="290"/>
    <col min="1027" max="16384" width="9.140625" style="290"/>
  </cols>
  <sheetData>
    <row r="1" spans="1:7" ht="12.75" customHeight="1" x14ac:dyDescent="0.2">
      <c r="A1" s="296" t="s">
        <v>1031</v>
      </c>
      <c r="B1" s="298"/>
      <c r="C1" s="298"/>
      <c r="D1" s="459" t="s">
        <v>697</v>
      </c>
      <c r="E1" s="459"/>
      <c r="F1" s="459"/>
      <c r="G1" s="459"/>
    </row>
    <row r="2" spans="1:7" x14ac:dyDescent="0.2">
      <c r="A2" s="296"/>
      <c r="B2" s="298"/>
      <c r="C2" s="298"/>
      <c r="D2" s="459"/>
      <c r="E2" s="459"/>
      <c r="F2" s="459"/>
      <c r="G2" s="459"/>
    </row>
    <row r="3" spans="1:7" ht="12.75" customHeight="1" x14ac:dyDescent="0.2">
      <c r="A3" s="296"/>
      <c r="B3" s="458" t="s">
        <v>696</v>
      </c>
      <c r="C3" s="458"/>
      <c r="D3" s="458"/>
      <c r="E3" s="458"/>
      <c r="F3" s="296"/>
      <c r="G3" s="296"/>
    </row>
    <row r="4" spans="1:7" x14ac:dyDescent="0.2">
      <c r="A4" s="296"/>
      <c r="B4" s="296"/>
      <c r="C4" s="296"/>
      <c r="D4" s="296"/>
      <c r="E4" s="296"/>
      <c r="F4" s="296"/>
      <c r="G4" s="296"/>
    </row>
    <row r="5" spans="1:7" ht="12.75" customHeight="1" x14ac:dyDescent="0.2">
      <c r="A5" s="296" t="s">
        <v>396</v>
      </c>
      <c r="B5" s="298"/>
      <c r="C5" s="298"/>
      <c r="D5" s="296"/>
      <c r="E5" s="296"/>
      <c r="F5" s="457" t="s">
        <v>397</v>
      </c>
      <c r="G5" s="457"/>
    </row>
    <row r="6" spans="1:7" x14ac:dyDescent="0.2">
      <c r="A6" s="296"/>
      <c r="B6" s="296"/>
      <c r="C6" s="296"/>
      <c r="D6" s="296"/>
      <c r="E6" s="296"/>
      <c r="F6" s="274"/>
      <c r="G6" s="299" t="s">
        <v>271</v>
      </c>
    </row>
    <row r="7" spans="1:7" ht="25.5" x14ac:dyDescent="0.2">
      <c r="A7" s="300"/>
      <c r="B7" s="284" t="s">
        <v>1</v>
      </c>
      <c r="C7" s="284" t="s">
        <v>408</v>
      </c>
      <c r="D7" s="284" t="s">
        <v>20</v>
      </c>
      <c r="E7" s="284" t="s">
        <v>21</v>
      </c>
      <c r="F7" s="284" t="s">
        <v>22</v>
      </c>
      <c r="G7" s="284" t="s">
        <v>23</v>
      </c>
    </row>
    <row r="8" spans="1:7" x14ac:dyDescent="0.2">
      <c r="A8" s="300" t="s">
        <v>275</v>
      </c>
      <c r="B8" s="284" t="s">
        <v>276</v>
      </c>
      <c r="C8" s="284" t="s">
        <v>409</v>
      </c>
      <c r="D8" s="284">
        <v>1</v>
      </c>
      <c r="E8" s="284">
        <v>2</v>
      </c>
      <c r="F8" s="284">
        <v>3</v>
      </c>
      <c r="G8" s="284">
        <v>4</v>
      </c>
    </row>
    <row r="9" spans="1:7" x14ac:dyDescent="0.2">
      <c r="A9" s="300">
        <v>1</v>
      </c>
      <c r="B9" s="303" t="s">
        <v>121</v>
      </c>
      <c r="C9" s="307">
        <v>1</v>
      </c>
      <c r="D9" s="289">
        <v>0</v>
      </c>
      <c r="E9" s="289">
        <v>0</v>
      </c>
      <c r="F9" s="289">
        <f t="shared" ref="F9:F40" si="0">D9+E9</f>
        <v>0</v>
      </c>
      <c r="G9" s="306" t="e">
        <f>F9/$F$88</f>
        <v>#DIV/0!</v>
      </c>
    </row>
    <row r="10" spans="1:7" x14ac:dyDescent="0.2">
      <c r="A10" s="300">
        <v>2</v>
      </c>
      <c r="B10" s="301" t="s">
        <v>749</v>
      </c>
      <c r="C10" s="307">
        <v>2</v>
      </c>
      <c r="D10" s="289">
        <f>SUM(D11:D22)</f>
        <v>0</v>
      </c>
      <c r="E10" s="289">
        <f>SUM(E11:E22)</f>
        <v>0</v>
      </c>
      <c r="F10" s="289">
        <f t="shared" si="0"/>
        <v>0</v>
      </c>
      <c r="G10" s="306" t="e">
        <f t="shared" ref="G10:G73" si="1">F10/$F$88</f>
        <v>#DIV/0!</v>
      </c>
    </row>
    <row r="11" spans="1:7" x14ac:dyDescent="0.2">
      <c r="A11" s="293">
        <v>2.1</v>
      </c>
      <c r="B11" s="294" t="s">
        <v>750</v>
      </c>
      <c r="C11" s="308">
        <v>3</v>
      </c>
      <c r="D11" s="4"/>
      <c r="E11" s="292"/>
      <c r="F11" s="292">
        <f t="shared" si="0"/>
        <v>0</v>
      </c>
      <c r="G11" s="306" t="e">
        <f t="shared" si="1"/>
        <v>#DIV/0!</v>
      </c>
    </row>
    <row r="12" spans="1:7" x14ac:dyDescent="0.2">
      <c r="A12" s="293">
        <v>2.2000000000000002</v>
      </c>
      <c r="B12" s="294" t="s">
        <v>751</v>
      </c>
      <c r="C12" s="308">
        <v>4</v>
      </c>
      <c r="D12" s="4"/>
      <c r="E12" s="292"/>
      <c r="F12" s="292">
        <f t="shared" si="0"/>
        <v>0</v>
      </c>
      <c r="G12" s="306" t="e">
        <f t="shared" si="1"/>
        <v>#DIV/0!</v>
      </c>
    </row>
    <row r="13" spans="1:7" x14ac:dyDescent="0.2">
      <c r="A13" s="293">
        <v>2.2999999999999998</v>
      </c>
      <c r="B13" s="294" t="s">
        <v>752</v>
      </c>
      <c r="C13" s="308">
        <v>5</v>
      </c>
      <c r="D13" s="4"/>
      <c r="E13" s="292"/>
      <c r="F13" s="292">
        <f t="shared" si="0"/>
        <v>0</v>
      </c>
      <c r="G13" s="306" t="e">
        <f t="shared" si="1"/>
        <v>#DIV/0!</v>
      </c>
    </row>
    <row r="14" spans="1:7" x14ac:dyDescent="0.2">
      <c r="A14" s="293">
        <v>2.4</v>
      </c>
      <c r="B14" s="294" t="s">
        <v>753</v>
      </c>
      <c r="C14" s="308">
        <v>6</v>
      </c>
      <c r="D14" s="4"/>
      <c r="E14" s="292"/>
      <c r="F14" s="292">
        <f t="shared" si="0"/>
        <v>0</v>
      </c>
      <c r="G14" s="306" t="e">
        <f t="shared" si="1"/>
        <v>#DIV/0!</v>
      </c>
    </row>
    <row r="15" spans="1:7" x14ac:dyDescent="0.2">
      <c r="A15" s="293">
        <v>2.5</v>
      </c>
      <c r="B15" s="294" t="s">
        <v>754</v>
      </c>
      <c r="C15" s="308">
        <v>7</v>
      </c>
      <c r="D15" s="4"/>
      <c r="E15" s="292"/>
      <c r="F15" s="292">
        <f t="shared" si="0"/>
        <v>0</v>
      </c>
      <c r="G15" s="306" t="e">
        <f t="shared" si="1"/>
        <v>#DIV/0!</v>
      </c>
    </row>
    <row r="16" spans="1:7" x14ac:dyDescent="0.2">
      <c r="A16" s="293">
        <v>2.6</v>
      </c>
      <c r="B16" s="294" t="s">
        <v>755</v>
      </c>
      <c r="C16" s="308">
        <v>8</v>
      </c>
      <c r="D16" s="4"/>
      <c r="E16" s="292"/>
      <c r="F16" s="292">
        <f t="shared" si="0"/>
        <v>0</v>
      </c>
      <c r="G16" s="306" t="e">
        <f t="shared" si="1"/>
        <v>#DIV/0!</v>
      </c>
    </row>
    <row r="17" spans="1:7" x14ac:dyDescent="0.2">
      <c r="A17" s="293">
        <v>2.7</v>
      </c>
      <c r="B17" s="294" t="s">
        <v>756</v>
      </c>
      <c r="C17" s="308">
        <v>9</v>
      </c>
      <c r="D17" s="4"/>
      <c r="E17" s="292"/>
      <c r="F17" s="292">
        <f t="shared" si="0"/>
        <v>0</v>
      </c>
      <c r="G17" s="306" t="e">
        <f t="shared" si="1"/>
        <v>#DIV/0!</v>
      </c>
    </row>
    <row r="18" spans="1:7" x14ac:dyDescent="0.2">
      <c r="A18" s="293">
        <v>2.8</v>
      </c>
      <c r="B18" s="294" t="s">
        <v>757</v>
      </c>
      <c r="C18" s="308">
        <v>10</v>
      </c>
      <c r="D18" s="4"/>
      <c r="E18" s="292"/>
      <c r="F18" s="292">
        <f t="shared" si="0"/>
        <v>0</v>
      </c>
      <c r="G18" s="306" t="e">
        <f t="shared" si="1"/>
        <v>#DIV/0!</v>
      </c>
    </row>
    <row r="19" spans="1:7" x14ac:dyDescent="0.2">
      <c r="A19" s="293">
        <v>2.9</v>
      </c>
      <c r="B19" s="294" t="s">
        <v>758</v>
      </c>
      <c r="C19" s="308">
        <v>11</v>
      </c>
      <c r="D19" s="4"/>
      <c r="E19" s="292"/>
      <c r="F19" s="292">
        <f t="shared" si="0"/>
        <v>0</v>
      </c>
      <c r="G19" s="306" t="e">
        <f t="shared" si="1"/>
        <v>#DIV/0!</v>
      </c>
    </row>
    <row r="20" spans="1:7" x14ac:dyDescent="0.2">
      <c r="A20" s="310">
        <v>2.1</v>
      </c>
      <c r="B20" s="294" t="s">
        <v>759</v>
      </c>
      <c r="C20" s="308">
        <v>12</v>
      </c>
      <c r="D20" s="4"/>
      <c r="E20" s="292"/>
      <c r="F20" s="292">
        <f t="shared" si="0"/>
        <v>0</v>
      </c>
      <c r="G20" s="306" t="e">
        <f t="shared" si="1"/>
        <v>#DIV/0!</v>
      </c>
    </row>
    <row r="21" spans="1:7" x14ac:dyDescent="0.2">
      <c r="A21" s="293">
        <v>2.11</v>
      </c>
      <c r="B21" s="294" t="s">
        <v>760</v>
      </c>
      <c r="C21" s="308">
        <v>13</v>
      </c>
      <c r="D21" s="4"/>
      <c r="E21" s="292"/>
      <c r="F21" s="292">
        <f t="shared" si="0"/>
        <v>0</v>
      </c>
      <c r="G21" s="306" t="e">
        <f t="shared" si="1"/>
        <v>#DIV/0!</v>
      </c>
    </row>
    <row r="22" spans="1:7" x14ac:dyDescent="0.2">
      <c r="A22" s="293">
        <v>2.12</v>
      </c>
      <c r="B22" s="294" t="s">
        <v>761</v>
      </c>
      <c r="C22" s="308">
        <v>14</v>
      </c>
      <c r="D22" s="4"/>
      <c r="E22" s="292"/>
      <c r="F22" s="292">
        <f t="shared" si="0"/>
        <v>0</v>
      </c>
      <c r="G22" s="306" t="e">
        <f t="shared" si="1"/>
        <v>#DIV/0!</v>
      </c>
    </row>
    <row r="23" spans="1:7" x14ac:dyDescent="0.2">
      <c r="A23" s="300">
        <v>3</v>
      </c>
      <c r="B23" s="301" t="s">
        <v>762</v>
      </c>
      <c r="C23" s="307">
        <v>15</v>
      </c>
      <c r="D23" s="289">
        <f>SUM(D24:D35)</f>
        <v>0</v>
      </c>
      <c r="E23" s="289">
        <f>SUM(E24:E35)</f>
        <v>0</v>
      </c>
      <c r="F23" s="289">
        <f t="shared" si="0"/>
        <v>0</v>
      </c>
      <c r="G23" s="306" t="e">
        <f t="shared" si="1"/>
        <v>#DIV/0!</v>
      </c>
    </row>
    <row r="24" spans="1:7" x14ac:dyDescent="0.2">
      <c r="A24" s="293">
        <v>3.1</v>
      </c>
      <c r="B24" s="294" t="s">
        <v>750</v>
      </c>
      <c r="C24" s="308">
        <v>16</v>
      </c>
      <c r="D24" s="4"/>
      <c r="E24" s="292"/>
      <c r="F24" s="292">
        <f t="shared" si="0"/>
        <v>0</v>
      </c>
      <c r="G24" s="306" t="e">
        <f t="shared" si="1"/>
        <v>#DIV/0!</v>
      </c>
    </row>
    <row r="25" spans="1:7" x14ac:dyDescent="0.2">
      <c r="A25" s="293">
        <v>3.2</v>
      </c>
      <c r="B25" s="294" t="s">
        <v>751</v>
      </c>
      <c r="C25" s="308">
        <v>17</v>
      </c>
      <c r="D25" s="4"/>
      <c r="E25" s="292"/>
      <c r="F25" s="292">
        <f t="shared" si="0"/>
        <v>0</v>
      </c>
      <c r="G25" s="306" t="e">
        <f t="shared" si="1"/>
        <v>#DIV/0!</v>
      </c>
    </row>
    <row r="26" spans="1:7" x14ac:dyDescent="0.2">
      <c r="A26" s="293">
        <v>3.3</v>
      </c>
      <c r="B26" s="294" t="s">
        <v>752</v>
      </c>
      <c r="C26" s="308">
        <v>18</v>
      </c>
      <c r="D26" s="4"/>
      <c r="E26" s="292"/>
      <c r="F26" s="292">
        <f t="shared" si="0"/>
        <v>0</v>
      </c>
      <c r="G26" s="306" t="e">
        <f t="shared" si="1"/>
        <v>#DIV/0!</v>
      </c>
    </row>
    <row r="27" spans="1:7" x14ac:dyDescent="0.2">
      <c r="A27" s="293">
        <v>3.4</v>
      </c>
      <c r="B27" s="294" t="s">
        <v>753</v>
      </c>
      <c r="C27" s="308">
        <v>19</v>
      </c>
      <c r="D27" s="4"/>
      <c r="E27" s="292"/>
      <c r="F27" s="292">
        <f t="shared" si="0"/>
        <v>0</v>
      </c>
      <c r="G27" s="306" t="e">
        <f t="shared" si="1"/>
        <v>#DIV/0!</v>
      </c>
    </row>
    <row r="28" spans="1:7" x14ac:dyDescent="0.2">
      <c r="A28" s="293">
        <v>3.5</v>
      </c>
      <c r="B28" s="294" t="s">
        <v>754</v>
      </c>
      <c r="C28" s="308">
        <v>20</v>
      </c>
      <c r="D28" s="4"/>
      <c r="E28" s="292"/>
      <c r="F28" s="292">
        <f t="shared" si="0"/>
        <v>0</v>
      </c>
      <c r="G28" s="306" t="e">
        <f t="shared" si="1"/>
        <v>#DIV/0!</v>
      </c>
    </row>
    <row r="29" spans="1:7" x14ac:dyDescent="0.2">
      <c r="A29" s="293">
        <v>3.6</v>
      </c>
      <c r="B29" s="294" t="s">
        <v>755</v>
      </c>
      <c r="C29" s="308">
        <v>21</v>
      </c>
      <c r="D29" s="4"/>
      <c r="E29" s="292"/>
      <c r="F29" s="292">
        <f t="shared" si="0"/>
        <v>0</v>
      </c>
      <c r="G29" s="306" t="e">
        <f t="shared" si="1"/>
        <v>#DIV/0!</v>
      </c>
    </row>
    <row r="30" spans="1:7" x14ac:dyDescent="0.2">
      <c r="A30" s="293">
        <v>3.7</v>
      </c>
      <c r="B30" s="294" t="s">
        <v>756</v>
      </c>
      <c r="C30" s="308">
        <v>22</v>
      </c>
      <c r="D30" s="4"/>
      <c r="E30" s="292"/>
      <c r="F30" s="292">
        <f t="shared" si="0"/>
        <v>0</v>
      </c>
      <c r="G30" s="306" t="e">
        <f t="shared" si="1"/>
        <v>#DIV/0!</v>
      </c>
    </row>
    <row r="31" spans="1:7" x14ac:dyDescent="0.2">
      <c r="A31" s="293">
        <v>3.8</v>
      </c>
      <c r="B31" s="294" t="s">
        <v>757</v>
      </c>
      <c r="C31" s="308">
        <v>23</v>
      </c>
      <c r="D31" s="4"/>
      <c r="E31" s="292"/>
      <c r="F31" s="292">
        <f t="shared" si="0"/>
        <v>0</v>
      </c>
      <c r="G31" s="306" t="e">
        <f t="shared" si="1"/>
        <v>#DIV/0!</v>
      </c>
    </row>
    <row r="32" spans="1:7" x14ac:dyDescent="0.2">
      <c r="A32" s="293">
        <v>3.9</v>
      </c>
      <c r="B32" s="294" t="s">
        <v>758</v>
      </c>
      <c r="C32" s="308">
        <v>24</v>
      </c>
      <c r="D32" s="4"/>
      <c r="E32" s="292"/>
      <c r="F32" s="292">
        <f t="shared" si="0"/>
        <v>0</v>
      </c>
      <c r="G32" s="306" t="e">
        <f t="shared" si="1"/>
        <v>#DIV/0!</v>
      </c>
    </row>
    <row r="33" spans="1:7" x14ac:dyDescent="0.2">
      <c r="A33" s="310">
        <v>3.1</v>
      </c>
      <c r="B33" s="294" t="s">
        <v>759</v>
      </c>
      <c r="C33" s="308">
        <v>25</v>
      </c>
      <c r="D33" s="4"/>
      <c r="E33" s="292"/>
      <c r="F33" s="292">
        <f t="shared" si="0"/>
        <v>0</v>
      </c>
      <c r="G33" s="306" t="e">
        <f t="shared" si="1"/>
        <v>#DIV/0!</v>
      </c>
    </row>
    <row r="34" spans="1:7" x14ac:dyDescent="0.2">
      <c r="A34" s="293">
        <v>3.11</v>
      </c>
      <c r="B34" s="294" t="s">
        <v>760</v>
      </c>
      <c r="C34" s="308">
        <v>26</v>
      </c>
      <c r="D34" s="4"/>
      <c r="E34" s="292"/>
      <c r="F34" s="292">
        <f t="shared" si="0"/>
        <v>0</v>
      </c>
      <c r="G34" s="306" t="e">
        <f t="shared" si="1"/>
        <v>#DIV/0!</v>
      </c>
    </row>
    <row r="35" spans="1:7" x14ac:dyDescent="0.2">
      <c r="A35" s="293">
        <v>3.12</v>
      </c>
      <c r="B35" s="294" t="s">
        <v>761</v>
      </c>
      <c r="C35" s="308">
        <v>27</v>
      </c>
      <c r="D35" s="4"/>
      <c r="E35" s="292"/>
      <c r="F35" s="292">
        <f t="shared" si="0"/>
        <v>0</v>
      </c>
      <c r="G35" s="306" t="e">
        <f t="shared" si="1"/>
        <v>#DIV/0!</v>
      </c>
    </row>
    <row r="36" spans="1:7" x14ac:dyDescent="0.2">
      <c r="A36" s="300">
        <v>4</v>
      </c>
      <c r="B36" s="301" t="s">
        <v>24</v>
      </c>
      <c r="C36" s="307">
        <v>28</v>
      </c>
      <c r="D36" s="289">
        <f>SUM(D37:D48)</f>
        <v>0</v>
      </c>
      <c r="E36" s="289">
        <f>SUM(E37:E48)</f>
        <v>0</v>
      </c>
      <c r="F36" s="289">
        <f t="shared" si="0"/>
        <v>0</v>
      </c>
      <c r="G36" s="306" t="e">
        <f t="shared" si="1"/>
        <v>#DIV/0!</v>
      </c>
    </row>
    <row r="37" spans="1:7" x14ac:dyDescent="0.2">
      <c r="A37" s="293">
        <v>4.0999999999999996</v>
      </c>
      <c r="B37" s="294" t="s">
        <v>750</v>
      </c>
      <c r="C37" s="308">
        <v>29</v>
      </c>
      <c r="D37" s="292"/>
      <c r="E37" s="4"/>
      <c r="F37" s="292">
        <f t="shared" si="0"/>
        <v>0</v>
      </c>
      <c r="G37" s="306" t="e">
        <f t="shared" si="1"/>
        <v>#DIV/0!</v>
      </c>
    </row>
    <row r="38" spans="1:7" x14ac:dyDescent="0.2">
      <c r="A38" s="293">
        <v>4.2</v>
      </c>
      <c r="B38" s="294" t="s">
        <v>751</v>
      </c>
      <c r="C38" s="308">
        <v>30</v>
      </c>
      <c r="D38" s="292"/>
      <c r="E38" s="4"/>
      <c r="F38" s="292">
        <f t="shared" si="0"/>
        <v>0</v>
      </c>
      <c r="G38" s="306" t="e">
        <f t="shared" si="1"/>
        <v>#DIV/0!</v>
      </c>
    </row>
    <row r="39" spans="1:7" x14ac:dyDescent="0.2">
      <c r="A39" s="293">
        <v>4.3</v>
      </c>
      <c r="B39" s="294" t="s">
        <v>752</v>
      </c>
      <c r="C39" s="308">
        <v>31</v>
      </c>
      <c r="D39" s="292"/>
      <c r="E39" s="4"/>
      <c r="F39" s="292">
        <f t="shared" si="0"/>
        <v>0</v>
      </c>
      <c r="G39" s="306" t="e">
        <f t="shared" si="1"/>
        <v>#DIV/0!</v>
      </c>
    </row>
    <row r="40" spans="1:7" x14ac:dyDescent="0.2">
      <c r="A40" s="293">
        <v>4.4000000000000004</v>
      </c>
      <c r="B40" s="294" t="s">
        <v>753</v>
      </c>
      <c r="C40" s="308">
        <v>32</v>
      </c>
      <c r="D40" s="292"/>
      <c r="E40" s="4"/>
      <c r="F40" s="292">
        <f t="shared" si="0"/>
        <v>0</v>
      </c>
      <c r="G40" s="306" t="e">
        <f t="shared" si="1"/>
        <v>#DIV/0!</v>
      </c>
    </row>
    <row r="41" spans="1:7" x14ac:dyDescent="0.2">
      <c r="A41" s="293">
        <v>4.5</v>
      </c>
      <c r="B41" s="294" t="s">
        <v>754</v>
      </c>
      <c r="C41" s="308">
        <v>33</v>
      </c>
      <c r="D41" s="292"/>
      <c r="E41" s="4"/>
      <c r="F41" s="292">
        <f t="shared" ref="F41:F72" si="2">D41+E41</f>
        <v>0</v>
      </c>
      <c r="G41" s="306" t="e">
        <f t="shared" si="1"/>
        <v>#DIV/0!</v>
      </c>
    </row>
    <row r="42" spans="1:7" x14ac:dyDescent="0.2">
      <c r="A42" s="293">
        <v>4.5999999999999996</v>
      </c>
      <c r="B42" s="294" t="s">
        <v>755</v>
      </c>
      <c r="C42" s="308">
        <v>34</v>
      </c>
      <c r="D42" s="292"/>
      <c r="E42" s="4"/>
      <c r="F42" s="292">
        <f t="shared" si="2"/>
        <v>0</v>
      </c>
      <c r="G42" s="306" t="e">
        <f t="shared" si="1"/>
        <v>#DIV/0!</v>
      </c>
    </row>
    <row r="43" spans="1:7" x14ac:dyDescent="0.2">
      <c r="A43" s="293">
        <v>4.7</v>
      </c>
      <c r="B43" s="294" t="s">
        <v>756</v>
      </c>
      <c r="C43" s="308">
        <v>35</v>
      </c>
      <c r="D43" s="292"/>
      <c r="E43" s="4"/>
      <c r="F43" s="292">
        <f t="shared" si="2"/>
        <v>0</v>
      </c>
      <c r="G43" s="306" t="e">
        <f t="shared" si="1"/>
        <v>#DIV/0!</v>
      </c>
    </row>
    <row r="44" spans="1:7" x14ac:dyDescent="0.2">
      <c r="A44" s="293">
        <v>4.8</v>
      </c>
      <c r="B44" s="294" t="s">
        <v>757</v>
      </c>
      <c r="C44" s="308">
        <v>36</v>
      </c>
      <c r="D44" s="292"/>
      <c r="E44" s="4"/>
      <c r="F44" s="292">
        <f t="shared" si="2"/>
        <v>0</v>
      </c>
      <c r="G44" s="306" t="e">
        <f t="shared" si="1"/>
        <v>#DIV/0!</v>
      </c>
    </row>
    <row r="45" spans="1:7" x14ac:dyDescent="0.2">
      <c r="A45" s="293">
        <v>4.9000000000000004</v>
      </c>
      <c r="B45" s="294" t="s">
        <v>758</v>
      </c>
      <c r="C45" s="308">
        <v>37</v>
      </c>
      <c r="D45" s="292"/>
      <c r="E45" s="4"/>
      <c r="F45" s="292">
        <f t="shared" si="2"/>
        <v>0</v>
      </c>
      <c r="G45" s="306" t="e">
        <f t="shared" si="1"/>
        <v>#DIV/0!</v>
      </c>
    </row>
    <row r="46" spans="1:7" x14ac:dyDescent="0.2">
      <c r="A46" s="310">
        <v>4.0999999999999996</v>
      </c>
      <c r="B46" s="294" t="s">
        <v>759</v>
      </c>
      <c r="C46" s="308">
        <v>38</v>
      </c>
      <c r="D46" s="292"/>
      <c r="E46" s="4"/>
      <c r="F46" s="292">
        <f t="shared" si="2"/>
        <v>0</v>
      </c>
      <c r="G46" s="306" t="e">
        <f t="shared" si="1"/>
        <v>#DIV/0!</v>
      </c>
    </row>
    <row r="47" spans="1:7" x14ac:dyDescent="0.2">
      <c r="A47" s="293">
        <v>4.1100000000000003</v>
      </c>
      <c r="B47" s="294" t="s">
        <v>760</v>
      </c>
      <c r="C47" s="308">
        <v>39</v>
      </c>
      <c r="D47" s="292"/>
      <c r="E47" s="4"/>
      <c r="F47" s="292">
        <f t="shared" si="2"/>
        <v>0</v>
      </c>
      <c r="G47" s="306" t="e">
        <f t="shared" si="1"/>
        <v>#DIV/0!</v>
      </c>
    </row>
    <row r="48" spans="1:7" x14ac:dyDescent="0.2">
      <c r="A48" s="293">
        <v>4.12</v>
      </c>
      <c r="B48" s="294" t="s">
        <v>761</v>
      </c>
      <c r="C48" s="308">
        <v>40</v>
      </c>
      <c r="D48" s="292"/>
      <c r="E48" s="4"/>
      <c r="F48" s="292">
        <f t="shared" si="2"/>
        <v>0</v>
      </c>
      <c r="G48" s="306" t="e">
        <f t="shared" si="1"/>
        <v>#DIV/0!</v>
      </c>
    </row>
    <row r="49" spans="1:7" x14ac:dyDescent="0.2">
      <c r="A49" s="300">
        <v>5</v>
      </c>
      <c r="B49" s="301" t="s">
        <v>25</v>
      </c>
      <c r="C49" s="307">
        <v>41</v>
      </c>
      <c r="D49" s="289">
        <f>SUM(D50:D61)</f>
        <v>0</v>
      </c>
      <c r="E49" s="289">
        <f>SUM(E50:E61)</f>
        <v>0</v>
      </c>
      <c r="F49" s="289">
        <f t="shared" si="2"/>
        <v>0</v>
      </c>
      <c r="G49" s="306" t="e">
        <f t="shared" si="1"/>
        <v>#DIV/0!</v>
      </c>
    </row>
    <row r="50" spans="1:7" x14ac:dyDescent="0.2">
      <c r="A50" s="293">
        <v>5.0999999999999996</v>
      </c>
      <c r="B50" s="294" t="s">
        <v>750</v>
      </c>
      <c r="C50" s="308">
        <v>42</v>
      </c>
      <c r="D50" s="292"/>
      <c r="E50" s="4"/>
      <c r="F50" s="292">
        <f t="shared" si="2"/>
        <v>0</v>
      </c>
      <c r="G50" s="306" t="e">
        <f t="shared" si="1"/>
        <v>#DIV/0!</v>
      </c>
    </row>
    <row r="51" spans="1:7" x14ac:dyDescent="0.2">
      <c r="A51" s="293">
        <v>5.2</v>
      </c>
      <c r="B51" s="294" t="s">
        <v>751</v>
      </c>
      <c r="C51" s="308">
        <v>43</v>
      </c>
      <c r="D51" s="292"/>
      <c r="E51" s="4"/>
      <c r="F51" s="292">
        <f t="shared" si="2"/>
        <v>0</v>
      </c>
      <c r="G51" s="306" t="e">
        <f t="shared" si="1"/>
        <v>#DIV/0!</v>
      </c>
    </row>
    <row r="52" spans="1:7" x14ac:dyDescent="0.2">
      <c r="A52" s="293">
        <v>5.3</v>
      </c>
      <c r="B52" s="294" t="s">
        <v>752</v>
      </c>
      <c r="C52" s="308">
        <v>44</v>
      </c>
      <c r="D52" s="292"/>
      <c r="E52" s="4"/>
      <c r="F52" s="292">
        <f t="shared" si="2"/>
        <v>0</v>
      </c>
      <c r="G52" s="306" t="e">
        <f t="shared" si="1"/>
        <v>#DIV/0!</v>
      </c>
    </row>
    <row r="53" spans="1:7" x14ac:dyDescent="0.2">
      <c r="A53" s="293">
        <v>5.4</v>
      </c>
      <c r="B53" s="294" t="s">
        <v>753</v>
      </c>
      <c r="C53" s="308">
        <v>45</v>
      </c>
      <c r="D53" s="292"/>
      <c r="E53" s="4"/>
      <c r="F53" s="292">
        <f t="shared" si="2"/>
        <v>0</v>
      </c>
      <c r="G53" s="306" t="e">
        <f t="shared" si="1"/>
        <v>#DIV/0!</v>
      </c>
    </row>
    <row r="54" spans="1:7" x14ac:dyDescent="0.2">
      <c r="A54" s="293">
        <v>5.5</v>
      </c>
      <c r="B54" s="294" t="s">
        <v>754</v>
      </c>
      <c r="C54" s="308">
        <v>46</v>
      </c>
      <c r="D54" s="292"/>
      <c r="E54" s="4"/>
      <c r="F54" s="292">
        <f t="shared" si="2"/>
        <v>0</v>
      </c>
      <c r="G54" s="306" t="e">
        <f t="shared" si="1"/>
        <v>#DIV/0!</v>
      </c>
    </row>
    <row r="55" spans="1:7" x14ac:dyDescent="0.2">
      <c r="A55" s="293">
        <v>5.6</v>
      </c>
      <c r="B55" s="294" t="s">
        <v>755</v>
      </c>
      <c r="C55" s="308">
        <v>47</v>
      </c>
      <c r="D55" s="292"/>
      <c r="E55" s="4"/>
      <c r="F55" s="292">
        <f t="shared" si="2"/>
        <v>0</v>
      </c>
      <c r="G55" s="306" t="e">
        <f t="shared" si="1"/>
        <v>#DIV/0!</v>
      </c>
    </row>
    <row r="56" spans="1:7" x14ac:dyDescent="0.2">
      <c r="A56" s="293">
        <v>5.7</v>
      </c>
      <c r="B56" s="294" t="s">
        <v>756</v>
      </c>
      <c r="C56" s="308">
        <v>48</v>
      </c>
      <c r="D56" s="292"/>
      <c r="E56" s="4"/>
      <c r="F56" s="292">
        <f t="shared" si="2"/>
        <v>0</v>
      </c>
      <c r="G56" s="306" t="e">
        <f t="shared" si="1"/>
        <v>#DIV/0!</v>
      </c>
    </row>
    <row r="57" spans="1:7" x14ac:dyDescent="0.2">
      <c r="A57" s="293">
        <v>5.8</v>
      </c>
      <c r="B57" s="294" t="s">
        <v>757</v>
      </c>
      <c r="C57" s="308">
        <v>49</v>
      </c>
      <c r="D57" s="292"/>
      <c r="E57" s="4"/>
      <c r="F57" s="292">
        <f t="shared" si="2"/>
        <v>0</v>
      </c>
      <c r="G57" s="306" t="e">
        <f t="shared" si="1"/>
        <v>#DIV/0!</v>
      </c>
    </row>
    <row r="58" spans="1:7" x14ac:dyDescent="0.2">
      <c r="A58" s="293">
        <v>5.9</v>
      </c>
      <c r="B58" s="294" t="s">
        <v>758</v>
      </c>
      <c r="C58" s="308">
        <v>50</v>
      </c>
      <c r="D58" s="292"/>
      <c r="E58" s="4"/>
      <c r="F58" s="292">
        <f t="shared" si="2"/>
        <v>0</v>
      </c>
      <c r="G58" s="306" t="e">
        <f t="shared" si="1"/>
        <v>#DIV/0!</v>
      </c>
    </row>
    <row r="59" spans="1:7" x14ac:dyDescent="0.2">
      <c r="A59" s="310">
        <v>5.0999999999999996</v>
      </c>
      <c r="B59" s="294" t="s">
        <v>759</v>
      </c>
      <c r="C59" s="308">
        <v>51</v>
      </c>
      <c r="D59" s="292"/>
      <c r="E59" s="4"/>
      <c r="F59" s="292">
        <f t="shared" si="2"/>
        <v>0</v>
      </c>
      <c r="G59" s="306" t="e">
        <f t="shared" si="1"/>
        <v>#DIV/0!</v>
      </c>
    </row>
    <row r="60" spans="1:7" x14ac:dyDescent="0.2">
      <c r="A60" s="293">
        <v>5.1100000000000003</v>
      </c>
      <c r="B60" s="294" t="s">
        <v>760</v>
      </c>
      <c r="C60" s="308">
        <v>52</v>
      </c>
      <c r="D60" s="292"/>
      <c r="E60" s="4"/>
      <c r="F60" s="292">
        <f t="shared" si="2"/>
        <v>0</v>
      </c>
      <c r="G60" s="306" t="e">
        <f t="shared" si="1"/>
        <v>#DIV/0!</v>
      </c>
    </row>
    <row r="61" spans="1:7" x14ac:dyDescent="0.2">
      <c r="A61" s="310">
        <v>5.12</v>
      </c>
      <c r="B61" s="294" t="s">
        <v>761</v>
      </c>
      <c r="C61" s="308">
        <v>53</v>
      </c>
      <c r="D61" s="292"/>
      <c r="E61" s="4"/>
      <c r="F61" s="292">
        <f t="shared" si="2"/>
        <v>0</v>
      </c>
      <c r="G61" s="306" t="e">
        <f t="shared" si="1"/>
        <v>#DIV/0!</v>
      </c>
    </row>
    <row r="62" spans="1:7" x14ac:dyDescent="0.2">
      <c r="A62" s="300">
        <v>6</v>
      </c>
      <c r="B62" s="301" t="s">
        <v>763</v>
      </c>
      <c r="C62" s="307">
        <v>54</v>
      </c>
      <c r="D62" s="289">
        <f>SUM(D63:D71)</f>
        <v>0</v>
      </c>
      <c r="E62" s="289">
        <f>SUM(E63:E71)</f>
        <v>0</v>
      </c>
      <c r="F62" s="289">
        <f t="shared" si="2"/>
        <v>0</v>
      </c>
      <c r="G62" s="306" t="e">
        <f t="shared" si="1"/>
        <v>#DIV/0!</v>
      </c>
    </row>
    <row r="63" spans="1:7" x14ac:dyDescent="0.2">
      <c r="A63" s="293">
        <v>6.1</v>
      </c>
      <c r="B63" s="294" t="s">
        <v>764</v>
      </c>
      <c r="C63" s="308">
        <v>55</v>
      </c>
      <c r="D63" s="4"/>
      <c r="E63" s="4"/>
      <c r="F63" s="292">
        <f t="shared" si="2"/>
        <v>0</v>
      </c>
      <c r="G63" s="306" t="e">
        <f t="shared" si="1"/>
        <v>#DIV/0!</v>
      </c>
    </row>
    <row r="64" spans="1:7" x14ac:dyDescent="0.2">
      <c r="A64" s="293">
        <v>6.2</v>
      </c>
      <c r="B64" s="294" t="s">
        <v>260</v>
      </c>
      <c r="C64" s="308">
        <v>56</v>
      </c>
      <c r="D64" s="4"/>
      <c r="E64" s="4"/>
      <c r="F64" s="292">
        <f t="shared" si="2"/>
        <v>0</v>
      </c>
      <c r="G64" s="306" t="e">
        <f t="shared" si="1"/>
        <v>#DIV/0!</v>
      </c>
    </row>
    <row r="65" spans="1:7" x14ac:dyDescent="0.2">
      <c r="A65" s="293">
        <v>6.3</v>
      </c>
      <c r="B65" s="294" t="s">
        <v>261</v>
      </c>
      <c r="C65" s="308">
        <v>57</v>
      </c>
      <c r="D65" s="4"/>
      <c r="E65" s="4"/>
      <c r="F65" s="292">
        <f t="shared" si="2"/>
        <v>0</v>
      </c>
      <c r="G65" s="306" t="e">
        <f t="shared" si="1"/>
        <v>#DIV/0!</v>
      </c>
    </row>
    <row r="66" spans="1:7" x14ac:dyDescent="0.2">
      <c r="A66" s="293">
        <v>6.4</v>
      </c>
      <c r="B66" s="294" t="s">
        <v>765</v>
      </c>
      <c r="C66" s="308">
        <v>58</v>
      </c>
      <c r="D66" s="4"/>
      <c r="E66" s="4"/>
      <c r="F66" s="292">
        <f t="shared" si="2"/>
        <v>0</v>
      </c>
      <c r="G66" s="306" t="e">
        <f t="shared" si="1"/>
        <v>#DIV/0!</v>
      </c>
    </row>
    <row r="67" spans="1:7" x14ac:dyDescent="0.2">
      <c r="A67" s="293">
        <v>6.5</v>
      </c>
      <c r="B67" s="294" t="s">
        <v>259</v>
      </c>
      <c r="C67" s="308">
        <v>59</v>
      </c>
      <c r="D67" s="4"/>
      <c r="E67" s="4"/>
      <c r="F67" s="292">
        <f t="shared" si="2"/>
        <v>0</v>
      </c>
      <c r="G67" s="306" t="e">
        <f t="shared" si="1"/>
        <v>#DIV/0!</v>
      </c>
    </row>
    <row r="68" spans="1:7" x14ac:dyDescent="0.2">
      <c r="A68" s="293">
        <v>6.6</v>
      </c>
      <c r="B68" s="294" t="s">
        <v>766</v>
      </c>
      <c r="C68" s="308">
        <v>60</v>
      </c>
      <c r="D68" s="4"/>
      <c r="E68" s="4"/>
      <c r="F68" s="292">
        <f t="shared" si="2"/>
        <v>0</v>
      </c>
      <c r="G68" s="306" t="e">
        <f t="shared" si="1"/>
        <v>#DIV/0!</v>
      </c>
    </row>
    <row r="69" spans="1:7" x14ac:dyDescent="0.2">
      <c r="A69" s="293">
        <v>6.7</v>
      </c>
      <c r="B69" s="294" t="s">
        <v>767</v>
      </c>
      <c r="C69" s="308">
        <v>61</v>
      </c>
      <c r="D69" s="4"/>
      <c r="E69" s="4"/>
      <c r="F69" s="292">
        <f t="shared" si="2"/>
        <v>0</v>
      </c>
      <c r="G69" s="306" t="e">
        <f t="shared" si="1"/>
        <v>#DIV/0!</v>
      </c>
    </row>
    <row r="70" spans="1:7" x14ac:dyDescent="0.2">
      <c r="A70" s="293">
        <v>6.8</v>
      </c>
      <c r="B70" s="294" t="s">
        <v>768</v>
      </c>
      <c r="C70" s="308">
        <v>62</v>
      </c>
      <c r="D70" s="4"/>
      <c r="E70" s="4"/>
      <c r="F70" s="292">
        <f t="shared" si="2"/>
        <v>0</v>
      </c>
      <c r="G70" s="306" t="e">
        <f t="shared" si="1"/>
        <v>#DIV/0!</v>
      </c>
    </row>
    <row r="71" spans="1:7" x14ac:dyDescent="0.2">
      <c r="A71" s="293">
        <v>6.9</v>
      </c>
      <c r="B71" s="294" t="s">
        <v>215</v>
      </c>
      <c r="C71" s="308">
        <v>63</v>
      </c>
      <c r="D71" s="4"/>
      <c r="E71" s="4"/>
      <c r="F71" s="292">
        <f t="shared" si="2"/>
        <v>0</v>
      </c>
      <c r="G71" s="306" t="e">
        <f t="shared" si="1"/>
        <v>#DIV/0!</v>
      </c>
    </row>
    <row r="72" spans="1:7" x14ac:dyDescent="0.2">
      <c r="A72" s="300">
        <v>7</v>
      </c>
      <c r="B72" s="309" t="s">
        <v>769</v>
      </c>
      <c r="C72" s="307">
        <v>64</v>
      </c>
      <c r="D72" s="292"/>
      <c r="E72" s="4"/>
      <c r="F72" s="292">
        <f t="shared" si="2"/>
        <v>0</v>
      </c>
      <c r="G72" s="306" t="e">
        <f t="shared" si="1"/>
        <v>#DIV/0!</v>
      </c>
    </row>
    <row r="73" spans="1:7" ht="25.5" x14ac:dyDescent="0.2">
      <c r="A73" s="300">
        <v>8</v>
      </c>
      <c r="B73" s="309" t="s">
        <v>139</v>
      </c>
      <c r="C73" s="307">
        <v>65</v>
      </c>
      <c r="D73" s="292"/>
      <c r="E73" s="4"/>
      <c r="F73" s="292">
        <f t="shared" ref="F73:F78" si="3">D73+E73</f>
        <v>0</v>
      </c>
      <c r="G73" s="306" t="e">
        <f t="shared" si="1"/>
        <v>#DIV/0!</v>
      </c>
    </row>
    <row r="74" spans="1:7" x14ac:dyDescent="0.2">
      <c r="A74" s="300">
        <v>9</v>
      </c>
      <c r="B74" s="309" t="s">
        <v>140</v>
      </c>
      <c r="C74" s="307">
        <v>66</v>
      </c>
      <c r="D74" s="292"/>
      <c r="E74" s="4"/>
      <c r="F74" s="292">
        <f t="shared" si="3"/>
        <v>0</v>
      </c>
      <c r="G74" s="306" t="e">
        <f t="shared" ref="G74:G88" si="4">F74/$F$88</f>
        <v>#DIV/0!</v>
      </c>
    </row>
    <row r="75" spans="1:7" ht="25.5" x14ac:dyDescent="0.2">
      <c r="A75" s="300">
        <v>10</v>
      </c>
      <c r="B75" s="283" t="s">
        <v>770</v>
      </c>
      <c r="C75" s="307">
        <v>67</v>
      </c>
      <c r="D75" s="289">
        <f>SUM(D76:D78)</f>
        <v>0</v>
      </c>
      <c r="E75" s="289">
        <f>SUM(E76:E78)</f>
        <v>0</v>
      </c>
      <c r="F75" s="289">
        <f t="shared" si="3"/>
        <v>0</v>
      </c>
      <c r="G75" s="306" t="e">
        <f t="shared" si="4"/>
        <v>#DIV/0!</v>
      </c>
    </row>
    <row r="76" spans="1:7" x14ac:dyDescent="0.2">
      <c r="A76" s="293">
        <v>10.1</v>
      </c>
      <c r="B76" s="294" t="s">
        <v>771</v>
      </c>
      <c r="C76" s="308">
        <v>68</v>
      </c>
      <c r="D76" s="4"/>
      <c r="E76" s="4"/>
      <c r="F76" s="292">
        <f t="shared" si="3"/>
        <v>0</v>
      </c>
      <c r="G76" s="306" t="e">
        <f t="shared" si="4"/>
        <v>#DIV/0!</v>
      </c>
    </row>
    <row r="77" spans="1:7" x14ac:dyDescent="0.2">
      <c r="A77" s="293">
        <v>10.199999999999999</v>
      </c>
      <c r="B77" s="294" t="s">
        <v>772</v>
      </c>
      <c r="C77" s="308">
        <v>69</v>
      </c>
      <c r="D77" s="4"/>
      <c r="E77" s="4"/>
      <c r="F77" s="292">
        <f t="shared" si="3"/>
        <v>0</v>
      </c>
      <c r="G77" s="306" t="e">
        <f t="shared" si="4"/>
        <v>#DIV/0!</v>
      </c>
    </row>
    <row r="78" spans="1:7" x14ac:dyDescent="0.2">
      <c r="A78" s="293">
        <v>10.3</v>
      </c>
      <c r="B78" s="294" t="s">
        <v>773</v>
      </c>
      <c r="C78" s="308">
        <v>70</v>
      </c>
      <c r="D78" s="4"/>
      <c r="E78" s="4"/>
      <c r="F78" s="292">
        <f t="shared" si="3"/>
        <v>0</v>
      </c>
      <c r="G78" s="306" t="e">
        <f t="shared" si="4"/>
        <v>#DIV/0!</v>
      </c>
    </row>
    <row r="79" spans="1:7" x14ac:dyDescent="0.2">
      <c r="A79" s="300">
        <v>11</v>
      </c>
      <c r="B79" s="301" t="s">
        <v>774</v>
      </c>
      <c r="C79" s="307">
        <v>71</v>
      </c>
      <c r="D79" s="289">
        <f>D80+D81</f>
        <v>0</v>
      </c>
      <c r="E79" s="289">
        <f>E80+E81</f>
        <v>0</v>
      </c>
      <c r="F79" s="289">
        <f>F80+F81</f>
        <v>0</v>
      </c>
      <c r="G79" s="306" t="e">
        <f t="shared" si="4"/>
        <v>#DIV/0!</v>
      </c>
    </row>
    <row r="80" spans="1:7" x14ac:dyDescent="0.2">
      <c r="A80" s="293">
        <v>11.1</v>
      </c>
      <c r="B80" s="294" t="s">
        <v>265</v>
      </c>
      <c r="C80" s="308">
        <v>72</v>
      </c>
      <c r="D80" s="292"/>
      <c r="E80" s="292"/>
      <c r="F80" s="305"/>
      <c r="G80" s="306" t="e">
        <f t="shared" si="4"/>
        <v>#DIV/0!</v>
      </c>
    </row>
    <row r="81" spans="1:7" x14ac:dyDescent="0.2">
      <c r="A81" s="293">
        <v>11.2</v>
      </c>
      <c r="B81" s="294" t="s">
        <v>775</v>
      </c>
      <c r="C81" s="308">
        <v>73</v>
      </c>
      <c r="D81" s="292"/>
      <c r="E81" s="292"/>
      <c r="F81" s="305"/>
      <c r="G81" s="306" t="e">
        <f t="shared" si="4"/>
        <v>#DIV/0!</v>
      </c>
    </row>
    <row r="82" spans="1:7" x14ac:dyDescent="0.2">
      <c r="A82" s="300">
        <v>12</v>
      </c>
      <c r="B82" s="301" t="s">
        <v>776</v>
      </c>
      <c r="C82" s="307">
        <v>74</v>
      </c>
      <c r="D82" s="289">
        <v>0</v>
      </c>
      <c r="E82" s="289">
        <v>0</v>
      </c>
      <c r="F82" s="289">
        <f>D82+E82</f>
        <v>0</v>
      </c>
      <c r="G82" s="306" t="e">
        <f t="shared" si="4"/>
        <v>#DIV/0!</v>
      </c>
    </row>
    <row r="83" spans="1:7" x14ac:dyDescent="0.2">
      <c r="A83" s="293">
        <v>12.1</v>
      </c>
      <c r="B83" s="294" t="s">
        <v>125</v>
      </c>
      <c r="C83" s="308">
        <v>75</v>
      </c>
      <c r="D83" s="292"/>
      <c r="E83" s="292"/>
      <c r="F83" s="305"/>
      <c r="G83" s="306" t="e">
        <f t="shared" si="4"/>
        <v>#DIV/0!</v>
      </c>
    </row>
    <row r="84" spans="1:7" x14ac:dyDescent="0.2">
      <c r="A84" s="293">
        <v>12.2</v>
      </c>
      <c r="B84" s="294" t="s">
        <v>777</v>
      </c>
      <c r="C84" s="308">
        <v>76</v>
      </c>
      <c r="D84" s="292"/>
      <c r="E84" s="292"/>
      <c r="F84" s="305"/>
      <c r="G84" s="306" t="e">
        <f t="shared" si="4"/>
        <v>#DIV/0!</v>
      </c>
    </row>
    <row r="85" spans="1:7" x14ac:dyDescent="0.2">
      <c r="A85" s="293">
        <v>12.3</v>
      </c>
      <c r="B85" s="294" t="s">
        <v>141</v>
      </c>
      <c r="C85" s="308">
        <v>77</v>
      </c>
      <c r="D85" s="292"/>
      <c r="E85" s="292"/>
      <c r="F85" s="305"/>
      <c r="G85" s="306" t="e">
        <f t="shared" si="4"/>
        <v>#DIV/0!</v>
      </c>
    </row>
    <row r="86" spans="1:7" x14ac:dyDescent="0.2">
      <c r="A86" s="293">
        <v>12.4</v>
      </c>
      <c r="B86" s="294" t="s">
        <v>269</v>
      </c>
      <c r="C86" s="308">
        <v>78</v>
      </c>
      <c r="D86" s="292"/>
      <c r="E86" s="292"/>
      <c r="F86" s="305"/>
      <c r="G86" s="306" t="e">
        <f t="shared" si="4"/>
        <v>#DIV/0!</v>
      </c>
    </row>
    <row r="87" spans="1:7" x14ac:dyDescent="0.2">
      <c r="A87" s="293">
        <v>12.5</v>
      </c>
      <c r="B87" s="294" t="s">
        <v>374</v>
      </c>
      <c r="C87" s="308">
        <v>79</v>
      </c>
      <c r="D87" s="292"/>
      <c r="E87" s="4"/>
      <c r="F87" s="292">
        <f t="shared" ref="F87" si="5">D87+E87</f>
        <v>0</v>
      </c>
      <c r="G87" s="306" t="e">
        <f t="shared" si="4"/>
        <v>#DIV/0!</v>
      </c>
    </row>
    <row r="88" spans="1:7" x14ac:dyDescent="0.2">
      <c r="A88" s="300">
        <v>13</v>
      </c>
      <c r="B88" s="301" t="s">
        <v>778</v>
      </c>
      <c r="C88" s="307">
        <v>80</v>
      </c>
      <c r="D88" s="289">
        <f>D82+D79+D75+D74+D73+D72+D62+D49+D36+D23+D10+D9</f>
        <v>0</v>
      </c>
      <c r="E88" s="289">
        <f>E82+E79+E75+E74+E73+E72+E62+E49+E36+E23+E10+E9</f>
        <v>0</v>
      </c>
      <c r="F88" s="289">
        <f>D88+E88</f>
        <v>0</v>
      </c>
      <c r="G88" s="306" t="e">
        <f t="shared" si="4"/>
        <v>#DIV/0!</v>
      </c>
    </row>
    <row r="91" spans="1:7" x14ac:dyDescent="0.2">
      <c r="B91" s="6" t="s">
        <v>398</v>
      </c>
      <c r="C91" s="275"/>
      <c r="D91" s="8"/>
      <c r="E91" s="8"/>
    </row>
    <row r="92" spans="1:7" x14ac:dyDescent="0.2">
      <c r="B92" s="9"/>
      <c r="C92" s="275"/>
      <c r="D92" s="8"/>
      <c r="E92" s="8"/>
    </row>
    <row r="93" spans="1:7" x14ac:dyDescent="0.2">
      <c r="B93" s="9" t="s">
        <v>399</v>
      </c>
      <c r="C93" s="275"/>
      <c r="D93" s="8"/>
      <c r="E93" s="8"/>
    </row>
    <row r="94" spans="1:7" x14ac:dyDescent="0.2">
      <c r="B94" s="9"/>
      <c r="C94" s="275"/>
      <c r="D94" s="8"/>
      <c r="E94" s="8"/>
    </row>
    <row r="95" spans="1:7" x14ac:dyDescent="0.2">
      <c r="B95" s="10" t="s">
        <v>400</v>
      </c>
      <c r="C95" s="456" t="s">
        <v>401</v>
      </c>
      <c r="D95" s="456"/>
      <c r="E95" s="8" t="s">
        <v>402</v>
      </c>
    </row>
    <row r="96" spans="1:7" x14ac:dyDescent="0.2">
      <c r="B96" s="9"/>
      <c r="C96" s="456"/>
      <c r="D96" s="456"/>
      <c r="E96" s="8"/>
    </row>
    <row r="97" spans="2:5" x14ac:dyDescent="0.2">
      <c r="B97" s="10" t="s">
        <v>403</v>
      </c>
      <c r="C97" s="456" t="s">
        <v>404</v>
      </c>
      <c r="D97" s="456"/>
      <c r="E97" s="8" t="s">
        <v>405</v>
      </c>
    </row>
    <row r="98" spans="2:5" x14ac:dyDescent="0.2">
      <c r="B98" s="9"/>
      <c r="C98" s="456"/>
      <c r="D98" s="456"/>
      <c r="E98" s="8"/>
    </row>
    <row r="99" spans="2:5" x14ac:dyDescent="0.2">
      <c r="B99" s="10" t="s">
        <v>406</v>
      </c>
      <c r="C99" s="456" t="s">
        <v>401</v>
      </c>
      <c r="D99" s="456"/>
      <c r="E99" s="8" t="s">
        <v>405</v>
      </c>
    </row>
  </sheetData>
  <sheetProtection password="CA9F" sheet="1" objects="1" scenarios="1"/>
  <mergeCells count="8">
    <mergeCell ref="C97:D97"/>
    <mergeCell ref="C98:D98"/>
    <mergeCell ref="C99:D99"/>
    <mergeCell ref="D1:G2"/>
    <mergeCell ref="F5:G5"/>
    <mergeCell ref="B3:E3"/>
    <mergeCell ref="C95:D95"/>
    <mergeCell ref="C96:D96"/>
  </mergeCells>
  <dataValidations count="1">
    <dataValidation type="whole" allowBlank="1" showInputMessage="1" showErrorMessage="1" sqref="F6:G6" xr:uid="{E1AC623E-B2C1-4D1B-A8D4-FFA8FF5DD491}">
      <formula1>1</formula1>
      <formula2>100000000000</formula2>
    </dataValidation>
  </dataValidation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56ABE-A0AD-4B14-B212-A7FD326514A8}">
  <sheetPr>
    <pageSetUpPr fitToPage="1"/>
  </sheetPr>
  <dimension ref="A1:H101"/>
  <sheetViews>
    <sheetView topLeftCell="A67" zoomScaleNormal="100" workbookViewId="0">
      <selection activeCell="F89" sqref="F89"/>
    </sheetView>
  </sheetViews>
  <sheetFormatPr defaultRowHeight="12.75" x14ac:dyDescent="0.2"/>
  <cols>
    <col min="1" max="1" width="4.85546875" style="255" customWidth="1"/>
    <col min="2" max="2" width="35.5703125" style="214" customWidth="1"/>
    <col min="3" max="3" width="6.28515625" style="208" customWidth="1"/>
    <col min="4" max="4" width="16.5703125" style="208" customWidth="1"/>
    <col min="5" max="6" width="16.28515625" style="208" customWidth="1"/>
    <col min="7" max="256" width="9.140625" style="208"/>
    <col min="257" max="257" width="4.85546875" style="208" customWidth="1"/>
    <col min="258" max="258" width="35.5703125" style="208" customWidth="1"/>
    <col min="259" max="259" width="6.28515625" style="208" customWidth="1"/>
    <col min="260" max="260" width="16.5703125" style="208" customWidth="1"/>
    <col min="261" max="262" width="16.28515625" style="208" customWidth="1"/>
    <col min="263" max="512" width="9.140625" style="208"/>
    <col min="513" max="513" width="4.85546875" style="208" customWidth="1"/>
    <col min="514" max="514" width="35.5703125" style="208" customWidth="1"/>
    <col min="515" max="515" width="6.28515625" style="208" customWidth="1"/>
    <col min="516" max="516" width="16.5703125" style="208" customWidth="1"/>
    <col min="517" max="518" width="16.28515625" style="208" customWidth="1"/>
    <col min="519" max="768" width="9.140625" style="208"/>
    <col min="769" max="769" width="4.85546875" style="208" customWidth="1"/>
    <col min="770" max="770" width="35.5703125" style="208" customWidth="1"/>
    <col min="771" max="771" width="6.28515625" style="208" customWidth="1"/>
    <col min="772" max="772" width="16.5703125" style="208" customWidth="1"/>
    <col min="773" max="774" width="16.28515625" style="208" customWidth="1"/>
    <col min="775" max="1024" width="9.140625" style="208"/>
    <col min="1025" max="1025" width="4.85546875" style="208" customWidth="1"/>
    <col min="1026" max="1026" width="35.5703125" style="208" customWidth="1"/>
    <col min="1027" max="1027" width="6.28515625" style="208" customWidth="1"/>
    <col min="1028" max="1028" width="16.5703125" style="208" customWidth="1"/>
    <col min="1029" max="1030" width="16.28515625" style="208" customWidth="1"/>
    <col min="1031" max="1280" width="9.140625" style="208"/>
    <col min="1281" max="1281" width="4.85546875" style="208" customWidth="1"/>
    <col min="1282" max="1282" width="35.5703125" style="208" customWidth="1"/>
    <col min="1283" max="1283" width="6.28515625" style="208" customWidth="1"/>
    <col min="1284" max="1284" width="16.5703125" style="208" customWidth="1"/>
    <col min="1285" max="1286" width="16.28515625" style="208" customWidth="1"/>
    <col min="1287" max="1536" width="9.140625" style="208"/>
    <col min="1537" max="1537" width="4.85546875" style="208" customWidth="1"/>
    <col min="1538" max="1538" width="35.5703125" style="208" customWidth="1"/>
    <col min="1539" max="1539" width="6.28515625" style="208" customWidth="1"/>
    <col min="1540" max="1540" width="16.5703125" style="208" customWidth="1"/>
    <col min="1541" max="1542" width="16.28515625" style="208" customWidth="1"/>
    <col min="1543" max="1792" width="9.140625" style="208"/>
    <col min="1793" max="1793" width="4.85546875" style="208" customWidth="1"/>
    <col min="1794" max="1794" width="35.5703125" style="208" customWidth="1"/>
    <col min="1795" max="1795" width="6.28515625" style="208" customWidth="1"/>
    <col min="1796" max="1796" width="16.5703125" style="208" customWidth="1"/>
    <col min="1797" max="1798" width="16.28515625" style="208" customWidth="1"/>
    <col min="1799" max="2048" width="9.140625" style="208"/>
    <col min="2049" max="2049" width="4.85546875" style="208" customWidth="1"/>
    <col min="2050" max="2050" width="35.5703125" style="208" customWidth="1"/>
    <col min="2051" max="2051" width="6.28515625" style="208" customWidth="1"/>
    <col min="2052" max="2052" width="16.5703125" style="208" customWidth="1"/>
    <col min="2053" max="2054" width="16.28515625" style="208" customWidth="1"/>
    <col min="2055" max="2304" width="9.140625" style="208"/>
    <col min="2305" max="2305" width="4.85546875" style="208" customWidth="1"/>
    <col min="2306" max="2306" width="35.5703125" style="208" customWidth="1"/>
    <col min="2307" max="2307" width="6.28515625" style="208" customWidth="1"/>
    <col min="2308" max="2308" width="16.5703125" style="208" customWidth="1"/>
    <col min="2309" max="2310" width="16.28515625" style="208" customWidth="1"/>
    <col min="2311" max="2560" width="9.140625" style="208"/>
    <col min="2561" max="2561" width="4.85546875" style="208" customWidth="1"/>
    <col min="2562" max="2562" width="35.5703125" style="208" customWidth="1"/>
    <col min="2563" max="2563" width="6.28515625" style="208" customWidth="1"/>
    <col min="2564" max="2564" width="16.5703125" style="208" customWidth="1"/>
    <col min="2565" max="2566" width="16.28515625" style="208" customWidth="1"/>
    <col min="2567" max="2816" width="9.140625" style="208"/>
    <col min="2817" max="2817" width="4.85546875" style="208" customWidth="1"/>
    <col min="2818" max="2818" width="35.5703125" style="208" customWidth="1"/>
    <col min="2819" max="2819" width="6.28515625" style="208" customWidth="1"/>
    <col min="2820" max="2820" width="16.5703125" style="208" customWidth="1"/>
    <col min="2821" max="2822" width="16.28515625" style="208" customWidth="1"/>
    <col min="2823" max="3072" width="9.140625" style="208"/>
    <col min="3073" max="3073" width="4.85546875" style="208" customWidth="1"/>
    <col min="3074" max="3074" width="35.5703125" style="208" customWidth="1"/>
    <col min="3075" max="3075" width="6.28515625" style="208" customWidth="1"/>
    <col min="3076" max="3076" width="16.5703125" style="208" customWidth="1"/>
    <col min="3077" max="3078" width="16.28515625" style="208" customWidth="1"/>
    <col min="3079" max="3328" width="9.140625" style="208"/>
    <col min="3329" max="3329" width="4.85546875" style="208" customWidth="1"/>
    <col min="3330" max="3330" width="35.5703125" style="208" customWidth="1"/>
    <col min="3331" max="3331" width="6.28515625" style="208" customWidth="1"/>
    <col min="3332" max="3332" width="16.5703125" style="208" customWidth="1"/>
    <col min="3333" max="3334" width="16.28515625" style="208" customWidth="1"/>
    <col min="3335" max="3584" width="9.140625" style="208"/>
    <col min="3585" max="3585" width="4.85546875" style="208" customWidth="1"/>
    <col min="3586" max="3586" width="35.5703125" style="208" customWidth="1"/>
    <col min="3587" max="3587" width="6.28515625" style="208" customWidth="1"/>
    <col min="3588" max="3588" width="16.5703125" style="208" customWidth="1"/>
    <col min="3589" max="3590" width="16.28515625" style="208" customWidth="1"/>
    <col min="3591" max="3840" width="9.140625" style="208"/>
    <col min="3841" max="3841" width="4.85546875" style="208" customWidth="1"/>
    <col min="3842" max="3842" width="35.5703125" style="208" customWidth="1"/>
    <col min="3843" max="3843" width="6.28515625" style="208" customWidth="1"/>
    <col min="3844" max="3844" width="16.5703125" style="208" customWidth="1"/>
    <col min="3845" max="3846" width="16.28515625" style="208" customWidth="1"/>
    <col min="3847" max="4096" width="9.140625" style="208"/>
    <col min="4097" max="4097" width="4.85546875" style="208" customWidth="1"/>
    <col min="4098" max="4098" width="35.5703125" style="208" customWidth="1"/>
    <col min="4099" max="4099" width="6.28515625" style="208" customWidth="1"/>
    <col min="4100" max="4100" width="16.5703125" style="208" customWidth="1"/>
    <col min="4101" max="4102" width="16.28515625" style="208" customWidth="1"/>
    <col min="4103" max="4352" width="9.140625" style="208"/>
    <col min="4353" max="4353" width="4.85546875" style="208" customWidth="1"/>
    <col min="4354" max="4354" width="35.5703125" style="208" customWidth="1"/>
    <col min="4355" max="4355" width="6.28515625" style="208" customWidth="1"/>
    <col min="4356" max="4356" width="16.5703125" style="208" customWidth="1"/>
    <col min="4357" max="4358" width="16.28515625" style="208" customWidth="1"/>
    <col min="4359" max="4608" width="9.140625" style="208"/>
    <col min="4609" max="4609" width="4.85546875" style="208" customWidth="1"/>
    <col min="4610" max="4610" width="35.5703125" style="208" customWidth="1"/>
    <col min="4611" max="4611" width="6.28515625" style="208" customWidth="1"/>
    <col min="4612" max="4612" width="16.5703125" style="208" customWidth="1"/>
    <col min="4613" max="4614" width="16.28515625" style="208" customWidth="1"/>
    <col min="4615" max="4864" width="9.140625" style="208"/>
    <col min="4865" max="4865" width="4.85546875" style="208" customWidth="1"/>
    <col min="4866" max="4866" width="35.5703125" style="208" customWidth="1"/>
    <col min="4867" max="4867" width="6.28515625" style="208" customWidth="1"/>
    <col min="4868" max="4868" width="16.5703125" style="208" customWidth="1"/>
    <col min="4869" max="4870" width="16.28515625" style="208" customWidth="1"/>
    <col min="4871" max="5120" width="9.140625" style="208"/>
    <col min="5121" max="5121" width="4.85546875" style="208" customWidth="1"/>
    <col min="5122" max="5122" width="35.5703125" style="208" customWidth="1"/>
    <col min="5123" max="5123" width="6.28515625" style="208" customWidth="1"/>
    <col min="5124" max="5124" width="16.5703125" style="208" customWidth="1"/>
    <col min="5125" max="5126" width="16.28515625" style="208" customWidth="1"/>
    <col min="5127" max="5376" width="9.140625" style="208"/>
    <col min="5377" max="5377" width="4.85546875" style="208" customWidth="1"/>
    <col min="5378" max="5378" width="35.5703125" style="208" customWidth="1"/>
    <col min="5379" max="5379" width="6.28515625" style="208" customWidth="1"/>
    <col min="5380" max="5380" width="16.5703125" style="208" customWidth="1"/>
    <col min="5381" max="5382" width="16.28515625" style="208" customWidth="1"/>
    <col min="5383" max="5632" width="9.140625" style="208"/>
    <col min="5633" max="5633" width="4.85546875" style="208" customWidth="1"/>
    <col min="5634" max="5634" width="35.5703125" style="208" customWidth="1"/>
    <col min="5635" max="5635" width="6.28515625" style="208" customWidth="1"/>
    <col min="5636" max="5636" width="16.5703125" style="208" customWidth="1"/>
    <col min="5637" max="5638" width="16.28515625" style="208" customWidth="1"/>
    <col min="5639" max="5888" width="9.140625" style="208"/>
    <col min="5889" max="5889" width="4.85546875" style="208" customWidth="1"/>
    <col min="5890" max="5890" width="35.5703125" style="208" customWidth="1"/>
    <col min="5891" max="5891" width="6.28515625" style="208" customWidth="1"/>
    <col min="5892" max="5892" width="16.5703125" style="208" customWidth="1"/>
    <col min="5893" max="5894" width="16.28515625" style="208" customWidth="1"/>
    <col min="5895" max="6144" width="9.140625" style="208"/>
    <col min="6145" max="6145" width="4.85546875" style="208" customWidth="1"/>
    <col min="6146" max="6146" width="35.5703125" style="208" customWidth="1"/>
    <col min="6147" max="6147" width="6.28515625" style="208" customWidth="1"/>
    <col min="6148" max="6148" width="16.5703125" style="208" customWidth="1"/>
    <col min="6149" max="6150" width="16.28515625" style="208" customWidth="1"/>
    <col min="6151" max="6400" width="9.140625" style="208"/>
    <col min="6401" max="6401" width="4.85546875" style="208" customWidth="1"/>
    <col min="6402" max="6402" width="35.5703125" style="208" customWidth="1"/>
    <col min="6403" max="6403" width="6.28515625" style="208" customWidth="1"/>
    <col min="6404" max="6404" width="16.5703125" style="208" customWidth="1"/>
    <col min="6405" max="6406" width="16.28515625" style="208" customWidth="1"/>
    <col min="6407" max="6656" width="9.140625" style="208"/>
    <col min="6657" max="6657" width="4.85546875" style="208" customWidth="1"/>
    <col min="6658" max="6658" width="35.5703125" style="208" customWidth="1"/>
    <col min="6659" max="6659" width="6.28515625" style="208" customWidth="1"/>
    <col min="6660" max="6660" width="16.5703125" style="208" customWidth="1"/>
    <col min="6661" max="6662" width="16.28515625" style="208" customWidth="1"/>
    <col min="6663" max="6912" width="9.140625" style="208"/>
    <col min="6913" max="6913" width="4.85546875" style="208" customWidth="1"/>
    <col min="6914" max="6914" width="35.5703125" style="208" customWidth="1"/>
    <col min="6915" max="6915" width="6.28515625" style="208" customWidth="1"/>
    <col min="6916" max="6916" width="16.5703125" style="208" customWidth="1"/>
    <col min="6917" max="6918" width="16.28515625" style="208" customWidth="1"/>
    <col min="6919" max="7168" width="9.140625" style="208"/>
    <col min="7169" max="7169" width="4.85546875" style="208" customWidth="1"/>
    <col min="7170" max="7170" width="35.5703125" style="208" customWidth="1"/>
    <col min="7171" max="7171" width="6.28515625" style="208" customWidth="1"/>
    <col min="7172" max="7172" width="16.5703125" style="208" customWidth="1"/>
    <col min="7173" max="7174" width="16.28515625" style="208" customWidth="1"/>
    <col min="7175" max="7424" width="9.140625" style="208"/>
    <col min="7425" max="7425" width="4.85546875" style="208" customWidth="1"/>
    <col min="7426" max="7426" width="35.5703125" style="208" customWidth="1"/>
    <col min="7427" max="7427" width="6.28515625" style="208" customWidth="1"/>
    <col min="7428" max="7428" width="16.5703125" style="208" customWidth="1"/>
    <col min="7429" max="7430" width="16.28515625" style="208" customWidth="1"/>
    <col min="7431" max="7680" width="9.140625" style="208"/>
    <col min="7681" max="7681" width="4.85546875" style="208" customWidth="1"/>
    <col min="7682" max="7682" width="35.5703125" style="208" customWidth="1"/>
    <col min="7683" max="7683" width="6.28515625" style="208" customWidth="1"/>
    <col min="7684" max="7684" width="16.5703125" style="208" customWidth="1"/>
    <col min="7685" max="7686" width="16.28515625" style="208" customWidth="1"/>
    <col min="7687" max="7936" width="9.140625" style="208"/>
    <col min="7937" max="7937" width="4.85546875" style="208" customWidth="1"/>
    <col min="7938" max="7938" width="35.5703125" style="208" customWidth="1"/>
    <col min="7939" max="7939" width="6.28515625" style="208" customWidth="1"/>
    <col min="7940" max="7940" width="16.5703125" style="208" customWidth="1"/>
    <col min="7941" max="7942" width="16.28515625" style="208" customWidth="1"/>
    <col min="7943" max="8192" width="9.140625" style="208"/>
    <col min="8193" max="8193" width="4.85546875" style="208" customWidth="1"/>
    <col min="8194" max="8194" width="35.5703125" style="208" customWidth="1"/>
    <col min="8195" max="8195" width="6.28515625" style="208" customWidth="1"/>
    <col min="8196" max="8196" width="16.5703125" style="208" customWidth="1"/>
    <col min="8197" max="8198" width="16.28515625" style="208" customWidth="1"/>
    <col min="8199" max="8448" width="9.140625" style="208"/>
    <col min="8449" max="8449" width="4.85546875" style="208" customWidth="1"/>
    <col min="8450" max="8450" width="35.5703125" style="208" customWidth="1"/>
    <col min="8451" max="8451" width="6.28515625" style="208" customWidth="1"/>
    <col min="8452" max="8452" width="16.5703125" style="208" customWidth="1"/>
    <col min="8453" max="8454" width="16.28515625" style="208" customWidth="1"/>
    <col min="8455" max="8704" width="9.140625" style="208"/>
    <col min="8705" max="8705" width="4.85546875" style="208" customWidth="1"/>
    <col min="8706" max="8706" width="35.5703125" style="208" customWidth="1"/>
    <col min="8707" max="8707" width="6.28515625" style="208" customWidth="1"/>
    <col min="8708" max="8708" width="16.5703125" style="208" customWidth="1"/>
    <col min="8709" max="8710" width="16.28515625" style="208" customWidth="1"/>
    <col min="8711" max="8960" width="9.140625" style="208"/>
    <col min="8961" max="8961" width="4.85546875" style="208" customWidth="1"/>
    <col min="8962" max="8962" width="35.5703125" style="208" customWidth="1"/>
    <col min="8963" max="8963" width="6.28515625" style="208" customWidth="1"/>
    <col min="8964" max="8964" width="16.5703125" style="208" customWidth="1"/>
    <col min="8965" max="8966" width="16.28515625" style="208" customWidth="1"/>
    <col min="8967" max="9216" width="9.140625" style="208"/>
    <col min="9217" max="9217" width="4.85546875" style="208" customWidth="1"/>
    <col min="9218" max="9218" width="35.5703125" style="208" customWidth="1"/>
    <col min="9219" max="9219" width="6.28515625" style="208" customWidth="1"/>
    <col min="9220" max="9220" width="16.5703125" style="208" customWidth="1"/>
    <col min="9221" max="9222" width="16.28515625" style="208" customWidth="1"/>
    <col min="9223" max="9472" width="9.140625" style="208"/>
    <col min="9473" max="9473" width="4.85546875" style="208" customWidth="1"/>
    <col min="9474" max="9474" width="35.5703125" style="208" customWidth="1"/>
    <col min="9475" max="9475" width="6.28515625" style="208" customWidth="1"/>
    <col min="9476" max="9476" width="16.5703125" style="208" customWidth="1"/>
    <col min="9477" max="9478" width="16.28515625" style="208" customWidth="1"/>
    <col min="9479" max="9728" width="9.140625" style="208"/>
    <col min="9729" max="9729" width="4.85546875" style="208" customWidth="1"/>
    <col min="9730" max="9730" width="35.5703125" style="208" customWidth="1"/>
    <col min="9731" max="9731" width="6.28515625" style="208" customWidth="1"/>
    <col min="9732" max="9732" width="16.5703125" style="208" customWidth="1"/>
    <col min="9733" max="9734" width="16.28515625" style="208" customWidth="1"/>
    <col min="9735" max="9984" width="9.140625" style="208"/>
    <col min="9985" max="9985" width="4.85546875" style="208" customWidth="1"/>
    <col min="9986" max="9986" width="35.5703125" style="208" customWidth="1"/>
    <col min="9987" max="9987" width="6.28515625" style="208" customWidth="1"/>
    <col min="9988" max="9988" width="16.5703125" style="208" customWidth="1"/>
    <col min="9989" max="9990" width="16.28515625" style="208" customWidth="1"/>
    <col min="9991" max="10240" width="9.140625" style="208"/>
    <col min="10241" max="10241" width="4.85546875" style="208" customWidth="1"/>
    <col min="10242" max="10242" width="35.5703125" style="208" customWidth="1"/>
    <col min="10243" max="10243" width="6.28515625" style="208" customWidth="1"/>
    <col min="10244" max="10244" width="16.5703125" style="208" customWidth="1"/>
    <col min="10245" max="10246" width="16.28515625" style="208" customWidth="1"/>
    <col min="10247" max="10496" width="9.140625" style="208"/>
    <col min="10497" max="10497" width="4.85546875" style="208" customWidth="1"/>
    <col min="10498" max="10498" width="35.5703125" style="208" customWidth="1"/>
    <col min="10499" max="10499" width="6.28515625" style="208" customWidth="1"/>
    <col min="10500" max="10500" width="16.5703125" style="208" customWidth="1"/>
    <col min="10501" max="10502" width="16.28515625" style="208" customWidth="1"/>
    <col min="10503" max="10752" width="9.140625" style="208"/>
    <col min="10753" max="10753" width="4.85546875" style="208" customWidth="1"/>
    <col min="10754" max="10754" width="35.5703125" style="208" customWidth="1"/>
    <col min="10755" max="10755" width="6.28515625" style="208" customWidth="1"/>
    <col min="10756" max="10756" width="16.5703125" style="208" customWidth="1"/>
    <col min="10757" max="10758" width="16.28515625" style="208" customWidth="1"/>
    <col min="10759" max="11008" width="9.140625" style="208"/>
    <col min="11009" max="11009" width="4.85546875" style="208" customWidth="1"/>
    <col min="11010" max="11010" width="35.5703125" style="208" customWidth="1"/>
    <col min="11011" max="11011" width="6.28515625" style="208" customWidth="1"/>
    <col min="11012" max="11012" width="16.5703125" style="208" customWidth="1"/>
    <col min="11013" max="11014" width="16.28515625" style="208" customWidth="1"/>
    <col min="11015" max="11264" width="9.140625" style="208"/>
    <col min="11265" max="11265" width="4.85546875" style="208" customWidth="1"/>
    <col min="11266" max="11266" width="35.5703125" style="208" customWidth="1"/>
    <col min="11267" max="11267" width="6.28515625" style="208" customWidth="1"/>
    <col min="11268" max="11268" width="16.5703125" style="208" customWidth="1"/>
    <col min="11269" max="11270" width="16.28515625" style="208" customWidth="1"/>
    <col min="11271" max="11520" width="9.140625" style="208"/>
    <col min="11521" max="11521" width="4.85546875" style="208" customWidth="1"/>
    <col min="11522" max="11522" width="35.5703125" style="208" customWidth="1"/>
    <col min="11523" max="11523" width="6.28515625" style="208" customWidth="1"/>
    <col min="11524" max="11524" width="16.5703125" style="208" customWidth="1"/>
    <col min="11525" max="11526" width="16.28515625" style="208" customWidth="1"/>
    <col min="11527" max="11776" width="9.140625" style="208"/>
    <col min="11777" max="11777" width="4.85546875" style="208" customWidth="1"/>
    <col min="11778" max="11778" width="35.5703125" style="208" customWidth="1"/>
    <col min="11779" max="11779" width="6.28515625" style="208" customWidth="1"/>
    <col min="11780" max="11780" width="16.5703125" style="208" customWidth="1"/>
    <col min="11781" max="11782" width="16.28515625" style="208" customWidth="1"/>
    <col min="11783" max="12032" width="9.140625" style="208"/>
    <col min="12033" max="12033" width="4.85546875" style="208" customWidth="1"/>
    <col min="12034" max="12034" width="35.5703125" style="208" customWidth="1"/>
    <col min="12035" max="12035" width="6.28515625" style="208" customWidth="1"/>
    <col min="12036" max="12036" width="16.5703125" style="208" customWidth="1"/>
    <col min="12037" max="12038" width="16.28515625" style="208" customWidth="1"/>
    <col min="12039" max="12288" width="9.140625" style="208"/>
    <col min="12289" max="12289" width="4.85546875" style="208" customWidth="1"/>
    <col min="12290" max="12290" width="35.5703125" style="208" customWidth="1"/>
    <col min="12291" max="12291" width="6.28515625" style="208" customWidth="1"/>
    <col min="12292" max="12292" width="16.5703125" style="208" customWidth="1"/>
    <col min="12293" max="12294" width="16.28515625" style="208" customWidth="1"/>
    <col min="12295" max="12544" width="9.140625" style="208"/>
    <col min="12545" max="12545" width="4.85546875" style="208" customWidth="1"/>
    <col min="12546" max="12546" width="35.5703125" style="208" customWidth="1"/>
    <col min="12547" max="12547" width="6.28515625" style="208" customWidth="1"/>
    <col min="12548" max="12548" width="16.5703125" style="208" customWidth="1"/>
    <col min="12549" max="12550" width="16.28515625" style="208" customWidth="1"/>
    <col min="12551" max="12800" width="9.140625" style="208"/>
    <col min="12801" max="12801" width="4.85546875" style="208" customWidth="1"/>
    <col min="12802" max="12802" width="35.5703125" style="208" customWidth="1"/>
    <col min="12803" max="12803" width="6.28515625" style="208" customWidth="1"/>
    <col min="12804" max="12804" width="16.5703125" style="208" customWidth="1"/>
    <col min="12805" max="12806" width="16.28515625" style="208" customWidth="1"/>
    <col min="12807" max="13056" width="9.140625" style="208"/>
    <col min="13057" max="13057" width="4.85546875" style="208" customWidth="1"/>
    <col min="13058" max="13058" width="35.5703125" style="208" customWidth="1"/>
    <col min="13059" max="13059" width="6.28515625" style="208" customWidth="1"/>
    <col min="13060" max="13060" width="16.5703125" style="208" customWidth="1"/>
    <col min="13061" max="13062" width="16.28515625" style="208" customWidth="1"/>
    <col min="13063" max="13312" width="9.140625" style="208"/>
    <col min="13313" max="13313" width="4.85546875" style="208" customWidth="1"/>
    <col min="13314" max="13314" width="35.5703125" style="208" customWidth="1"/>
    <col min="13315" max="13315" width="6.28515625" style="208" customWidth="1"/>
    <col min="13316" max="13316" width="16.5703125" style="208" customWidth="1"/>
    <col min="13317" max="13318" width="16.28515625" style="208" customWidth="1"/>
    <col min="13319" max="13568" width="9.140625" style="208"/>
    <col min="13569" max="13569" width="4.85546875" style="208" customWidth="1"/>
    <col min="13570" max="13570" width="35.5703125" style="208" customWidth="1"/>
    <col min="13571" max="13571" width="6.28515625" style="208" customWidth="1"/>
    <col min="13572" max="13572" width="16.5703125" style="208" customWidth="1"/>
    <col min="13573" max="13574" width="16.28515625" style="208" customWidth="1"/>
    <col min="13575" max="13824" width="9.140625" style="208"/>
    <col min="13825" max="13825" width="4.85546875" style="208" customWidth="1"/>
    <col min="13826" max="13826" width="35.5703125" style="208" customWidth="1"/>
    <col min="13827" max="13827" width="6.28515625" style="208" customWidth="1"/>
    <col min="13828" max="13828" width="16.5703125" style="208" customWidth="1"/>
    <col min="13829" max="13830" width="16.28515625" style="208" customWidth="1"/>
    <col min="13831" max="14080" width="9.140625" style="208"/>
    <col min="14081" max="14081" width="4.85546875" style="208" customWidth="1"/>
    <col min="14082" max="14082" width="35.5703125" style="208" customWidth="1"/>
    <col min="14083" max="14083" width="6.28515625" style="208" customWidth="1"/>
    <col min="14084" max="14084" width="16.5703125" style="208" customWidth="1"/>
    <col min="14085" max="14086" width="16.28515625" style="208" customWidth="1"/>
    <col min="14087" max="14336" width="9.140625" style="208"/>
    <col min="14337" max="14337" width="4.85546875" style="208" customWidth="1"/>
    <col min="14338" max="14338" width="35.5703125" style="208" customWidth="1"/>
    <col min="14339" max="14339" width="6.28515625" style="208" customWidth="1"/>
    <col min="14340" max="14340" width="16.5703125" style="208" customWidth="1"/>
    <col min="14341" max="14342" width="16.28515625" style="208" customWidth="1"/>
    <col min="14343" max="14592" width="9.140625" style="208"/>
    <col min="14593" max="14593" width="4.85546875" style="208" customWidth="1"/>
    <col min="14594" max="14594" width="35.5703125" style="208" customWidth="1"/>
    <col min="14595" max="14595" width="6.28515625" style="208" customWidth="1"/>
    <col min="14596" max="14596" width="16.5703125" style="208" customWidth="1"/>
    <col min="14597" max="14598" width="16.28515625" style="208" customWidth="1"/>
    <col min="14599" max="14848" width="9.140625" style="208"/>
    <col min="14849" max="14849" width="4.85546875" style="208" customWidth="1"/>
    <col min="14850" max="14850" width="35.5703125" style="208" customWidth="1"/>
    <col min="14851" max="14851" width="6.28515625" style="208" customWidth="1"/>
    <col min="14852" max="14852" width="16.5703125" style="208" customWidth="1"/>
    <col min="14853" max="14854" width="16.28515625" style="208" customWidth="1"/>
    <col min="14855" max="15104" width="9.140625" style="208"/>
    <col min="15105" max="15105" width="4.85546875" style="208" customWidth="1"/>
    <col min="15106" max="15106" width="35.5703125" style="208" customWidth="1"/>
    <col min="15107" max="15107" width="6.28515625" style="208" customWidth="1"/>
    <col min="15108" max="15108" width="16.5703125" style="208" customWidth="1"/>
    <col min="15109" max="15110" width="16.28515625" style="208" customWidth="1"/>
    <col min="15111" max="15360" width="9.140625" style="208"/>
    <col min="15361" max="15361" width="4.85546875" style="208" customWidth="1"/>
    <col min="15362" max="15362" width="35.5703125" style="208" customWidth="1"/>
    <col min="15363" max="15363" width="6.28515625" style="208" customWidth="1"/>
    <col min="15364" max="15364" width="16.5703125" style="208" customWidth="1"/>
    <col min="15365" max="15366" width="16.28515625" style="208" customWidth="1"/>
    <col min="15367" max="15616" width="9.140625" style="208"/>
    <col min="15617" max="15617" width="4.85546875" style="208" customWidth="1"/>
    <col min="15618" max="15618" width="35.5703125" style="208" customWidth="1"/>
    <col min="15619" max="15619" width="6.28515625" style="208" customWidth="1"/>
    <col min="15620" max="15620" width="16.5703125" style="208" customWidth="1"/>
    <col min="15621" max="15622" width="16.28515625" style="208" customWidth="1"/>
    <col min="15623" max="15872" width="9.140625" style="208"/>
    <col min="15873" max="15873" width="4.85546875" style="208" customWidth="1"/>
    <col min="15874" max="15874" width="35.5703125" style="208" customWidth="1"/>
    <col min="15875" max="15875" width="6.28515625" style="208" customWidth="1"/>
    <col min="15876" max="15876" width="16.5703125" style="208" customWidth="1"/>
    <col min="15877" max="15878" width="16.28515625" style="208" customWidth="1"/>
    <col min="15879" max="16128" width="9.140625" style="208"/>
    <col min="16129" max="16129" width="4.85546875" style="208" customWidth="1"/>
    <col min="16130" max="16130" width="35.5703125" style="208" customWidth="1"/>
    <col min="16131" max="16131" width="6.28515625" style="208" customWidth="1"/>
    <col min="16132" max="16132" width="16.5703125" style="208" customWidth="1"/>
    <col min="16133" max="16134" width="16.28515625" style="208" customWidth="1"/>
    <col min="16135" max="16384" width="9.140625" style="208"/>
  </cols>
  <sheetData>
    <row r="1" spans="1:8" ht="51" customHeight="1" x14ac:dyDescent="0.2">
      <c r="A1" s="207"/>
      <c r="B1" s="207"/>
      <c r="C1" s="207"/>
      <c r="D1" s="207"/>
      <c r="E1" s="549" t="s">
        <v>864</v>
      </c>
      <c r="F1" s="549"/>
      <c r="G1" s="549"/>
    </row>
    <row r="2" spans="1:8" x14ac:dyDescent="0.2">
      <c r="A2" s="550" t="s">
        <v>865</v>
      </c>
      <c r="B2" s="550"/>
      <c r="C2" s="550"/>
      <c r="D2" s="550"/>
      <c r="E2" s="550"/>
      <c r="F2" s="550"/>
      <c r="G2" s="550"/>
    </row>
    <row r="3" spans="1:8" x14ac:dyDescent="0.2">
      <c r="A3" s="209"/>
      <c r="B3" s="210"/>
      <c r="C3" s="211"/>
      <c r="D3" s="211"/>
      <c r="E3" s="211"/>
      <c r="F3" s="211"/>
    </row>
    <row r="4" spans="1:8" x14ac:dyDescent="0.2">
      <c r="A4" s="551" t="s">
        <v>396</v>
      </c>
      <c r="B4" s="551"/>
      <c r="C4" s="551"/>
      <c r="D4" s="551"/>
      <c r="E4" s="212"/>
      <c r="F4" s="503" t="s">
        <v>620</v>
      </c>
      <c r="G4" s="503"/>
      <c r="H4" s="212"/>
    </row>
    <row r="5" spans="1:8" x14ac:dyDescent="0.2">
      <c r="A5" s="213"/>
      <c r="C5" s="286"/>
      <c r="D5" s="215"/>
      <c r="E5" s="215"/>
      <c r="F5" s="531" t="s">
        <v>271</v>
      </c>
      <c r="G5" s="531"/>
      <c r="H5" s="212"/>
    </row>
    <row r="6" spans="1:8" s="220" customFormat="1" ht="25.5" x14ac:dyDescent="0.2">
      <c r="A6" s="216"/>
      <c r="B6" s="217" t="s">
        <v>272</v>
      </c>
      <c r="C6" s="218" t="s">
        <v>866</v>
      </c>
      <c r="D6" s="219" t="s">
        <v>20</v>
      </c>
      <c r="E6" s="219" t="s">
        <v>21</v>
      </c>
      <c r="F6" s="219" t="s">
        <v>22</v>
      </c>
      <c r="G6" s="219" t="s">
        <v>23</v>
      </c>
    </row>
    <row r="7" spans="1:8" s="220" customFormat="1" x14ac:dyDescent="0.2">
      <c r="A7" s="221" t="s">
        <v>275</v>
      </c>
      <c r="B7" s="219" t="s">
        <v>276</v>
      </c>
      <c r="C7" s="219" t="s">
        <v>409</v>
      </c>
      <c r="D7" s="219">
        <v>1</v>
      </c>
      <c r="E7" s="219">
        <v>2</v>
      </c>
      <c r="F7" s="222">
        <v>3</v>
      </c>
      <c r="G7" s="219">
        <v>4</v>
      </c>
    </row>
    <row r="8" spans="1:8" s="220" customFormat="1" x14ac:dyDescent="0.2">
      <c r="A8" s="216">
        <v>1</v>
      </c>
      <c r="B8" s="217" t="s">
        <v>121</v>
      </c>
      <c r="C8" s="219">
        <v>1</v>
      </c>
      <c r="D8" s="223"/>
      <c r="E8" s="224">
        <v>0</v>
      </c>
      <c r="F8" s="225">
        <f>SUM(D8+E8)</f>
        <v>0</v>
      </c>
      <c r="G8" s="226" t="e">
        <f t="shared" ref="G8:G71" si="0">F8/$F$88</f>
        <v>#DIV/0!</v>
      </c>
      <c r="H8" s="227" t="e">
        <f>+IF(G8&lt;0.02, "","журамд заасан хувиас хэтрүүлж байршуулсан")</f>
        <v>#DIV/0!</v>
      </c>
    </row>
    <row r="9" spans="1:8" s="220" customFormat="1" x14ac:dyDescent="0.2">
      <c r="A9" s="216">
        <v>2</v>
      </c>
      <c r="B9" s="228" t="s">
        <v>867</v>
      </c>
      <c r="C9" s="219">
        <f>C8+1</f>
        <v>2</v>
      </c>
      <c r="D9" s="229">
        <f>SUM(D10:D22)</f>
        <v>0</v>
      </c>
      <c r="E9" s="229">
        <f>SUM(E10:E22)</f>
        <v>0</v>
      </c>
      <c r="F9" s="225">
        <f>SUM(D9+E9)</f>
        <v>0</v>
      </c>
      <c r="G9" s="226" t="e">
        <f t="shared" si="0"/>
        <v>#DIV/0!</v>
      </c>
    </row>
    <row r="10" spans="1:8" s="220" customFormat="1" x14ac:dyDescent="0.2">
      <c r="A10" s="230" t="s">
        <v>447</v>
      </c>
      <c r="B10" s="231" t="str">
        <f>"Ариг банк"</f>
        <v>Ариг банк</v>
      </c>
      <c r="C10" s="232">
        <f t="shared" ref="C10:C64" si="1">C9+1</f>
        <v>3</v>
      </c>
      <c r="D10" s="233"/>
      <c r="E10" s="234"/>
      <c r="F10" s="235">
        <f>SUM(D10+E10)</f>
        <v>0</v>
      </c>
      <c r="G10" s="226" t="e">
        <f t="shared" si="0"/>
        <v>#DIV/0!</v>
      </c>
    </row>
    <row r="11" spans="1:8" s="220" customFormat="1" x14ac:dyDescent="0.2">
      <c r="A11" s="230" t="s">
        <v>478</v>
      </c>
      <c r="B11" s="231" t="str">
        <f>"Богд банк"</f>
        <v>Богд банк</v>
      </c>
      <c r="C11" s="232">
        <f t="shared" si="1"/>
        <v>4</v>
      </c>
      <c r="D11" s="233"/>
      <c r="E11" s="234"/>
      <c r="F11" s="235">
        <f t="shared" ref="F11:F64" si="2">SUM(D11+E11)</f>
        <v>0</v>
      </c>
      <c r="G11" s="226" t="e">
        <f t="shared" si="0"/>
        <v>#DIV/0!</v>
      </c>
    </row>
    <row r="12" spans="1:8" s="220" customFormat="1" x14ac:dyDescent="0.2">
      <c r="A12" s="230" t="s">
        <v>487</v>
      </c>
      <c r="B12" s="231" t="str">
        <f>"Голомт банк"</f>
        <v>Голомт банк</v>
      </c>
      <c r="C12" s="232">
        <f t="shared" si="1"/>
        <v>5</v>
      </c>
      <c r="D12" s="233"/>
      <c r="E12" s="234"/>
      <c r="F12" s="235">
        <f t="shared" si="2"/>
        <v>0</v>
      </c>
      <c r="G12" s="226" t="e">
        <f t="shared" si="0"/>
        <v>#DIV/0!</v>
      </c>
    </row>
    <row r="13" spans="1:8" s="220" customFormat="1" x14ac:dyDescent="0.2">
      <c r="A13" s="230" t="s">
        <v>868</v>
      </c>
      <c r="B13" s="231" t="str">
        <f>"Капитрон банк"</f>
        <v>Капитрон банк</v>
      </c>
      <c r="C13" s="232">
        <f t="shared" si="1"/>
        <v>6</v>
      </c>
      <c r="D13" s="233"/>
      <c r="E13" s="234"/>
      <c r="F13" s="235">
        <f t="shared" si="2"/>
        <v>0</v>
      </c>
      <c r="G13" s="226" t="e">
        <f t="shared" si="0"/>
        <v>#DIV/0!</v>
      </c>
    </row>
    <row r="14" spans="1:8" s="220" customFormat="1" x14ac:dyDescent="0.2">
      <c r="A14" s="230" t="s">
        <v>869</v>
      </c>
      <c r="B14" s="231" t="str">
        <f>"Кредит банк"</f>
        <v>Кредит банк</v>
      </c>
      <c r="C14" s="232">
        <f t="shared" si="1"/>
        <v>7</v>
      </c>
      <c r="D14" s="233"/>
      <c r="E14" s="234"/>
      <c r="F14" s="235">
        <f t="shared" si="2"/>
        <v>0</v>
      </c>
      <c r="G14" s="226" t="e">
        <f t="shared" si="0"/>
        <v>#DIV/0!</v>
      </c>
    </row>
    <row r="15" spans="1:8" s="220" customFormat="1" x14ac:dyDescent="0.2">
      <c r="A15" s="230" t="s">
        <v>870</v>
      </c>
      <c r="B15" s="231" t="str">
        <f>"Төрийн банк"</f>
        <v>Төрийн банк</v>
      </c>
      <c r="C15" s="232">
        <f t="shared" si="1"/>
        <v>8</v>
      </c>
      <c r="D15" s="233"/>
      <c r="E15" s="234"/>
      <c r="F15" s="235">
        <f t="shared" si="2"/>
        <v>0</v>
      </c>
      <c r="G15" s="226" t="e">
        <f t="shared" si="0"/>
        <v>#DIV/0!</v>
      </c>
    </row>
    <row r="16" spans="1:8" s="220" customFormat="1" x14ac:dyDescent="0.2">
      <c r="A16" s="230" t="s">
        <v>871</v>
      </c>
      <c r="B16" s="231" t="str">
        <f>"Тээвэр Хөгжлийн банк"</f>
        <v>Тээвэр Хөгжлийн банк</v>
      </c>
      <c r="C16" s="232">
        <f t="shared" si="1"/>
        <v>9</v>
      </c>
      <c r="D16" s="233"/>
      <c r="E16" s="234"/>
      <c r="F16" s="235">
        <f t="shared" si="2"/>
        <v>0</v>
      </c>
      <c r="G16" s="226" t="e">
        <f t="shared" si="0"/>
        <v>#DIV/0!</v>
      </c>
    </row>
    <row r="17" spans="1:7" s="220" customFormat="1" x14ac:dyDescent="0.2">
      <c r="A17" s="230" t="s">
        <v>872</v>
      </c>
      <c r="B17" s="231" t="str">
        <f>"Улаанбаатар хотын банк"</f>
        <v>Улаанбаатар хотын банк</v>
      </c>
      <c r="C17" s="232">
        <f t="shared" si="1"/>
        <v>10</v>
      </c>
      <c r="D17" s="233"/>
      <c r="E17" s="234"/>
      <c r="F17" s="235">
        <f t="shared" si="2"/>
        <v>0</v>
      </c>
      <c r="G17" s="226" t="e">
        <f t="shared" si="0"/>
        <v>#DIV/0!</v>
      </c>
    </row>
    <row r="18" spans="1:7" s="220" customFormat="1" x14ac:dyDescent="0.2">
      <c r="A18" s="230" t="s">
        <v>873</v>
      </c>
      <c r="B18" s="231" t="str">
        <f>"Үндэсний хөрөнгө оруулалтын банк"</f>
        <v>Үндэсний хөрөнгө оруулалтын банк</v>
      </c>
      <c r="C18" s="232">
        <f t="shared" si="1"/>
        <v>11</v>
      </c>
      <c r="D18" s="233"/>
      <c r="E18" s="234"/>
      <c r="F18" s="235">
        <f t="shared" si="2"/>
        <v>0</v>
      </c>
      <c r="G18" s="226" t="e">
        <f t="shared" si="0"/>
        <v>#DIV/0!</v>
      </c>
    </row>
    <row r="19" spans="1:7" s="220" customFormat="1" x14ac:dyDescent="0.2">
      <c r="A19" s="230" t="s">
        <v>874</v>
      </c>
      <c r="B19" s="231" t="str">
        <f>"Хаан банк"</f>
        <v>Хаан банк</v>
      </c>
      <c r="C19" s="232">
        <f t="shared" si="1"/>
        <v>12</v>
      </c>
      <c r="D19" s="233"/>
      <c r="E19" s="234"/>
      <c r="F19" s="235">
        <f>SUM(D19+E19)</f>
        <v>0</v>
      </c>
      <c r="G19" s="226" t="e">
        <f t="shared" si="0"/>
        <v>#DIV/0!</v>
      </c>
    </row>
    <row r="20" spans="1:7" s="220" customFormat="1" x14ac:dyDescent="0.2">
      <c r="A20" s="230" t="s">
        <v>875</v>
      </c>
      <c r="B20" s="231" t="str">
        <f>"Хас банк"</f>
        <v>Хас банк</v>
      </c>
      <c r="C20" s="232">
        <f t="shared" si="1"/>
        <v>13</v>
      </c>
      <c r="D20" s="233"/>
      <c r="E20" s="234"/>
      <c r="F20" s="235">
        <f t="shared" si="2"/>
        <v>0</v>
      </c>
      <c r="G20" s="226" t="e">
        <f t="shared" si="0"/>
        <v>#DIV/0!</v>
      </c>
    </row>
    <row r="21" spans="1:7" s="220" customFormat="1" x14ac:dyDescent="0.2">
      <c r="A21" s="230" t="s">
        <v>876</v>
      </c>
      <c r="B21" s="231" t="str">
        <f>"Худалдаа хөгжлийн банк"</f>
        <v>Худалдаа хөгжлийн банк</v>
      </c>
      <c r="C21" s="232">
        <f t="shared" si="1"/>
        <v>14</v>
      </c>
      <c r="D21" s="233"/>
      <c r="E21" s="234"/>
      <c r="F21" s="235">
        <f t="shared" si="2"/>
        <v>0</v>
      </c>
      <c r="G21" s="226" t="e">
        <f t="shared" si="0"/>
        <v>#DIV/0!</v>
      </c>
    </row>
    <row r="22" spans="1:7" s="220" customFormat="1" x14ac:dyDescent="0.2">
      <c r="A22" s="230" t="s">
        <v>877</v>
      </c>
      <c r="B22" s="231" t="str">
        <f>"Чингис хаан банк"</f>
        <v>Чингис хаан банк</v>
      </c>
      <c r="C22" s="232">
        <f t="shared" si="1"/>
        <v>15</v>
      </c>
      <c r="D22" s="233"/>
      <c r="E22" s="234"/>
      <c r="F22" s="235">
        <f t="shared" si="2"/>
        <v>0</v>
      </c>
      <c r="G22" s="226" t="e">
        <f t="shared" si="0"/>
        <v>#DIV/0!</v>
      </c>
    </row>
    <row r="23" spans="1:7" s="220" customFormat="1" ht="25.5" x14ac:dyDescent="0.2">
      <c r="A23" s="216">
        <f>+A9+1</f>
        <v>3</v>
      </c>
      <c r="B23" s="228" t="s">
        <v>878</v>
      </c>
      <c r="C23" s="219">
        <f>+C22+1</f>
        <v>16</v>
      </c>
      <c r="D23" s="229">
        <f>SUM(D24:D36)</f>
        <v>0</v>
      </c>
      <c r="E23" s="229">
        <f>SUM(E24:E36)</f>
        <v>0</v>
      </c>
      <c r="F23" s="225">
        <f t="shared" si="2"/>
        <v>0</v>
      </c>
      <c r="G23" s="226" t="e">
        <f t="shared" si="0"/>
        <v>#DIV/0!</v>
      </c>
    </row>
    <row r="24" spans="1:7" s="220" customFormat="1" x14ac:dyDescent="0.2">
      <c r="A24" s="230" t="s">
        <v>879</v>
      </c>
      <c r="B24" s="231" t="str">
        <f>"Ариг банк"</f>
        <v>Ариг банк</v>
      </c>
      <c r="C24" s="232">
        <f t="shared" si="1"/>
        <v>17</v>
      </c>
      <c r="D24" s="233"/>
      <c r="E24" s="236"/>
      <c r="F24" s="235">
        <f t="shared" si="2"/>
        <v>0</v>
      </c>
      <c r="G24" s="226" t="e">
        <f t="shared" si="0"/>
        <v>#DIV/0!</v>
      </c>
    </row>
    <row r="25" spans="1:7" s="220" customFormat="1" x14ac:dyDescent="0.2">
      <c r="A25" s="230" t="s">
        <v>880</v>
      </c>
      <c r="B25" s="231" t="str">
        <f>"Богд банк"</f>
        <v>Богд банк</v>
      </c>
      <c r="C25" s="232">
        <f t="shared" si="1"/>
        <v>18</v>
      </c>
      <c r="D25" s="233"/>
      <c r="E25" s="236"/>
      <c r="F25" s="235">
        <f t="shared" si="2"/>
        <v>0</v>
      </c>
      <c r="G25" s="226" t="e">
        <f t="shared" si="0"/>
        <v>#DIV/0!</v>
      </c>
    </row>
    <row r="26" spans="1:7" s="220" customFormat="1" x14ac:dyDescent="0.2">
      <c r="A26" s="230" t="s">
        <v>881</v>
      </c>
      <c r="B26" s="231" t="str">
        <f>"Голомт банк"</f>
        <v>Голомт банк</v>
      </c>
      <c r="C26" s="232">
        <f t="shared" si="1"/>
        <v>19</v>
      </c>
      <c r="D26" s="233"/>
      <c r="E26" s="236"/>
      <c r="F26" s="235">
        <f t="shared" si="2"/>
        <v>0</v>
      </c>
      <c r="G26" s="226" t="e">
        <f t="shared" si="0"/>
        <v>#DIV/0!</v>
      </c>
    </row>
    <row r="27" spans="1:7" s="220" customFormat="1" x14ac:dyDescent="0.2">
      <c r="A27" s="230" t="s">
        <v>882</v>
      </c>
      <c r="B27" s="231" t="str">
        <f>"Капитрон банк"</f>
        <v>Капитрон банк</v>
      </c>
      <c r="C27" s="232">
        <f t="shared" si="1"/>
        <v>20</v>
      </c>
      <c r="D27" s="233"/>
      <c r="E27" s="236"/>
      <c r="F27" s="235">
        <f t="shared" si="2"/>
        <v>0</v>
      </c>
      <c r="G27" s="226" t="e">
        <f t="shared" si="0"/>
        <v>#DIV/0!</v>
      </c>
    </row>
    <row r="28" spans="1:7" s="220" customFormat="1" x14ac:dyDescent="0.2">
      <c r="A28" s="230" t="s">
        <v>883</v>
      </c>
      <c r="B28" s="231" t="str">
        <f>"Кредит банк"</f>
        <v>Кредит банк</v>
      </c>
      <c r="C28" s="232">
        <f t="shared" si="1"/>
        <v>21</v>
      </c>
      <c r="D28" s="233"/>
      <c r="E28" s="236"/>
      <c r="F28" s="235">
        <f t="shared" si="2"/>
        <v>0</v>
      </c>
      <c r="G28" s="226" t="e">
        <f t="shared" si="0"/>
        <v>#DIV/0!</v>
      </c>
    </row>
    <row r="29" spans="1:7" s="220" customFormat="1" x14ac:dyDescent="0.2">
      <c r="A29" s="230" t="s">
        <v>884</v>
      </c>
      <c r="B29" s="231" t="str">
        <f>"Төрийн банк"</f>
        <v>Төрийн банк</v>
      </c>
      <c r="C29" s="232">
        <f t="shared" si="1"/>
        <v>22</v>
      </c>
      <c r="D29" s="233"/>
      <c r="E29" s="236"/>
      <c r="F29" s="235">
        <f t="shared" si="2"/>
        <v>0</v>
      </c>
      <c r="G29" s="226" t="e">
        <f t="shared" si="0"/>
        <v>#DIV/0!</v>
      </c>
    </row>
    <row r="30" spans="1:7" s="220" customFormat="1" x14ac:dyDescent="0.2">
      <c r="A30" s="230" t="s">
        <v>885</v>
      </c>
      <c r="B30" s="231" t="str">
        <f>"Тээвэр Хөгжлийн банк"</f>
        <v>Тээвэр Хөгжлийн банк</v>
      </c>
      <c r="C30" s="232">
        <f t="shared" si="1"/>
        <v>23</v>
      </c>
      <c r="D30" s="233"/>
      <c r="E30" s="236"/>
      <c r="F30" s="235">
        <f t="shared" si="2"/>
        <v>0</v>
      </c>
      <c r="G30" s="226" t="e">
        <f t="shared" si="0"/>
        <v>#DIV/0!</v>
      </c>
    </row>
    <row r="31" spans="1:7" s="220" customFormat="1" x14ac:dyDescent="0.2">
      <c r="A31" s="230" t="s">
        <v>886</v>
      </c>
      <c r="B31" s="231" t="str">
        <f>"Улаанбаатар хотын банк"</f>
        <v>Улаанбаатар хотын банк</v>
      </c>
      <c r="C31" s="232">
        <f t="shared" si="1"/>
        <v>24</v>
      </c>
      <c r="D31" s="233"/>
      <c r="E31" s="236"/>
      <c r="F31" s="235">
        <f t="shared" si="2"/>
        <v>0</v>
      </c>
      <c r="G31" s="226" t="e">
        <f t="shared" si="0"/>
        <v>#DIV/0!</v>
      </c>
    </row>
    <row r="32" spans="1:7" s="220" customFormat="1" x14ac:dyDescent="0.2">
      <c r="A32" s="230" t="s">
        <v>887</v>
      </c>
      <c r="B32" s="231" t="str">
        <f>"Үндэсний хөрөнгө оруулалтын банк"</f>
        <v>Үндэсний хөрөнгө оруулалтын банк</v>
      </c>
      <c r="C32" s="232">
        <f t="shared" si="1"/>
        <v>25</v>
      </c>
      <c r="D32" s="233"/>
      <c r="E32" s="236"/>
      <c r="F32" s="235">
        <f t="shared" si="2"/>
        <v>0</v>
      </c>
      <c r="G32" s="226" t="e">
        <f t="shared" si="0"/>
        <v>#DIV/0!</v>
      </c>
    </row>
    <row r="33" spans="1:7" s="220" customFormat="1" x14ac:dyDescent="0.2">
      <c r="A33" s="230" t="s">
        <v>888</v>
      </c>
      <c r="B33" s="231" t="str">
        <f>"Хаан банк"</f>
        <v>Хаан банк</v>
      </c>
      <c r="C33" s="232">
        <f t="shared" si="1"/>
        <v>26</v>
      </c>
      <c r="D33" s="233"/>
      <c r="E33" s="236"/>
      <c r="F33" s="235">
        <f t="shared" si="2"/>
        <v>0</v>
      </c>
      <c r="G33" s="226" t="e">
        <f t="shared" si="0"/>
        <v>#DIV/0!</v>
      </c>
    </row>
    <row r="34" spans="1:7" s="220" customFormat="1" x14ac:dyDescent="0.2">
      <c r="A34" s="230" t="s">
        <v>889</v>
      </c>
      <c r="B34" s="231" t="str">
        <f>"Хас банк"</f>
        <v>Хас банк</v>
      </c>
      <c r="C34" s="232">
        <f t="shared" si="1"/>
        <v>27</v>
      </c>
      <c r="D34" s="233"/>
      <c r="E34" s="236"/>
      <c r="F34" s="235">
        <f t="shared" si="2"/>
        <v>0</v>
      </c>
      <c r="G34" s="226" t="e">
        <f t="shared" si="0"/>
        <v>#DIV/0!</v>
      </c>
    </row>
    <row r="35" spans="1:7" s="220" customFormat="1" x14ac:dyDescent="0.2">
      <c r="A35" s="230" t="s">
        <v>890</v>
      </c>
      <c r="B35" s="231" t="str">
        <f>"Худалдаа хөгжлийн банк"</f>
        <v>Худалдаа хөгжлийн банк</v>
      </c>
      <c r="C35" s="232">
        <f t="shared" si="1"/>
        <v>28</v>
      </c>
      <c r="D35" s="233"/>
      <c r="E35" s="236"/>
      <c r="F35" s="235">
        <f t="shared" si="2"/>
        <v>0</v>
      </c>
      <c r="G35" s="226" t="e">
        <f t="shared" si="0"/>
        <v>#DIV/0!</v>
      </c>
    </row>
    <row r="36" spans="1:7" s="220" customFormat="1" x14ac:dyDescent="0.2">
      <c r="A36" s="230" t="s">
        <v>891</v>
      </c>
      <c r="B36" s="231" t="str">
        <f>"Чингис хаан банк"</f>
        <v>Чингис хаан банк</v>
      </c>
      <c r="C36" s="232">
        <f t="shared" si="1"/>
        <v>29</v>
      </c>
      <c r="D36" s="233"/>
      <c r="E36" s="236"/>
      <c r="F36" s="235">
        <f t="shared" si="2"/>
        <v>0</v>
      </c>
      <c r="G36" s="226" t="e">
        <f t="shared" si="0"/>
        <v>#DIV/0!</v>
      </c>
    </row>
    <row r="37" spans="1:7" s="220" customFormat="1" ht="25.5" x14ac:dyDescent="0.2">
      <c r="A37" s="216">
        <v>4</v>
      </c>
      <c r="B37" s="228" t="s">
        <v>892</v>
      </c>
      <c r="C37" s="219">
        <f>+C36+1</f>
        <v>30</v>
      </c>
      <c r="D37" s="229">
        <f>SUM(D38:D50)</f>
        <v>0</v>
      </c>
      <c r="E37" s="229">
        <f>SUM(E38:E50)</f>
        <v>0</v>
      </c>
      <c r="F37" s="225">
        <f t="shared" si="2"/>
        <v>0</v>
      </c>
      <c r="G37" s="226" t="e">
        <f t="shared" si="0"/>
        <v>#DIV/0!</v>
      </c>
    </row>
    <row r="38" spans="1:7" s="220" customFormat="1" x14ac:dyDescent="0.2">
      <c r="A38" s="230" t="s">
        <v>555</v>
      </c>
      <c r="B38" s="231" t="str">
        <f>"Ариг банк"</f>
        <v>Ариг банк</v>
      </c>
      <c r="C38" s="232">
        <f t="shared" si="1"/>
        <v>31</v>
      </c>
      <c r="D38" s="236"/>
      <c r="E38" s="238"/>
      <c r="F38" s="235">
        <f t="shared" si="2"/>
        <v>0</v>
      </c>
      <c r="G38" s="226" t="e">
        <f t="shared" si="0"/>
        <v>#DIV/0!</v>
      </c>
    </row>
    <row r="39" spans="1:7" s="220" customFormat="1" x14ac:dyDescent="0.2">
      <c r="A39" s="230" t="s">
        <v>556</v>
      </c>
      <c r="B39" s="231" t="str">
        <f>"Богд банк"</f>
        <v>Богд банк</v>
      </c>
      <c r="C39" s="232">
        <f t="shared" si="1"/>
        <v>32</v>
      </c>
      <c r="D39" s="236"/>
      <c r="E39" s="238"/>
      <c r="F39" s="235">
        <f t="shared" si="2"/>
        <v>0</v>
      </c>
      <c r="G39" s="226" t="e">
        <f t="shared" si="0"/>
        <v>#DIV/0!</v>
      </c>
    </row>
    <row r="40" spans="1:7" s="220" customFormat="1" x14ac:dyDescent="0.2">
      <c r="A40" s="230" t="s">
        <v>557</v>
      </c>
      <c r="B40" s="231" t="str">
        <f>"Голомт банк"</f>
        <v>Голомт банк</v>
      </c>
      <c r="C40" s="237">
        <f t="shared" si="1"/>
        <v>33</v>
      </c>
      <c r="D40" s="236"/>
      <c r="E40" s="238"/>
      <c r="F40" s="235">
        <f t="shared" si="2"/>
        <v>0</v>
      </c>
      <c r="G40" s="226" t="e">
        <f t="shared" si="0"/>
        <v>#DIV/0!</v>
      </c>
    </row>
    <row r="41" spans="1:7" s="220" customFormat="1" x14ac:dyDescent="0.2">
      <c r="A41" s="230" t="s">
        <v>576</v>
      </c>
      <c r="B41" s="231" t="str">
        <f>"Капитрон банк"</f>
        <v>Капитрон банк</v>
      </c>
      <c r="C41" s="237">
        <f t="shared" si="1"/>
        <v>34</v>
      </c>
      <c r="D41" s="236"/>
      <c r="E41" s="238"/>
      <c r="F41" s="235">
        <f t="shared" si="2"/>
        <v>0</v>
      </c>
      <c r="G41" s="226" t="e">
        <f t="shared" si="0"/>
        <v>#DIV/0!</v>
      </c>
    </row>
    <row r="42" spans="1:7" s="220" customFormat="1" x14ac:dyDescent="0.2">
      <c r="A42" s="230" t="s">
        <v>893</v>
      </c>
      <c r="B42" s="231" t="str">
        <f>"Кредит банк"</f>
        <v>Кредит банк</v>
      </c>
      <c r="C42" s="237">
        <f t="shared" si="1"/>
        <v>35</v>
      </c>
      <c r="D42" s="236"/>
      <c r="E42" s="238"/>
      <c r="F42" s="235">
        <f t="shared" si="2"/>
        <v>0</v>
      </c>
      <c r="G42" s="226" t="e">
        <f t="shared" si="0"/>
        <v>#DIV/0!</v>
      </c>
    </row>
    <row r="43" spans="1:7" s="220" customFormat="1" x14ac:dyDescent="0.2">
      <c r="A43" s="230" t="s">
        <v>894</v>
      </c>
      <c r="B43" s="231" t="str">
        <f>"Төрийн банк"</f>
        <v>Төрийн банк</v>
      </c>
      <c r="C43" s="232">
        <f t="shared" si="1"/>
        <v>36</v>
      </c>
      <c r="D43" s="236"/>
      <c r="E43" s="238"/>
      <c r="F43" s="235">
        <f t="shared" si="2"/>
        <v>0</v>
      </c>
      <c r="G43" s="226" t="e">
        <f t="shared" si="0"/>
        <v>#DIV/0!</v>
      </c>
    </row>
    <row r="44" spans="1:7" s="220" customFormat="1" x14ac:dyDescent="0.2">
      <c r="A44" s="230" t="s">
        <v>895</v>
      </c>
      <c r="B44" s="231" t="str">
        <f>"Тээвэр Хөгжлийн банк"</f>
        <v>Тээвэр Хөгжлийн банк</v>
      </c>
      <c r="C44" s="232">
        <f t="shared" si="1"/>
        <v>37</v>
      </c>
      <c r="D44" s="236"/>
      <c r="E44" s="238"/>
      <c r="F44" s="235">
        <f t="shared" si="2"/>
        <v>0</v>
      </c>
      <c r="G44" s="226" t="e">
        <f t="shared" si="0"/>
        <v>#DIV/0!</v>
      </c>
    </row>
    <row r="45" spans="1:7" s="220" customFormat="1" x14ac:dyDescent="0.2">
      <c r="A45" s="230" t="s">
        <v>896</v>
      </c>
      <c r="B45" s="231" t="str">
        <f>"Улаанбаатар хотын банк"</f>
        <v>Улаанбаатар хотын банк</v>
      </c>
      <c r="C45" s="232">
        <f t="shared" si="1"/>
        <v>38</v>
      </c>
      <c r="D45" s="236"/>
      <c r="E45" s="238"/>
      <c r="F45" s="235">
        <f t="shared" si="2"/>
        <v>0</v>
      </c>
      <c r="G45" s="226" t="e">
        <f t="shared" si="0"/>
        <v>#DIV/0!</v>
      </c>
    </row>
    <row r="46" spans="1:7" s="220" customFormat="1" x14ac:dyDescent="0.2">
      <c r="A46" s="230" t="s">
        <v>897</v>
      </c>
      <c r="B46" s="231" t="str">
        <f>"Үндэсний хөрөнгө оруулалтын банк"</f>
        <v>Үндэсний хөрөнгө оруулалтын банк</v>
      </c>
      <c r="C46" s="232">
        <f t="shared" si="1"/>
        <v>39</v>
      </c>
      <c r="D46" s="236"/>
      <c r="E46" s="238"/>
      <c r="F46" s="235">
        <f t="shared" si="2"/>
        <v>0</v>
      </c>
      <c r="G46" s="226" t="e">
        <f t="shared" si="0"/>
        <v>#DIV/0!</v>
      </c>
    </row>
    <row r="47" spans="1:7" s="220" customFormat="1" x14ac:dyDescent="0.2">
      <c r="A47" s="230" t="s">
        <v>898</v>
      </c>
      <c r="B47" s="231" t="str">
        <f>"Хаан банк"</f>
        <v>Хаан банк</v>
      </c>
      <c r="C47" s="232">
        <f t="shared" si="1"/>
        <v>40</v>
      </c>
      <c r="D47" s="236"/>
      <c r="E47" s="238"/>
      <c r="F47" s="235">
        <f t="shared" si="2"/>
        <v>0</v>
      </c>
      <c r="G47" s="226" t="e">
        <f t="shared" si="0"/>
        <v>#DIV/0!</v>
      </c>
    </row>
    <row r="48" spans="1:7" s="220" customFormat="1" x14ac:dyDescent="0.2">
      <c r="A48" s="230" t="s">
        <v>899</v>
      </c>
      <c r="B48" s="231" t="str">
        <f>"Хас банк"</f>
        <v>Хас банк</v>
      </c>
      <c r="C48" s="232">
        <f t="shared" si="1"/>
        <v>41</v>
      </c>
      <c r="D48" s="236"/>
      <c r="E48" s="238"/>
      <c r="F48" s="235">
        <f t="shared" si="2"/>
        <v>0</v>
      </c>
      <c r="G48" s="226" t="e">
        <f t="shared" si="0"/>
        <v>#DIV/0!</v>
      </c>
    </row>
    <row r="49" spans="1:8" s="220" customFormat="1" x14ac:dyDescent="0.2">
      <c r="A49" s="230" t="s">
        <v>900</v>
      </c>
      <c r="B49" s="231" t="str">
        <f>"Худалдаа хөгжлийн банк"</f>
        <v>Худалдаа хөгжлийн банк</v>
      </c>
      <c r="C49" s="232">
        <f t="shared" si="1"/>
        <v>42</v>
      </c>
      <c r="D49" s="236"/>
      <c r="E49" s="238"/>
      <c r="F49" s="235">
        <f t="shared" si="2"/>
        <v>0</v>
      </c>
      <c r="G49" s="226" t="e">
        <f t="shared" si="0"/>
        <v>#DIV/0!</v>
      </c>
    </row>
    <row r="50" spans="1:8" s="220" customFormat="1" x14ac:dyDescent="0.2">
      <c r="A50" s="230" t="s">
        <v>901</v>
      </c>
      <c r="B50" s="231" t="str">
        <f>"Чингис хаан банк"</f>
        <v>Чингис хаан банк</v>
      </c>
      <c r="C50" s="232">
        <f t="shared" si="1"/>
        <v>43</v>
      </c>
      <c r="D50" s="236"/>
      <c r="E50" s="238"/>
      <c r="F50" s="235">
        <f t="shared" si="2"/>
        <v>0</v>
      </c>
      <c r="G50" s="226" t="e">
        <f t="shared" si="0"/>
        <v>#DIV/0!</v>
      </c>
    </row>
    <row r="51" spans="1:8" s="220" customFormat="1" ht="25.5" x14ac:dyDescent="0.2">
      <c r="A51" s="216">
        <v>5</v>
      </c>
      <c r="B51" s="228" t="s">
        <v>902</v>
      </c>
      <c r="C51" s="219">
        <f>+C50+1</f>
        <v>44</v>
      </c>
      <c r="D51" s="229">
        <f>SUM(D52:D64)</f>
        <v>0</v>
      </c>
      <c r="E51" s="229">
        <f>SUM(E52:E64)</f>
        <v>0</v>
      </c>
      <c r="F51" s="225">
        <f t="shared" si="2"/>
        <v>0</v>
      </c>
      <c r="G51" s="226" t="e">
        <f t="shared" si="0"/>
        <v>#DIV/0!</v>
      </c>
      <c r="H51" s="227" t="e">
        <f>+IF(G51&lt;0.8, "","журамд заасан хувиас хэтрүүлж байршуулсан")</f>
        <v>#DIV/0!</v>
      </c>
    </row>
    <row r="52" spans="1:8" s="220" customFormat="1" x14ac:dyDescent="0.2">
      <c r="A52" s="230" t="s">
        <v>559</v>
      </c>
      <c r="B52" s="231" t="str">
        <f>"Ариг банк"</f>
        <v>Ариг банк</v>
      </c>
      <c r="C52" s="232">
        <f t="shared" si="1"/>
        <v>45</v>
      </c>
      <c r="D52" s="236"/>
      <c r="E52" s="238"/>
      <c r="F52" s="235">
        <f t="shared" si="2"/>
        <v>0</v>
      </c>
      <c r="G52" s="226" t="e">
        <f t="shared" si="0"/>
        <v>#DIV/0!</v>
      </c>
    </row>
    <row r="53" spans="1:8" s="220" customFormat="1" x14ac:dyDescent="0.2">
      <c r="A53" s="230" t="s">
        <v>560</v>
      </c>
      <c r="B53" s="231" t="str">
        <f>"Богд банк"</f>
        <v>Богд банк</v>
      </c>
      <c r="C53" s="232">
        <f t="shared" si="1"/>
        <v>46</v>
      </c>
      <c r="D53" s="236"/>
      <c r="E53" s="238"/>
      <c r="F53" s="235">
        <f t="shared" si="2"/>
        <v>0</v>
      </c>
      <c r="G53" s="226" t="e">
        <f t="shared" si="0"/>
        <v>#DIV/0!</v>
      </c>
    </row>
    <row r="54" spans="1:8" s="220" customFormat="1" x14ac:dyDescent="0.2">
      <c r="A54" s="230" t="s">
        <v>561</v>
      </c>
      <c r="B54" s="231" t="str">
        <f>"Голомт банк"</f>
        <v>Голомт банк</v>
      </c>
      <c r="C54" s="232">
        <f t="shared" si="1"/>
        <v>47</v>
      </c>
      <c r="D54" s="236"/>
      <c r="E54" s="238"/>
      <c r="F54" s="235">
        <f t="shared" si="2"/>
        <v>0</v>
      </c>
      <c r="G54" s="226" t="e">
        <f t="shared" si="0"/>
        <v>#DIV/0!</v>
      </c>
    </row>
    <row r="55" spans="1:8" s="220" customFormat="1" x14ac:dyDescent="0.2">
      <c r="A55" s="230" t="s">
        <v>606</v>
      </c>
      <c r="B55" s="231" t="str">
        <f>"Капитрон банк"</f>
        <v>Капитрон банк</v>
      </c>
      <c r="C55" s="232">
        <f t="shared" si="1"/>
        <v>48</v>
      </c>
      <c r="D55" s="236"/>
      <c r="E55" s="238"/>
      <c r="F55" s="235">
        <f t="shared" si="2"/>
        <v>0</v>
      </c>
      <c r="G55" s="226" t="e">
        <f t="shared" si="0"/>
        <v>#DIV/0!</v>
      </c>
    </row>
    <row r="56" spans="1:8" s="220" customFormat="1" x14ac:dyDescent="0.2">
      <c r="A56" s="230" t="s">
        <v>903</v>
      </c>
      <c r="B56" s="231" t="str">
        <f>"Кредит банк"</f>
        <v>Кредит банк</v>
      </c>
      <c r="C56" s="232">
        <f t="shared" si="1"/>
        <v>49</v>
      </c>
      <c r="D56" s="236"/>
      <c r="E56" s="238"/>
      <c r="F56" s="235">
        <f t="shared" si="2"/>
        <v>0</v>
      </c>
      <c r="G56" s="226" t="e">
        <f t="shared" si="0"/>
        <v>#DIV/0!</v>
      </c>
    </row>
    <row r="57" spans="1:8" x14ac:dyDescent="0.2">
      <c r="A57" s="230" t="s">
        <v>904</v>
      </c>
      <c r="B57" s="231" t="str">
        <f>"Төрийн банк"</f>
        <v>Төрийн банк</v>
      </c>
      <c r="C57" s="232">
        <f t="shared" si="1"/>
        <v>50</v>
      </c>
      <c r="D57" s="236"/>
      <c r="E57" s="238"/>
      <c r="F57" s="235">
        <f t="shared" si="2"/>
        <v>0</v>
      </c>
      <c r="G57" s="226" t="e">
        <f t="shared" si="0"/>
        <v>#DIV/0!</v>
      </c>
    </row>
    <row r="58" spans="1:8" x14ac:dyDescent="0.2">
      <c r="A58" s="230" t="s">
        <v>905</v>
      </c>
      <c r="B58" s="231" t="str">
        <f>"Тээвэр Хөгжлийн банк"</f>
        <v>Тээвэр Хөгжлийн банк</v>
      </c>
      <c r="C58" s="232">
        <f t="shared" si="1"/>
        <v>51</v>
      </c>
      <c r="D58" s="236"/>
      <c r="E58" s="238"/>
      <c r="F58" s="235">
        <f t="shared" si="2"/>
        <v>0</v>
      </c>
      <c r="G58" s="226" t="e">
        <f t="shared" si="0"/>
        <v>#DIV/0!</v>
      </c>
    </row>
    <row r="59" spans="1:8" x14ac:dyDescent="0.2">
      <c r="A59" s="230" t="s">
        <v>906</v>
      </c>
      <c r="B59" s="231" t="str">
        <f>"Улаанбаатар хотын банк"</f>
        <v>Улаанбаатар хотын банк</v>
      </c>
      <c r="C59" s="232">
        <f t="shared" si="1"/>
        <v>52</v>
      </c>
      <c r="D59" s="236"/>
      <c r="E59" s="238"/>
      <c r="F59" s="235">
        <f t="shared" si="2"/>
        <v>0</v>
      </c>
      <c r="G59" s="226" t="e">
        <f t="shared" si="0"/>
        <v>#DIV/0!</v>
      </c>
    </row>
    <row r="60" spans="1:8" x14ac:dyDescent="0.2">
      <c r="A60" s="230" t="s">
        <v>907</v>
      </c>
      <c r="B60" s="231" t="str">
        <f>"Үндэсний хөрөнгө оруулалтын банк"</f>
        <v>Үндэсний хөрөнгө оруулалтын банк</v>
      </c>
      <c r="C60" s="232">
        <f t="shared" si="1"/>
        <v>53</v>
      </c>
      <c r="D60" s="236"/>
      <c r="E60" s="238"/>
      <c r="F60" s="235">
        <f t="shared" si="2"/>
        <v>0</v>
      </c>
      <c r="G60" s="226" t="e">
        <f t="shared" si="0"/>
        <v>#DIV/0!</v>
      </c>
    </row>
    <row r="61" spans="1:8" x14ac:dyDescent="0.2">
      <c r="A61" s="230" t="s">
        <v>908</v>
      </c>
      <c r="B61" s="231" t="str">
        <f>"Хаан банк"</f>
        <v>Хаан банк</v>
      </c>
      <c r="C61" s="232">
        <f t="shared" si="1"/>
        <v>54</v>
      </c>
      <c r="D61" s="236"/>
      <c r="E61" s="238"/>
      <c r="F61" s="235">
        <f t="shared" si="2"/>
        <v>0</v>
      </c>
      <c r="G61" s="226" t="e">
        <f t="shared" si="0"/>
        <v>#DIV/0!</v>
      </c>
    </row>
    <row r="62" spans="1:8" x14ac:dyDescent="0.2">
      <c r="A62" s="230" t="s">
        <v>909</v>
      </c>
      <c r="B62" s="231" t="str">
        <f>"Хас банк"</f>
        <v>Хас банк</v>
      </c>
      <c r="C62" s="232">
        <f t="shared" si="1"/>
        <v>55</v>
      </c>
      <c r="D62" s="236"/>
      <c r="E62" s="238"/>
      <c r="F62" s="235">
        <f t="shared" si="2"/>
        <v>0</v>
      </c>
      <c r="G62" s="226" t="e">
        <f t="shared" si="0"/>
        <v>#DIV/0!</v>
      </c>
    </row>
    <row r="63" spans="1:8" x14ac:dyDescent="0.2">
      <c r="A63" s="230" t="s">
        <v>910</v>
      </c>
      <c r="B63" s="231" t="str">
        <f>"Худалдаа хөгжлийн банк"</f>
        <v>Худалдаа хөгжлийн банк</v>
      </c>
      <c r="C63" s="232">
        <f t="shared" si="1"/>
        <v>56</v>
      </c>
      <c r="D63" s="236"/>
      <c r="E63" s="238"/>
      <c r="F63" s="235">
        <f t="shared" si="2"/>
        <v>0</v>
      </c>
      <c r="G63" s="226" t="e">
        <f t="shared" si="0"/>
        <v>#DIV/0!</v>
      </c>
    </row>
    <row r="64" spans="1:8" x14ac:dyDescent="0.2">
      <c r="A64" s="230" t="s">
        <v>911</v>
      </c>
      <c r="B64" s="231" t="str">
        <f>"Чингис хаан банк"</f>
        <v>Чингис хаан банк</v>
      </c>
      <c r="C64" s="232">
        <f t="shared" si="1"/>
        <v>57</v>
      </c>
      <c r="D64" s="236"/>
      <c r="E64" s="238"/>
      <c r="F64" s="235">
        <f t="shared" si="2"/>
        <v>0</v>
      </c>
      <c r="G64" s="226" t="e">
        <f t="shared" si="0"/>
        <v>#DIV/0!</v>
      </c>
    </row>
    <row r="65" spans="1:8" x14ac:dyDescent="0.2">
      <c r="A65" s="216">
        <f>+A51+1</f>
        <v>6</v>
      </c>
      <c r="B65" s="239" t="s">
        <v>912</v>
      </c>
      <c r="C65" s="219">
        <f>+C64+1</f>
        <v>58</v>
      </c>
      <c r="D65" s="229">
        <f>SUM(D66:D74)</f>
        <v>0</v>
      </c>
      <c r="E65" s="229">
        <f>SUM(E66:E74)</f>
        <v>0</v>
      </c>
      <c r="F65" s="225">
        <f t="shared" ref="F65:F86" si="3">SUM(D65+E65)</f>
        <v>0</v>
      </c>
      <c r="G65" s="226" t="e">
        <f t="shared" si="0"/>
        <v>#DIV/0!</v>
      </c>
    </row>
    <row r="66" spans="1:8" x14ac:dyDescent="0.2">
      <c r="A66" s="230" t="s">
        <v>913</v>
      </c>
      <c r="B66" s="240" t="s">
        <v>764</v>
      </c>
      <c r="C66" s="232">
        <f t="shared" ref="C66:C88" si="4">C65+1</f>
        <v>59</v>
      </c>
      <c r="D66" s="233"/>
      <c r="E66" s="233"/>
      <c r="F66" s="235">
        <f>SUM(D66+E66)</f>
        <v>0</v>
      </c>
      <c r="G66" s="226" t="e">
        <f t="shared" si="0"/>
        <v>#DIV/0!</v>
      </c>
    </row>
    <row r="67" spans="1:8" x14ac:dyDescent="0.2">
      <c r="A67" s="230" t="s">
        <v>914</v>
      </c>
      <c r="B67" s="240" t="s">
        <v>260</v>
      </c>
      <c r="C67" s="232">
        <f t="shared" si="4"/>
        <v>60</v>
      </c>
      <c r="D67" s="233"/>
      <c r="E67" s="233"/>
      <c r="F67" s="235">
        <f t="shared" si="3"/>
        <v>0</v>
      </c>
      <c r="G67" s="226" t="e">
        <f t="shared" si="0"/>
        <v>#DIV/0!</v>
      </c>
      <c r="H67" s="241" t="e">
        <f>+IF(G67&lt;0.6, "","журамд заасан хувиас хэтрүүлж байршуулсан")</f>
        <v>#DIV/0!</v>
      </c>
    </row>
    <row r="68" spans="1:8" x14ac:dyDescent="0.2">
      <c r="A68" s="230" t="s">
        <v>915</v>
      </c>
      <c r="B68" s="240" t="s">
        <v>261</v>
      </c>
      <c r="C68" s="232">
        <f t="shared" si="4"/>
        <v>61</v>
      </c>
      <c r="D68" s="233"/>
      <c r="E68" s="233"/>
      <c r="F68" s="235">
        <f t="shared" si="3"/>
        <v>0</v>
      </c>
      <c r="G68" s="226" t="e">
        <f t="shared" si="0"/>
        <v>#DIV/0!</v>
      </c>
      <c r="H68" s="241" t="e">
        <f>+IF(G68&lt;0.6, "","журамд заасан хувиас хэтрүүлж байршуулсан")</f>
        <v>#DIV/0!</v>
      </c>
    </row>
    <row r="69" spans="1:8" x14ac:dyDescent="0.2">
      <c r="A69" s="230" t="s">
        <v>916</v>
      </c>
      <c r="B69" s="240" t="s">
        <v>765</v>
      </c>
      <c r="C69" s="232">
        <f t="shared" si="4"/>
        <v>62</v>
      </c>
      <c r="D69" s="233"/>
      <c r="E69" s="233"/>
      <c r="F69" s="235">
        <f t="shared" si="3"/>
        <v>0</v>
      </c>
      <c r="G69" s="226" t="e">
        <f t="shared" si="0"/>
        <v>#DIV/0!</v>
      </c>
      <c r="H69" s="241" t="e">
        <f>+IF(G69&lt;0.6, "","журамд заасан хувиас хэтрүүлж байршуулсан")</f>
        <v>#DIV/0!</v>
      </c>
    </row>
    <row r="70" spans="1:8" x14ac:dyDescent="0.2">
      <c r="A70" s="230" t="s">
        <v>917</v>
      </c>
      <c r="B70" s="240" t="s">
        <v>259</v>
      </c>
      <c r="C70" s="232">
        <f t="shared" si="4"/>
        <v>63</v>
      </c>
      <c r="D70" s="233"/>
      <c r="E70" s="233"/>
      <c r="F70" s="235">
        <f t="shared" si="3"/>
        <v>0</v>
      </c>
      <c r="G70" s="226" t="e">
        <f t="shared" si="0"/>
        <v>#DIV/0!</v>
      </c>
      <c r="H70" s="241" t="e">
        <f>+IF(G70&lt;0.2, "","журамд заасан хувиас хэтрүүлж байршуулсан")</f>
        <v>#DIV/0!</v>
      </c>
    </row>
    <row r="71" spans="1:8" x14ac:dyDescent="0.2">
      <c r="A71" s="230" t="s">
        <v>918</v>
      </c>
      <c r="B71" s="240" t="s">
        <v>766</v>
      </c>
      <c r="C71" s="232">
        <f t="shared" si="4"/>
        <v>64</v>
      </c>
      <c r="D71" s="233"/>
      <c r="E71" s="233"/>
      <c r="F71" s="235">
        <f t="shared" si="3"/>
        <v>0</v>
      </c>
      <c r="G71" s="226" t="e">
        <f t="shared" si="0"/>
        <v>#DIV/0!</v>
      </c>
      <c r="H71" s="241" t="e">
        <f>+IF(G71&lt;0.1, "","журамд заасан хувиас хэтрүүлж байршуулсан")</f>
        <v>#DIV/0!</v>
      </c>
    </row>
    <row r="72" spans="1:8" x14ac:dyDescent="0.2">
      <c r="A72" s="230" t="s">
        <v>919</v>
      </c>
      <c r="B72" s="240" t="s">
        <v>767</v>
      </c>
      <c r="C72" s="232">
        <f t="shared" si="4"/>
        <v>65</v>
      </c>
      <c r="D72" s="233"/>
      <c r="E72" s="233"/>
      <c r="F72" s="235">
        <f t="shared" si="3"/>
        <v>0</v>
      </c>
      <c r="G72" s="226" t="e">
        <f t="shared" ref="G72:G88" si="5">F72/$F$88</f>
        <v>#DIV/0!</v>
      </c>
      <c r="H72" s="241" t="e">
        <f>+IF(G72&lt;0.05, "","журамд заасан хувиас хэтрүүлж байршуулсан")</f>
        <v>#DIV/0!</v>
      </c>
    </row>
    <row r="73" spans="1:8" ht="25.5" x14ac:dyDescent="0.2">
      <c r="A73" s="230" t="s">
        <v>920</v>
      </c>
      <c r="B73" s="240" t="s">
        <v>768</v>
      </c>
      <c r="C73" s="232">
        <f t="shared" si="4"/>
        <v>66</v>
      </c>
      <c r="D73" s="233"/>
      <c r="E73" s="233"/>
      <c r="F73" s="235">
        <f t="shared" si="3"/>
        <v>0</v>
      </c>
      <c r="G73" s="226" t="e">
        <f t="shared" si="5"/>
        <v>#DIV/0!</v>
      </c>
      <c r="H73" s="241" t="e">
        <f>+IF(G73&lt;0.2, "","журамд заасан хувиас хэтрүүлж байршуулсан")</f>
        <v>#DIV/0!</v>
      </c>
    </row>
    <row r="74" spans="1:8" x14ac:dyDescent="0.2">
      <c r="A74" s="230" t="s">
        <v>921</v>
      </c>
      <c r="B74" s="240" t="s">
        <v>603</v>
      </c>
      <c r="C74" s="232">
        <f t="shared" si="4"/>
        <v>67</v>
      </c>
      <c r="D74" s="233"/>
      <c r="E74" s="233"/>
      <c r="F74" s="235">
        <f t="shared" si="3"/>
        <v>0</v>
      </c>
      <c r="G74" s="226" t="e">
        <f t="shared" si="5"/>
        <v>#DIV/0!</v>
      </c>
    </row>
    <row r="75" spans="1:8" x14ac:dyDescent="0.2">
      <c r="A75" s="216">
        <f>+A65+1</f>
        <v>7</v>
      </c>
      <c r="B75" s="228" t="s">
        <v>769</v>
      </c>
      <c r="C75" s="219">
        <f t="shared" si="4"/>
        <v>68</v>
      </c>
      <c r="D75" s="229">
        <v>0</v>
      </c>
      <c r="E75" s="242"/>
      <c r="F75" s="225">
        <f t="shared" si="3"/>
        <v>0</v>
      </c>
      <c r="G75" s="226" t="e">
        <f t="shared" si="5"/>
        <v>#DIV/0!</v>
      </c>
      <c r="H75" s="241" t="e">
        <f>+IF(G75&lt;0.1, "","журамд заасан хувиас хэтрүүлж байршуулсан")</f>
        <v>#DIV/0!</v>
      </c>
    </row>
    <row r="76" spans="1:8" ht="25.5" x14ac:dyDescent="0.2">
      <c r="A76" s="216" t="s">
        <v>564</v>
      </c>
      <c r="B76" s="228" t="s">
        <v>922</v>
      </c>
      <c r="C76" s="219">
        <f t="shared" si="4"/>
        <v>69</v>
      </c>
      <c r="D76" s="229">
        <v>0</v>
      </c>
      <c r="E76" s="229">
        <f>SUM(E77:E86)</f>
        <v>0</v>
      </c>
      <c r="F76" s="243">
        <f t="shared" si="3"/>
        <v>0</v>
      </c>
      <c r="G76" s="226" t="e">
        <f t="shared" si="5"/>
        <v>#DIV/0!</v>
      </c>
      <c r="H76" s="241" t="e">
        <f>+IF(G76&lt;0.2, "","журамд заасан хувиас хэтрүүлж байршуулсан")</f>
        <v>#DIV/0!</v>
      </c>
    </row>
    <row r="77" spans="1:8" x14ac:dyDescent="0.2">
      <c r="A77" s="244" t="s">
        <v>923</v>
      </c>
      <c r="B77" s="240" t="s">
        <v>924</v>
      </c>
      <c r="C77" s="245">
        <f t="shared" si="4"/>
        <v>70</v>
      </c>
      <c r="D77" s="234"/>
      <c r="E77" s="233"/>
      <c r="F77" s="235">
        <f t="shared" si="3"/>
        <v>0</v>
      </c>
      <c r="G77" s="226" t="e">
        <f t="shared" si="5"/>
        <v>#DIV/0!</v>
      </c>
    </row>
    <row r="78" spans="1:8" x14ac:dyDescent="0.2">
      <c r="A78" s="246">
        <f>+A77+0.1</f>
        <v>8.1999999999999993</v>
      </c>
      <c r="B78" s="240" t="s">
        <v>924</v>
      </c>
      <c r="C78" s="245">
        <f t="shared" si="4"/>
        <v>71</v>
      </c>
      <c r="D78" s="234"/>
      <c r="E78" s="233"/>
      <c r="F78" s="235">
        <f t="shared" si="3"/>
        <v>0</v>
      </c>
      <c r="G78" s="226" t="e">
        <f t="shared" si="5"/>
        <v>#DIV/0!</v>
      </c>
    </row>
    <row r="79" spans="1:8" x14ac:dyDescent="0.2">
      <c r="A79" s="246">
        <f t="shared" ref="A79:A85" si="6">+A78+0.1</f>
        <v>8.2999999999999989</v>
      </c>
      <c r="B79" s="240" t="s">
        <v>924</v>
      </c>
      <c r="C79" s="245">
        <f t="shared" si="4"/>
        <v>72</v>
      </c>
      <c r="D79" s="234"/>
      <c r="E79" s="233"/>
      <c r="F79" s="235">
        <f t="shared" si="3"/>
        <v>0</v>
      </c>
      <c r="G79" s="226" t="e">
        <f t="shared" si="5"/>
        <v>#DIV/0!</v>
      </c>
    </row>
    <row r="80" spans="1:8" x14ac:dyDescent="0.2">
      <c r="A80" s="246">
        <f t="shared" si="6"/>
        <v>8.3999999999999986</v>
      </c>
      <c r="B80" s="240" t="s">
        <v>924</v>
      </c>
      <c r="C80" s="245">
        <f t="shared" si="4"/>
        <v>73</v>
      </c>
      <c r="D80" s="234"/>
      <c r="E80" s="233"/>
      <c r="F80" s="235">
        <f t="shared" si="3"/>
        <v>0</v>
      </c>
      <c r="G80" s="226" t="e">
        <f t="shared" si="5"/>
        <v>#DIV/0!</v>
      </c>
    </row>
    <row r="81" spans="1:8" x14ac:dyDescent="0.2">
      <c r="A81" s="246">
        <f t="shared" si="6"/>
        <v>8.4999999999999982</v>
      </c>
      <c r="B81" s="240" t="s">
        <v>924</v>
      </c>
      <c r="C81" s="245">
        <f t="shared" si="4"/>
        <v>74</v>
      </c>
      <c r="D81" s="234"/>
      <c r="E81" s="233"/>
      <c r="F81" s="235">
        <f t="shared" si="3"/>
        <v>0</v>
      </c>
      <c r="G81" s="226" t="e">
        <f t="shared" si="5"/>
        <v>#DIV/0!</v>
      </c>
    </row>
    <row r="82" spans="1:8" x14ac:dyDescent="0.2">
      <c r="A82" s="246">
        <f t="shared" si="6"/>
        <v>8.5999999999999979</v>
      </c>
      <c r="B82" s="240" t="s">
        <v>924</v>
      </c>
      <c r="C82" s="245">
        <f t="shared" si="4"/>
        <v>75</v>
      </c>
      <c r="D82" s="234"/>
      <c r="E82" s="233"/>
      <c r="F82" s="235">
        <f t="shared" si="3"/>
        <v>0</v>
      </c>
      <c r="G82" s="226" t="e">
        <f t="shared" si="5"/>
        <v>#DIV/0!</v>
      </c>
    </row>
    <row r="83" spans="1:8" x14ac:dyDescent="0.2">
      <c r="A83" s="246">
        <f t="shared" si="6"/>
        <v>8.6999999999999975</v>
      </c>
      <c r="B83" s="240" t="s">
        <v>924</v>
      </c>
      <c r="C83" s="245">
        <f t="shared" si="4"/>
        <v>76</v>
      </c>
      <c r="D83" s="234"/>
      <c r="E83" s="233"/>
      <c r="F83" s="235">
        <f t="shared" si="3"/>
        <v>0</v>
      </c>
      <c r="G83" s="226" t="e">
        <f t="shared" si="5"/>
        <v>#DIV/0!</v>
      </c>
    </row>
    <row r="84" spans="1:8" x14ac:dyDescent="0.2">
      <c r="A84" s="246">
        <f t="shared" si="6"/>
        <v>8.7999999999999972</v>
      </c>
      <c r="B84" s="240" t="s">
        <v>924</v>
      </c>
      <c r="C84" s="245">
        <f t="shared" si="4"/>
        <v>77</v>
      </c>
      <c r="D84" s="234"/>
      <c r="E84" s="233"/>
      <c r="F84" s="235">
        <f t="shared" si="3"/>
        <v>0</v>
      </c>
      <c r="G84" s="226" t="e">
        <f t="shared" si="5"/>
        <v>#DIV/0!</v>
      </c>
    </row>
    <row r="85" spans="1:8" x14ac:dyDescent="0.2">
      <c r="A85" s="246">
        <f t="shared" si="6"/>
        <v>8.8999999999999968</v>
      </c>
      <c r="B85" s="240" t="s">
        <v>924</v>
      </c>
      <c r="C85" s="245">
        <f t="shared" si="4"/>
        <v>78</v>
      </c>
      <c r="D85" s="234"/>
      <c r="E85" s="233"/>
      <c r="F85" s="235">
        <f>SUM(D85+E85)</f>
        <v>0</v>
      </c>
      <c r="G85" s="226" t="e">
        <f t="shared" si="5"/>
        <v>#DIV/0!</v>
      </c>
    </row>
    <row r="86" spans="1:8" x14ac:dyDescent="0.2">
      <c r="A86" s="244">
        <v>8.1</v>
      </c>
      <c r="B86" s="240" t="s">
        <v>924</v>
      </c>
      <c r="C86" s="245">
        <f t="shared" si="4"/>
        <v>79</v>
      </c>
      <c r="D86" s="234"/>
      <c r="E86" s="233"/>
      <c r="F86" s="235">
        <f t="shared" si="3"/>
        <v>0</v>
      </c>
      <c r="G86" s="226" t="e">
        <f t="shared" si="5"/>
        <v>#DIV/0!</v>
      </c>
    </row>
    <row r="87" spans="1:8" ht="25.5" x14ac:dyDescent="0.2">
      <c r="A87" s="216">
        <f>+A76+1</f>
        <v>9</v>
      </c>
      <c r="B87" s="217" t="s">
        <v>925</v>
      </c>
      <c r="C87" s="219">
        <f t="shared" si="4"/>
        <v>80</v>
      </c>
      <c r="D87" s="229">
        <v>0</v>
      </c>
      <c r="E87" s="233"/>
      <c r="F87" s="225">
        <f>+D87+E87</f>
        <v>0</v>
      </c>
      <c r="G87" s="247" t="e">
        <f t="shared" si="5"/>
        <v>#DIV/0!</v>
      </c>
      <c r="H87" s="241" t="e">
        <f>+IF(G87&lt;0.3, "","журамд заасан хувиас хэтрүүлж байршуулсан")</f>
        <v>#DIV/0!</v>
      </c>
    </row>
    <row r="88" spans="1:8" x14ac:dyDescent="0.2">
      <c r="A88" s="216" t="s">
        <v>567</v>
      </c>
      <c r="B88" s="217" t="s">
        <v>625</v>
      </c>
      <c r="C88" s="219">
        <f t="shared" si="4"/>
        <v>81</v>
      </c>
      <c r="D88" s="248">
        <f>SUM(D8,D9,D23,D37,D51,D65,D75,D76,D87)</f>
        <v>0</v>
      </c>
      <c r="E88" s="248">
        <f>SUM(E8,E9,E23,E37,E51,E65,E75,E76,E87)</f>
        <v>0</v>
      </c>
      <c r="F88" s="249">
        <f>+F8+F9+F23+F37+F51+F65+F75+F76+F87</f>
        <v>0</v>
      </c>
      <c r="G88" s="226" t="e">
        <f t="shared" si="5"/>
        <v>#DIV/0!</v>
      </c>
    </row>
    <row r="89" spans="1:8" x14ac:dyDescent="0.2">
      <c r="A89" s="250"/>
      <c r="B89" s="251"/>
      <c r="C89" s="252"/>
      <c r="D89" s="253"/>
      <c r="E89" s="253"/>
      <c r="F89" s="253">
        <f>+F88-i.04119!E79</f>
        <v>0</v>
      </c>
      <c r="G89" s="254"/>
    </row>
    <row r="90" spans="1:8" x14ac:dyDescent="0.2">
      <c r="B90" s="6" t="s">
        <v>398</v>
      </c>
      <c r="C90" s="275"/>
      <c r="D90" s="8"/>
      <c r="E90" s="8"/>
      <c r="F90" s="256"/>
    </row>
    <row r="91" spans="1:8" x14ac:dyDescent="0.2">
      <c r="B91" s="9"/>
      <c r="C91" s="275"/>
      <c r="D91" s="8"/>
      <c r="E91" s="8"/>
      <c r="F91" s="257"/>
    </row>
    <row r="92" spans="1:8" x14ac:dyDescent="0.2">
      <c r="B92" s="9" t="s">
        <v>399</v>
      </c>
      <c r="C92" s="275"/>
      <c r="D92" s="8"/>
      <c r="E92" s="8"/>
      <c r="F92" s="257"/>
    </row>
    <row r="93" spans="1:8" x14ac:dyDescent="0.2">
      <c r="B93" s="9"/>
      <c r="C93" s="275"/>
      <c r="D93" s="8"/>
      <c r="E93" s="8"/>
      <c r="F93" s="257"/>
    </row>
    <row r="94" spans="1:8" x14ac:dyDescent="0.2">
      <c r="B94" s="10" t="s">
        <v>400</v>
      </c>
      <c r="C94" s="456" t="s">
        <v>401</v>
      </c>
      <c r="D94" s="456"/>
      <c r="E94" s="8" t="s">
        <v>402</v>
      </c>
      <c r="F94" s="257"/>
    </row>
    <row r="95" spans="1:8" x14ac:dyDescent="0.2">
      <c r="B95" s="9"/>
      <c r="C95" s="456"/>
      <c r="D95" s="456"/>
      <c r="E95" s="8"/>
      <c r="F95" s="257"/>
    </row>
    <row r="96" spans="1:8" x14ac:dyDescent="0.2">
      <c r="B96" s="10" t="s">
        <v>403</v>
      </c>
      <c r="C96" s="456" t="s">
        <v>404</v>
      </c>
      <c r="D96" s="456"/>
      <c r="E96" s="8" t="s">
        <v>405</v>
      </c>
      <c r="F96" s="257"/>
    </row>
    <row r="97" spans="2:6" x14ac:dyDescent="0.2">
      <c r="B97" s="9"/>
      <c r="C97" s="456"/>
      <c r="D97" s="456"/>
      <c r="E97" s="8"/>
      <c r="F97" s="257"/>
    </row>
    <row r="98" spans="2:6" x14ac:dyDescent="0.2">
      <c r="B98" s="10" t="s">
        <v>406</v>
      </c>
      <c r="C98" s="456" t="s">
        <v>401</v>
      </c>
      <c r="D98" s="456"/>
      <c r="E98" s="8" t="s">
        <v>405</v>
      </c>
      <c r="F98" s="257"/>
    </row>
    <row r="99" spans="2:6" x14ac:dyDescent="0.2">
      <c r="B99" s="257"/>
      <c r="C99" s="257"/>
      <c r="D99" s="257"/>
      <c r="E99" s="257"/>
      <c r="F99" s="257"/>
    </row>
    <row r="100" spans="2:6" x14ac:dyDescent="0.2">
      <c r="B100" s="257"/>
      <c r="C100" s="257"/>
      <c r="D100" s="257"/>
      <c r="E100" s="257"/>
      <c r="F100" s="257"/>
    </row>
    <row r="101" spans="2:6" x14ac:dyDescent="0.2">
      <c r="B101" s="257"/>
      <c r="C101" s="257"/>
      <c r="D101" s="257"/>
      <c r="E101" s="257"/>
      <c r="F101" s="257"/>
    </row>
  </sheetData>
  <sheetProtection password="CA9F" sheet="1" objects="1" scenarios="1"/>
  <mergeCells count="10">
    <mergeCell ref="C95:D95"/>
    <mergeCell ref="C96:D96"/>
    <mergeCell ref="C97:D97"/>
    <mergeCell ref="C98:D98"/>
    <mergeCell ref="E1:G1"/>
    <mergeCell ref="A2:G2"/>
    <mergeCell ref="A4:D4"/>
    <mergeCell ref="F4:G4"/>
    <mergeCell ref="F5:G5"/>
    <mergeCell ref="C94:D94"/>
  </mergeCells>
  <dataValidations count="1">
    <dataValidation type="decimal" allowBlank="1" showInputMessage="1" showErrorMessage="1" sqref="D8:F88 IZ8:JB88 SV8:SX88 ACR8:ACT88 AMN8:AMP88 AWJ8:AWL88 BGF8:BGH88 BQB8:BQD88 BZX8:BZZ88 CJT8:CJV88 CTP8:CTR88 DDL8:DDN88 DNH8:DNJ88 DXD8:DXF88 EGZ8:EHB88 EQV8:EQX88 FAR8:FAT88 FKN8:FKP88 FUJ8:FUL88 GEF8:GEH88 GOB8:GOD88 GXX8:GXZ88 HHT8:HHV88 HRP8:HRR88 IBL8:IBN88 ILH8:ILJ88 IVD8:IVF88 JEZ8:JFB88 JOV8:JOX88 JYR8:JYT88 KIN8:KIP88 KSJ8:KSL88 LCF8:LCH88 LMB8:LMD88 LVX8:LVZ88 MFT8:MFV88 MPP8:MPR88 MZL8:MZN88 NJH8:NJJ88 NTD8:NTF88 OCZ8:ODB88 OMV8:OMX88 OWR8:OWT88 PGN8:PGP88 PQJ8:PQL88 QAF8:QAH88 QKB8:QKD88 QTX8:QTZ88 RDT8:RDV88 RNP8:RNR88 RXL8:RXN88 SHH8:SHJ88 SRD8:SRF88 TAZ8:TBB88 TKV8:TKX88 TUR8:TUT88 UEN8:UEP88 UOJ8:UOL88 UYF8:UYH88 VIB8:VID88 VRX8:VRZ88 WBT8:WBV88 WLP8:WLR88 WVL8:WVN88 D65544:F65624 IZ65544:JB65624 SV65544:SX65624 ACR65544:ACT65624 AMN65544:AMP65624 AWJ65544:AWL65624 BGF65544:BGH65624 BQB65544:BQD65624 BZX65544:BZZ65624 CJT65544:CJV65624 CTP65544:CTR65624 DDL65544:DDN65624 DNH65544:DNJ65624 DXD65544:DXF65624 EGZ65544:EHB65624 EQV65544:EQX65624 FAR65544:FAT65624 FKN65544:FKP65624 FUJ65544:FUL65624 GEF65544:GEH65624 GOB65544:GOD65624 GXX65544:GXZ65624 HHT65544:HHV65624 HRP65544:HRR65624 IBL65544:IBN65624 ILH65544:ILJ65624 IVD65544:IVF65624 JEZ65544:JFB65624 JOV65544:JOX65624 JYR65544:JYT65624 KIN65544:KIP65624 KSJ65544:KSL65624 LCF65544:LCH65624 LMB65544:LMD65624 LVX65544:LVZ65624 MFT65544:MFV65624 MPP65544:MPR65624 MZL65544:MZN65624 NJH65544:NJJ65624 NTD65544:NTF65624 OCZ65544:ODB65624 OMV65544:OMX65624 OWR65544:OWT65624 PGN65544:PGP65624 PQJ65544:PQL65624 QAF65544:QAH65624 QKB65544:QKD65624 QTX65544:QTZ65624 RDT65544:RDV65624 RNP65544:RNR65624 RXL65544:RXN65624 SHH65544:SHJ65624 SRD65544:SRF65624 TAZ65544:TBB65624 TKV65544:TKX65624 TUR65544:TUT65624 UEN65544:UEP65624 UOJ65544:UOL65624 UYF65544:UYH65624 VIB65544:VID65624 VRX65544:VRZ65624 WBT65544:WBV65624 WLP65544:WLR65624 WVL65544:WVN65624 D131080:F131160 IZ131080:JB131160 SV131080:SX131160 ACR131080:ACT131160 AMN131080:AMP131160 AWJ131080:AWL131160 BGF131080:BGH131160 BQB131080:BQD131160 BZX131080:BZZ131160 CJT131080:CJV131160 CTP131080:CTR131160 DDL131080:DDN131160 DNH131080:DNJ131160 DXD131080:DXF131160 EGZ131080:EHB131160 EQV131080:EQX131160 FAR131080:FAT131160 FKN131080:FKP131160 FUJ131080:FUL131160 GEF131080:GEH131160 GOB131080:GOD131160 GXX131080:GXZ131160 HHT131080:HHV131160 HRP131080:HRR131160 IBL131080:IBN131160 ILH131080:ILJ131160 IVD131080:IVF131160 JEZ131080:JFB131160 JOV131080:JOX131160 JYR131080:JYT131160 KIN131080:KIP131160 KSJ131080:KSL131160 LCF131080:LCH131160 LMB131080:LMD131160 LVX131080:LVZ131160 MFT131080:MFV131160 MPP131080:MPR131160 MZL131080:MZN131160 NJH131080:NJJ131160 NTD131080:NTF131160 OCZ131080:ODB131160 OMV131080:OMX131160 OWR131080:OWT131160 PGN131080:PGP131160 PQJ131080:PQL131160 QAF131080:QAH131160 QKB131080:QKD131160 QTX131080:QTZ131160 RDT131080:RDV131160 RNP131080:RNR131160 RXL131080:RXN131160 SHH131080:SHJ131160 SRD131080:SRF131160 TAZ131080:TBB131160 TKV131080:TKX131160 TUR131080:TUT131160 UEN131080:UEP131160 UOJ131080:UOL131160 UYF131080:UYH131160 VIB131080:VID131160 VRX131080:VRZ131160 WBT131080:WBV131160 WLP131080:WLR131160 WVL131080:WVN131160 D196616:F196696 IZ196616:JB196696 SV196616:SX196696 ACR196616:ACT196696 AMN196616:AMP196696 AWJ196616:AWL196696 BGF196616:BGH196696 BQB196616:BQD196696 BZX196616:BZZ196696 CJT196616:CJV196696 CTP196616:CTR196696 DDL196616:DDN196696 DNH196616:DNJ196696 DXD196616:DXF196696 EGZ196616:EHB196696 EQV196616:EQX196696 FAR196616:FAT196696 FKN196616:FKP196696 FUJ196616:FUL196696 GEF196616:GEH196696 GOB196616:GOD196696 GXX196616:GXZ196696 HHT196616:HHV196696 HRP196616:HRR196696 IBL196616:IBN196696 ILH196616:ILJ196696 IVD196616:IVF196696 JEZ196616:JFB196696 JOV196616:JOX196696 JYR196616:JYT196696 KIN196616:KIP196696 KSJ196616:KSL196696 LCF196616:LCH196696 LMB196616:LMD196696 LVX196616:LVZ196696 MFT196616:MFV196696 MPP196616:MPR196696 MZL196616:MZN196696 NJH196616:NJJ196696 NTD196616:NTF196696 OCZ196616:ODB196696 OMV196616:OMX196696 OWR196616:OWT196696 PGN196616:PGP196696 PQJ196616:PQL196696 QAF196616:QAH196696 QKB196616:QKD196696 QTX196616:QTZ196696 RDT196616:RDV196696 RNP196616:RNR196696 RXL196616:RXN196696 SHH196616:SHJ196696 SRD196616:SRF196696 TAZ196616:TBB196696 TKV196616:TKX196696 TUR196616:TUT196696 UEN196616:UEP196696 UOJ196616:UOL196696 UYF196616:UYH196696 VIB196616:VID196696 VRX196616:VRZ196696 WBT196616:WBV196696 WLP196616:WLR196696 WVL196616:WVN196696 D262152:F262232 IZ262152:JB262232 SV262152:SX262232 ACR262152:ACT262232 AMN262152:AMP262232 AWJ262152:AWL262232 BGF262152:BGH262232 BQB262152:BQD262232 BZX262152:BZZ262232 CJT262152:CJV262232 CTP262152:CTR262232 DDL262152:DDN262232 DNH262152:DNJ262232 DXD262152:DXF262232 EGZ262152:EHB262232 EQV262152:EQX262232 FAR262152:FAT262232 FKN262152:FKP262232 FUJ262152:FUL262232 GEF262152:GEH262232 GOB262152:GOD262232 GXX262152:GXZ262232 HHT262152:HHV262232 HRP262152:HRR262232 IBL262152:IBN262232 ILH262152:ILJ262232 IVD262152:IVF262232 JEZ262152:JFB262232 JOV262152:JOX262232 JYR262152:JYT262232 KIN262152:KIP262232 KSJ262152:KSL262232 LCF262152:LCH262232 LMB262152:LMD262232 LVX262152:LVZ262232 MFT262152:MFV262232 MPP262152:MPR262232 MZL262152:MZN262232 NJH262152:NJJ262232 NTD262152:NTF262232 OCZ262152:ODB262232 OMV262152:OMX262232 OWR262152:OWT262232 PGN262152:PGP262232 PQJ262152:PQL262232 QAF262152:QAH262232 QKB262152:QKD262232 QTX262152:QTZ262232 RDT262152:RDV262232 RNP262152:RNR262232 RXL262152:RXN262232 SHH262152:SHJ262232 SRD262152:SRF262232 TAZ262152:TBB262232 TKV262152:TKX262232 TUR262152:TUT262232 UEN262152:UEP262232 UOJ262152:UOL262232 UYF262152:UYH262232 VIB262152:VID262232 VRX262152:VRZ262232 WBT262152:WBV262232 WLP262152:WLR262232 WVL262152:WVN262232 D327688:F327768 IZ327688:JB327768 SV327688:SX327768 ACR327688:ACT327768 AMN327688:AMP327768 AWJ327688:AWL327768 BGF327688:BGH327768 BQB327688:BQD327768 BZX327688:BZZ327768 CJT327688:CJV327768 CTP327688:CTR327768 DDL327688:DDN327768 DNH327688:DNJ327768 DXD327688:DXF327768 EGZ327688:EHB327768 EQV327688:EQX327768 FAR327688:FAT327768 FKN327688:FKP327768 FUJ327688:FUL327768 GEF327688:GEH327768 GOB327688:GOD327768 GXX327688:GXZ327768 HHT327688:HHV327768 HRP327688:HRR327768 IBL327688:IBN327768 ILH327688:ILJ327768 IVD327688:IVF327768 JEZ327688:JFB327768 JOV327688:JOX327768 JYR327688:JYT327768 KIN327688:KIP327768 KSJ327688:KSL327768 LCF327688:LCH327768 LMB327688:LMD327768 LVX327688:LVZ327768 MFT327688:MFV327768 MPP327688:MPR327768 MZL327688:MZN327768 NJH327688:NJJ327768 NTD327688:NTF327768 OCZ327688:ODB327768 OMV327688:OMX327768 OWR327688:OWT327768 PGN327688:PGP327768 PQJ327688:PQL327768 QAF327688:QAH327768 QKB327688:QKD327768 QTX327688:QTZ327768 RDT327688:RDV327768 RNP327688:RNR327768 RXL327688:RXN327768 SHH327688:SHJ327768 SRD327688:SRF327768 TAZ327688:TBB327768 TKV327688:TKX327768 TUR327688:TUT327768 UEN327688:UEP327768 UOJ327688:UOL327768 UYF327688:UYH327768 VIB327688:VID327768 VRX327688:VRZ327768 WBT327688:WBV327768 WLP327688:WLR327768 WVL327688:WVN327768 D393224:F393304 IZ393224:JB393304 SV393224:SX393304 ACR393224:ACT393304 AMN393224:AMP393304 AWJ393224:AWL393304 BGF393224:BGH393304 BQB393224:BQD393304 BZX393224:BZZ393304 CJT393224:CJV393304 CTP393224:CTR393304 DDL393224:DDN393304 DNH393224:DNJ393304 DXD393224:DXF393304 EGZ393224:EHB393304 EQV393224:EQX393304 FAR393224:FAT393304 FKN393224:FKP393304 FUJ393224:FUL393304 GEF393224:GEH393304 GOB393224:GOD393304 GXX393224:GXZ393304 HHT393224:HHV393304 HRP393224:HRR393304 IBL393224:IBN393304 ILH393224:ILJ393304 IVD393224:IVF393304 JEZ393224:JFB393304 JOV393224:JOX393304 JYR393224:JYT393304 KIN393224:KIP393304 KSJ393224:KSL393304 LCF393224:LCH393304 LMB393224:LMD393304 LVX393224:LVZ393304 MFT393224:MFV393304 MPP393224:MPR393304 MZL393224:MZN393304 NJH393224:NJJ393304 NTD393224:NTF393304 OCZ393224:ODB393304 OMV393224:OMX393304 OWR393224:OWT393304 PGN393224:PGP393304 PQJ393224:PQL393304 QAF393224:QAH393304 QKB393224:QKD393304 QTX393224:QTZ393304 RDT393224:RDV393304 RNP393224:RNR393304 RXL393224:RXN393304 SHH393224:SHJ393304 SRD393224:SRF393304 TAZ393224:TBB393304 TKV393224:TKX393304 TUR393224:TUT393304 UEN393224:UEP393304 UOJ393224:UOL393304 UYF393224:UYH393304 VIB393224:VID393304 VRX393224:VRZ393304 WBT393224:WBV393304 WLP393224:WLR393304 WVL393224:WVN393304 D458760:F458840 IZ458760:JB458840 SV458760:SX458840 ACR458760:ACT458840 AMN458760:AMP458840 AWJ458760:AWL458840 BGF458760:BGH458840 BQB458760:BQD458840 BZX458760:BZZ458840 CJT458760:CJV458840 CTP458760:CTR458840 DDL458760:DDN458840 DNH458760:DNJ458840 DXD458760:DXF458840 EGZ458760:EHB458840 EQV458760:EQX458840 FAR458760:FAT458840 FKN458760:FKP458840 FUJ458760:FUL458840 GEF458760:GEH458840 GOB458760:GOD458840 GXX458760:GXZ458840 HHT458760:HHV458840 HRP458760:HRR458840 IBL458760:IBN458840 ILH458760:ILJ458840 IVD458760:IVF458840 JEZ458760:JFB458840 JOV458760:JOX458840 JYR458760:JYT458840 KIN458760:KIP458840 KSJ458760:KSL458840 LCF458760:LCH458840 LMB458760:LMD458840 LVX458760:LVZ458840 MFT458760:MFV458840 MPP458760:MPR458840 MZL458760:MZN458840 NJH458760:NJJ458840 NTD458760:NTF458840 OCZ458760:ODB458840 OMV458760:OMX458840 OWR458760:OWT458840 PGN458760:PGP458840 PQJ458760:PQL458840 QAF458760:QAH458840 QKB458760:QKD458840 QTX458760:QTZ458840 RDT458760:RDV458840 RNP458760:RNR458840 RXL458760:RXN458840 SHH458760:SHJ458840 SRD458760:SRF458840 TAZ458760:TBB458840 TKV458760:TKX458840 TUR458760:TUT458840 UEN458760:UEP458840 UOJ458760:UOL458840 UYF458760:UYH458840 VIB458760:VID458840 VRX458760:VRZ458840 WBT458760:WBV458840 WLP458760:WLR458840 WVL458760:WVN458840 D524296:F524376 IZ524296:JB524376 SV524296:SX524376 ACR524296:ACT524376 AMN524296:AMP524376 AWJ524296:AWL524376 BGF524296:BGH524376 BQB524296:BQD524376 BZX524296:BZZ524376 CJT524296:CJV524376 CTP524296:CTR524376 DDL524296:DDN524376 DNH524296:DNJ524376 DXD524296:DXF524376 EGZ524296:EHB524376 EQV524296:EQX524376 FAR524296:FAT524376 FKN524296:FKP524376 FUJ524296:FUL524376 GEF524296:GEH524376 GOB524296:GOD524376 GXX524296:GXZ524376 HHT524296:HHV524376 HRP524296:HRR524376 IBL524296:IBN524376 ILH524296:ILJ524376 IVD524296:IVF524376 JEZ524296:JFB524376 JOV524296:JOX524376 JYR524296:JYT524376 KIN524296:KIP524376 KSJ524296:KSL524376 LCF524296:LCH524376 LMB524296:LMD524376 LVX524296:LVZ524376 MFT524296:MFV524376 MPP524296:MPR524376 MZL524296:MZN524376 NJH524296:NJJ524376 NTD524296:NTF524376 OCZ524296:ODB524376 OMV524296:OMX524376 OWR524296:OWT524376 PGN524296:PGP524376 PQJ524296:PQL524376 QAF524296:QAH524376 QKB524296:QKD524376 QTX524296:QTZ524376 RDT524296:RDV524376 RNP524296:RNR524376 RXL524296:RXN524376 SHH524296:SHJ524376 SRD524296:SRF524376 TAZ524296:TBB524376 TKV524296:TKX524376 TUR524296:TUT524376 UEN524296:UEP524376 UOJ524296:UOL524376 UYF524296:UYH524376 VIB524296:VID524376 VRX524296:VRZ524376 WBT524296:WBV524376 WLP524296:WLR524376 WVL524296:WVN524376 D589832:F589912 IZ589832:JB589912 SV589832:SX589912 ACR589832:ACT589912 AMN589832:AMP589912 AWJ589832:AWL589912 BGF589832:BGH589912 BQB589832:BQD589912 BZX589832:BZZ589912 CJT589832:CJV589912 CTP589832:CTR589912 DDL589832:DDN589912 DNH589832:DNJ589912 DXD589832:DXF589912 EGZ589832:EHB589912 EQV589832:EQX589912 FAR589832:FAT589912 FKN589832:FKP589912 FUJ589832:FUL589912 GEF589832:GEH589912 GOB589832:GOD589912 GXX589832:GXZ589912 HHT589832:HHV589912 HRP589832:HRR589912 IBL589832:IBN589912 ILH589832:ILJ589912 IVD589832:IVF589912 JEZ589832:JFB589912 JOV589832:JOX589912 JYR589832:JYT589912 KIN589832:KIP589912 KSJ589832:KSL589912 LCF589832:LCH589912 LMB589832:LMD589912 LVX589832:LVZ589912 MFT589832:MFV589912 MPP589832:MPR589912 MZL589832:MZN589912 NJH589832:NJJ589912 NTD589832:NTF589912 OCZ589832:ODB589912 OMV589832:OMX589912 OWR589832:OWT589912 PGN589832:PGP589912 PQJ589832:PQL589912 QAF589832:QAH589912 QKB589832:QKD589912 QTX589832:QTZ589912 RDT589832:RDV589912 RNP589832:RNR589912 RXL589832:RXN589912 SHH589832:SHJ589912 SRD589832:SRF589912 TAZ589832:TBB589912 TKV589832:TKX589912 TUR589832:TUT589912 UEN589832:UEP589912 UOJ589832:UOL589912 UYF589832:UYH589912 VIB589832:VID589912 VRX589832:VRZ589912 WBT589832:WBV589912 WLP589832:WLR589912 WVL589832:WVN589912 D655368:F655448 IZ655368:JB655448 SV655368:SX655448 ACR655368:ACT655448 AMN655368:AMP655448 AWJ655368:AWL655448 BGF655368:BGH655448 BQB655368:BQD655448 BZX655368:BZZ655448 CJT655368:CJV655448 CTP655368:CTR655448 DDL655368:DDN655448 DNH655368:DNJ655448 DXD655368:DXF655448 EGZ655368:EHB655448 EQV655368:EQX655448 FAR655368:FAT655448 FKN655368:FKP655448 FUJ655368:FUL655448 GEF655368:GEH655448 GOB655368:GOD655448 GXX655368:GXZ655448 HHT655368:HHV655448 HRP655368:HRR655448 IBL655368:IBN655448 ILH655368:ILJ655448 IVD655368:IVF655448 JEZ655368:JFB655448 JOV655368:JOX655448 JYR655368:JYT655448 KIN655368:KIP655448 KSJ655368:KSL655448 LCF655368:LCH655448 LMB655368:LMD655448 LVX655368:LVZ655448 MFT655368:MFV655448 MPP655368:MPR655448 MZL655368:MZN655448 NJH655368:NJJ655448 NTD655368:NTF655448 OCZ655368:ODB655448 OMV655368:OMX655448 OWR655368:OWT655448 PGN655368:PGP655448 PQJ655368:PQL655448 QAF655368:QAH655448 QKB655368:QKD655448 QTX655368:QTZ655448 RDT655368:RDV655448 RNP655368:RNR655448 RXL655368:RXN655448 SHH655368:SHJ655448 SRD655368:SRF655448 TAZ655368:TBB655448 TKV655368:TKX655448 TUR655368:TUT655448 UEN655368:UEP655448 UOJ655368:UOL655448 UYF655368:UYH655448 VIB655368:VID655448 VRX655368:VRZ655448 WBT655368:WBV655448 WLP655368:WLR655448 WVL655368:WVN655448 D720904:F720984 IZ720904:JB720984 SV720904:SX720984 ACR720904:ACT720984 AMN720904:AMP720984 AWJ720904:AWL720984 BGF720904:BGH720984 BQB720904:BQD720984 BZX720904:BZZ720984 CJT720904:CJV720984 CTP720904:CTR720984 DDL720904:DDN720984 DNH720904:DNJ720984 DXD720904:DXF720984 EGZ720904:EHB720984 EQV720904:EQX720984 FAR720904:FAT720984 FKN720904:FKP720984 FUJ720904:FUL720984 GEF720904:GEH720984 GOB720904:GOD720984 GXX720904:GXZ720984 HHT720904:HHV720984 HRP720904:HRR720984 IBL720904:IBN720984 ILH720904:ILJ720984 IVD720904:IVF720984 JEZ720904:JFB720984 JOV720904:JOX720984 JYR720904:JYT720984 KIN720904:KIP720984 KSJ720904:KSL720984 LCF720904:LCH720984 LMB720904:LMD720984 LVX720904:LVZ720984 MFT720904:MFV720984 MPP720904:MPR720984 MZL720904:MZN720984 NJH720904:NJJ720984 NTD720904:NTF720984 OCZ720904:ODB720984 OMV720904:OMX720984 OWR720904:OWT720984 PGN720904:PGP720984 PQJ720904:PQL720984 QAF720904:QAH720984 QKB720904:QKD720984 QTX720904:QTZ720984 RDT720904:RDV720984 RNP720904:RNR720984 RXL720904:RXN720984 SHH720904:SHJ720984 SRD720904:SRF720984 TAZ720904:TBB720984 TKV720904:TKX720984 TUR720904:TUT720984 UEN720904:UEP720984 UOJ720904:UOL720984 UYF720904:UYH720984 VIB720904:VID720984 VRX720904:VRZ720984 WBT720904:WBV720984 WLP720904:WLR720984 WVL720904:WVN720984 D786440:F786520 IZ786440:JB786520 SV786440:SX786520 ACR786440:ACT786520 AMN786440:AMP786520 AWJ786440:AWL786520 BGF786440:BGH786520 BQB786440:BQD786520 BZX786440:BZZ786520 CJT786440:CJV786520 CTP786440:CTR786520 DDL786440:DDN786520 DNH786440:DNJ786520 DXD786440:DXF786520 EGZ786440:EHB786520 EQV786440:EQX786520 FAR786440:FAT786520 FKN786440:FKP786520 FUJ786440:FUL786520 GEF786440:GEH786520 GOB786440:GOD786520 GXX786440:GXZ786520 HHT786440:HHV786520 HRP786440:HRR786520 IBL786440:IBN786520 ILH786440:ILJ786520 IVD786440:IVF786520 JEZ786440:JFB786520 JOV786440:JOX786520 JYR786440:JYT786520 KIN786440:KIP786520 KSJ786440:KSL786520 LCF786440:LCH786520 LMB786440:LMD786520 LVX786440:LVZ786520 MFT786440:MFV786520 MPP786440:MPR786520 MZL786440:MZN786520 NJH786440:NJJ786520 NTD786440:NTF786520 OCZ786440:ODB786520 OMV786440:OMX786520 OWR786440:OWT786520 PGN786440:PGP786520 PQJ786440:PQL786520 QAF786440:QAH786520 QKB786440:QKD786520 QTX786440:QTZ786520 RDT786440:RDV786520 RNP786440:RNR786520 RXL786440:RXN786520 SHH786440:SHJ786520 SRD786440:SRF786520 TAZ786440:TBB786520 TKV786440:TKX786520 TUR786440:TUT786520 UEN786440:UEP786520 UOJ786440:UOL786520 UYF786440:UYH786520 VIB786440:VID786520 VRX786440:VRZ786520 WBT786440:WBV786520 WLP786440:WLR786520 WVL786440:WVN786520 D851976:F852056 IZ851976:JB852056 SV851976:SX852056 ACR851976:ACT852056 AMN851976:AMP852056 AWJ851976:AWL852056 BGF851976:BGH852056 BQB851976:BQD852056 BZX851976:BZZ852056 CJT851976:CJV852056 CTP851976:CTR852056 DDL851976:DDN852056 DNH851976:DNJ852056 DXD851976:DXF852056 EGZ851976:EHB852056 EQV851976:EQX852056 FAR851976:FAT852056 FKN851976:FKP852056 FUJ851976:FUL852056 GEF851976:GEH852056 GOB851976:GOD852056 GXX851976:GXZ852056 HHT851976:HHV852056 HRP851976:HRR852056 IBL851976:IBN852056 ILH851976:ILJ852056 IVD851976:IVF852056 JEZ851976:JFB852056 JOV851976:JOX852056 JYR851976:JYT852056 KIN851976:KIP852056 KSJ851976:KSL852056 LCF851976:LCH852056 LMB851976:LMD852056 LVX851976:LVZ852056 MFT851976:MFV852056 MPP851976:MPR852056 MZL851976:MZN852056 NJH851976:NJJ852056 NTD851976:NTF852056 OCZ851976:ODB852056 OMV851976:OMX852056 OWR851976:OWT852056 PGN851976:PGP852056 PQJ851976:PQL852056 QAF851976:QAH852056 QKB851976:QKD852056 QTX851976:QTZ852056 RDT851976:RDV852056 RNP851976:RNR852056 RXL851976:RXN852056 SHH851976:SHJ852056 SRD851976:SRF852056 TAZ851976:TBB852056 TKV851976:TKX852056 TUR851976:TUT852056 UEN851976:UEP852056 UOJ851976:UOL852056 UYF851976:UYH852056 VIB851976:VID852056 VRX851976:VRZ852056 WBT851976:WBV852056 WLP851976:WLR852056 WVL851976:WVN852056 D917512:F917592 IZ917512:JB917592 SV917512:SX917592 ACR917512:ACT917592 AMN917512:AMP917592 AWJ917512:AWL917592 BGF917512:BGH917592 BQB917512:BQD917592 BZX917512:BZZ917592 CJT917512:CJV917592 CTP917512:CTR917592 DDL917512:DDN917592 DNH917512:DNJ917592 DXD917512:DXF917592 EGZ917512:EHB917592 EQV917512:EQX917592 FAR917512:FAT917592 FKN917512:FKP917592 FUJ917512:FUL917592 GEF917512:GEH917592 GOB917512:GOD917592 GXX917512:GXZ917592 HHT917512:HHV917592 HRP917512:HRR917592 IBL917512:IBN917592 ILH917512:ILJ917592 IVD917512:IVF917592 JEZ917512:JFB917592 JOV917512:JOX917592 JYR917512:JYT917592 KIN917512:KIP917592 KSJ917512:KSL917592 LCF917512:LCH917592 LMB917512:LMD917592 LVX917512:LVZ917592 MFT917512:MFV917592 MPP917512:MPR917592 MZL917512:MZN917592 NJH917512:NJJ917592 NTD917512:NTF917592 OCZ917512:ODB917592 OMV917512:OMX917592 OWR917512:OWT917592 PGN917512:PGP917592 PQJ917512:PQL917592 QAF917512:QAH917592 QKB917512:QKD917592 QTX917512:QTZ917592 RDT917512:RDV917592 RNP917512:RNR917592 RXL917512:RXN917592 SHH917512:SHJ917592 SRD917512:SRF917592 TAZ917512:TBB917592 TKV917512:TKX917592 TUR917512:TUT917592 UEN917512:UEP917592 UOJ917512:UOL917592 UYF917512:UYH917592 VIB917512:VID917592 VRX917512:VRZ917592 WBT917512:WBV917592 WLP917512:WLR917592 WVL917512:WVN917592 D983048:F983128 IZ983048:JB983128 SV983048:SX983128 ACR983048:ACT983128 AMN983048:AMP983128 AWJ983048:AWL983128 BGF983048:BGH983128 BQB983048:BQD983128 BZX983048:BZZ983128 CJT983048:CJV983128 CTP983048:CTR983128 DDL983048:DDN983128 DNH983048:DNJ983128 DXD983048:DXF983128 EGZ983048:EHB983128 EQV983048:EQX983128 FAR983048:FAT983128 FKN983048:FKP983128 FUJ983048:FUL983128 GEF983048:GEH983128 GOB983048:GOD983128 GXX983048:GXZ983128 HHT983048:HHV983128 HRP983048:HRR983128 IBL983048:IBN983128 ILH983048:ILJ983128 IVD983048:IVF983128 JEZ983048:JFB983128 JOV983048:JOX983128 JYR983048:JYT983128 KIN983048:KIP983128 KSJ983048:KSL983128 LCF983048:LCH983128 LMB983048:LMD983128 LVX983048:LVZ983128 MFT983048:MFV983128 MPP983048:MPR983128 MZL983048:MZN983128 NJH983048:NJJ983128 NTD983048:NTF983128 OCZ983048:ODB983128 OMV983048:OMX983128 OWR983048:OWT983128 PGN983048:PGP983128 PQJ983048:PQL983128 QAF983048:QAH983128 QKB983048:QKD983128 QTX983048:QTZ983128 RDT983048:RDV983128 RNP983048:RNR983128 RXL983048:RXN983128 SHH983048:SHJ983128 SRD983048:SRF983128 TAZ983048:TBB983128 TKV983048:TKX983128 TUR983048:TUT983128 UEN983048:UEP983128 UOJ983048:UOL983128 UYF983048:UYH983128 VIB983048:VID983128 VRX983048:VRZ983128 WBT983048:WBV983128 WLP983048:WLR983128 WVL983048:WVN983128" xr:uid="{C90833C3-E420-4561-B205-14996AC5B82F}">
      <formula1>0</formula1>
      <formula2>1E+27</formula2>
    </dataValidation>
  </dataValidations>
  <pageMargins left="1.1499999999999999" right="0.7" top="0.75" bottom="0.75" header="0.3" footer="0.3"/>
  <pageSetup scale="80" fitToHeight="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0CE7E-3C45-4EA1-84E0-2E26122AD34C}">
  <sheetPr>
    <tabColor rgb="FFFFFF00"/>
  </sheetPr>
  <dimension ref="A2:Y42"/>
  <sheetViews>
    <sheetView workbookViewId="0">
      <selection activeCell="H30" sqref="H30"/>
    </sheetView>
  </sheetViews>
  <sheetFormatPr defaultRowHeight="12.75" x14ac:dyDescent="0.2"/>
  <cols>
    <col min="1" max="1" width="3.5703125" style="402" customWidth="1"/>
    <col min="2" max="23" width="22.5703125" style="402" customWidth="1"/>
    <col min="24" max="256" width="9.140625" style="402"/>
    <col min="257" max="257" width="3.5703125" style="402" customWidth="1"/>
    <col min="258" max="279" width="22.5703125" style="402" customWidth="1"/>
    <col min="280" max="512" width="9.140625" style="402"/>
    <col min="513" max="513" width="3.5703125" style="402" customWidth="1"/>
    <col min="514" max="535" width="22.5703125" style="402" customWidth="1"/>
    <col min="536" max="768" width="9.140625" style="402"/>
    <col min="769" max="769" width="3.5703125" style="402" customWidth="1"/>
    <col min="770" max="791" width="22.5703125" style="402" customWidth="1"/>
    <col min="792" max="1024" width="9.140625" style="402"/>
    <col min="1025" max="1025" width="3.5703125" style="402" customWidth="1"/>
    <col min="1026" max="1047" width="22.5703125" style="402" customWidth="1"/>
    <col min="1048" max="1280" width="9.140625" style="402"/>
    <col min="1281" max="1281" width="3.5703125" style="402" customWidth="1"/>
    <col min="1282" max="1303" width="22.5703125" style="402" customWidth="1"/>
    <col min="1304" max="1536" width="9.140625" style="402"/>
    <col min="1537" max="1537" width="3.5703125" style="402" customWidth="1"/>
    <col min="1538" max="1559" width="22.5703125" style="402" customWidth="1"/>
    <col min="1560" max="1792" width="9.140625" style="402"/>
    <col min="1793" max="1793" width="3.5703125" style="402" customWidth="1"/>
    <col min="1794" max="1815" width="22.5703125" style="402" customWidth="1"/>
    <col min="1816" max="2048" width="9.140625" style="402"/>
    <col min="2049" max="2049" width="3.5703125" style="402" customWidth="1"/>
    <col min="2050" max="2071" width="22.5703125" style="402" customWidth="1"/>
    <col min="2072" max="2304" width="9.140625" style="402"/>
    <col min="2305" max="2305" width="3.5703125" style="402" customWidth="1"/>
    <col min="2306" max="2327" width="22.5703125" style="402" customWidth="1"/>
    <col min="2328" max="2560" width="9.140625" style="402"/>
    <col min="2561" max="2561" width="3.5703125" style="402" customWidth="1"/>
    <col min="2562" max="2583" width="22.5703125" style="402" customWidth="1"/>
    <col min="2584" max="2816" width="9.140625" style="402"/>
    <col min="2817" max="2817" width="3.5703125" style="402" customWidth="1"/>
    <col min="2818" max="2839" width="22.5703125" style="402" customWidth="1"/>
    <col min="2840" max="3072" width="9.140625" style="402"/>
    <col min="3073" max="3073" width="3.5703125" style="402" customWidth="1"/>
    <col min="3074" max="3095" width="22.5703125" style="402" customWidth="1"/>
    <col min="3096" max="3328" width="9.140625" style="402"/>
    <col min="3329" max="3329" width="3.5703125" style="402" customWidth="1"/>
    <col min="3330" max="3351" width="22.5703125" style="402" customWidth="1"/>
    <col min="3352" max="3584" width="9.140625" style="402"/>
    <col min="3585" max="3585" width="3.5703125" style="402" customWidth="1"/>
    <col min="3586" max="3607" width="22.5703125" style="402" customWidth="1"/>
    <col min="3608" max="3840" width="9.140625" style="402"/>
    <col min="3841" max="3841" width="3.5703125" style="402" customWidth="1"/>
    <col min="3842" max="3863" width="22.5703125" style="402" customWidth="1"/>
    <col min="3864" max="4096" width="9.140625" style="402"/>
    <col min="4097" max="4097" width="3.5703125" style="402" customWidth="1"/>
    <col min="4098" max="4119" width="22.5703125" style="402" customWidth="1"/>
    <col min="4120" max="4352" width="9.140625" style="402"/>
    <col min="4353" max="4353" width="3.5703125" style="402" customWidth="1"/>
    <col min="4354" max="4375" width="22.5703125" style="402" customWidth="1"/>
    <col min="4376" max="4608" width="9.140625" style="402"/>
    <col min="4609" max="4609" width="3.5703125" style="402" customWidth="1"/>
    <col min="4610" max="4631" width="22.5703125" style="402" customWidth="1"/>
    <col min="4632" max="4864" width="9.140625" style="402"/>
    <col min="4865" max="4865" width="3.5703125" style="402" customWidth="1"/>
    <col min="4866" max="4887" width="22.5703125" style="402" customWidth="1"/>
    <col min="4888" max="5120" width="9.140625" style="402"/>
    <col min="5121" max="5121" width="3.5703125" style="402" customWidth="1"/>
    <col min="5122" max="5143" width="22.5703125" style="402" customWidth="1"/>
    <col min="5144" max="5376" width="9.140625" style="402"/>
    <col min="5377" max="5377" width="3.5703125" style="402" customWidth="1"/>
    <col min="5378" max="5399" width="22.5703125" style="402" customWidth="1"/>
    <col min="5400" max="5632" width="9.140625" style="402"/>
    <col min="5633" max="5633" width="3.5703125" style="402" customWidth="1"/>
    <col min="5634" max="5655" width="22.5703125" style="402" customWidth="1"/>
    <col min="5656" max="5888" width="9.140625" style="402"/>
    <col min="5889" max="5889" width="3.5703125" style="402" customWidth="1"/>
    <col min="5890" max="5911" width="22.5703125" style="402" customWidth="1"/>
    <col min="5912" max="6144" width="9.140625" style="402"/>
    <col min="6145" max="6145" width="3.5703125" style="402" customWidth="1"/>
    <col min="6146" max="6167" width="22.5703125" style="402" customWidth="1"/>
    <col min="6168" max="6400" width="9.140625" style="402"/>
    <col min="6401" max="6401" width="3.5703125" style="402" customWidth="1"/>
    <col min="6402" max="6423" width="22.5703125" style="402" customWidth="1"/>
    <col min="6424" max="6656" width="9.140625" style="402"/>
    <col min="6657" max="6657" width="3.5703125" style="402" customWidth="1"/>
    <col min="6658" max="6679" width="22.5703125" style="402" customWidth="1"/>
    <col min="6680" max="6912" width="9.140625" style="402"/>
    <col min="6913" max="6913" width="3.5703125" style="402" customWidth="1"/>
    <col min="6914" max="6935" width="22.5703125" style="402" customWidth="1"/>
    <col min="6936" max="7168" width="9.140625" style="402"/>
    <col min="7169" max="7169" width="3.5703125" style="402" customWidth="1"/>
    <col min="7170" max="7191" width="22.5703125" style="402" customWidth="1"/>
    <col min="7192" max="7424" width="9.140625" style="402"/>
    <col min="7425" max="7425" width="3.5703125" style="402" customWidth="1"/>
    <col min="7426" max="7447" width="22.5703125" style="402" customWidth="1"/>
    <col min="7448" max="7680" width="9.140625" style="402"/>
    <col min="7681" max="7681" width="3.5703125" style="402" customWidth="1"/>
    <col min="7682" max="7703" width="22.5703125" style="402" customWidth="1"/>
    <col min="7704" max="7936" width="9.140625" style="402"/>
    <col min="7937" max="7937" width="3.5703125" style="402" customWidth="1"/>
    <col min="7938" max="7959" width="22.5703125" style="402" customWidth="1"/>
    <col min="7960" max="8192" width="9.140625" style="402"/>
    <col min="8193" max="8193" width="3.5703125" style="402" customWidth="1"/>
    <col min="8194" max="8215" width="22.5703125" style="402" customWidth="1"/>
    <col min="8216" max="8448" width="9.140625" style="402"/>
    <col min="8449" max="8449" width="3.5703125" style="402" customWidth="1"/>
    <col min="8450" max="8471" width="22.5703125" style="402" customWidth="1"/>
    <col min="8472" max="8704" width="9.140625" style="402"/>
    <col min="8705" max="8705" width="3.5703125" style="402" customWidth="1"/>
    <col min="8706" max="8727" width="22.5703125" style="402" customWidth="1"/>
    <col min="8728" max="8960" width="9.140625" style="402"/>
    <col min="8961" max="8961" width="3.5703125" style="402" customWidth="1"/>
    <col min="8962" max="8983" width="22.5703125" style="402" customWidth="1"/>
    <col min="8984" max="9216" width="9.140625" style="402"/>
    <col min="9217" max="9217" width="3.5703125" style="402" customWidth="1"/>
    <col min="9218" max="9239" width="22.5703125" style="402" customWidth="1"/>
    <col min="9240" max="9472" width="9.140625" style="402"/>
    <col min="9473" max="9473" width="3.5703125" style="402" customWidth="1"/>
    <col min="9474" max="9495" width="22.5703125" style="402" customWidth="1"/>
    <col min="9496" max="9728" width="9.140625" style="402"/>
    <col min="9729" max="9729" width="3.5703125" style="402" customWidth="1"/>
    <col min="9730" max="9751" width="22.5703125" style="402" customWidth="1"/>
    <col min="9752" max="9984" width="9.140625" style="402"/>
    <col min="9985" max="9985" width="3.5703125" style="402" customWidth="1"/>
    <col min="9986" max="10007" width="22.5703125" style="402" customWidth="1"/>
    <col min="10008" max="10240" width="9.140625" style="402"/>
    <col min="10241" max="10241" width="3.5703125" style="402" customWidth="1"/>
    <col min="10242" max="10263" width="22.5703125" style="402" customWidth="1"/>
    <col min="10264" max="10496" width="9.140625" style="402"/>
    <col min="10497" max="10497" width="3.5703125" style="402" customWidth="1"/>
    <col min="10498" max="10519" width="22.5703125" style="402" customWidth="1"/>
    <col min="10520" max="10752" width="9.140625" style="402"/>
    <col min="10753" max="10753" width="3.5703125" style="402" customWidth="1"/>
    <col min="10754" max="10775" width="22.5703125" style="402" customWidth="1"/>
    <col min="10776" max="11008" width="9.140625" style="402"/>
    <col min="11009" max="11009" width="3.5703125" style="402" customWidth="1"/>
    <col min="11010" max="11031" width="22.5703125" style="402" customWidth="1"/>
    <col min="11032" max="11264" width="9.140625" style="402"/>
    <col min="11265" max="11265" width="3.5703125" style="402" customWidth="1"/>
    <col min="11266" max="11287" width="22.5703125" style="402" customWidth="1"/>
    <col min="11288" max="11520" width="9.140625" style="402"/>
    <col min="11521" max="11521" width="3.5703125" style="402" customWidth="1"/>
    <col min="11522" max="11543" width="22.5703125" style="402" customWidth="1"/>
    <col min="11544" max="11776" width="9.140625" style="402"/>
    <col min="11777" max="11777" width="3.5703125" style="402" customWidth="1"/>
    <col min="11778" max="11799" width="22.5703125" style="402" customWidth="1"/>
    <col min="11800" max="12032" width="9.140625" style="402"/>
    <col min="12033" max="12033" width="3.5703125" style="402" customWidth="1"/>
    <col min="12034" max="12055" width="22.5703125" style="402" customWidth="1"/>
    <col min="12056" max="12288" width="9.140625" style="402"/>
    <col min="12289" max="12289" width="3.5703125" style="402" customWidth="1"/>
    <col min="12290" max="12311" width="22.5703125" style="402" customWidth="1"/>
    <col min="12312" max="12544" width="9.140625" style="402"/>
    <col min="12545" max="12545" width="3.5703125" style="402" customWidth="1"/>
    <col min="12546" max="12567" width="22.5703125" style="402" customWidth="1"/>
    <col min="12568" max="12800" width="9.140625" style="402"/>
    <col min="12801" max="12801" width="3.5703125" style="402" customWidth="1"/>
    <col min="12802" max="12823" width="22.5703125" style="402" customWidth="1"/>
    <col min="12824" max="13056" width="9.140625" style="402"/>
    <col min="13057" max="13057" width="3.5703125" style="402" customWidth="1"/>
    <col min="13058" max="13079" width="22.5703125" style="402" customWidth="1"/>
    <col min="13080" max="13312" width="9.140625" style="402"/>
    <col min="13313" max="13313" width="3.5703125" style="402" customWidth="1"/>
    <col min="13314" max="13335" width="22.5703125" style="402" customWidth="1"/>
    <col min="13336" max="13568" width="9.140625" style="402"/>
    <col min="13569" max="13569" width="3.5703125" style="402" customWidth="1"/>
    <col min="13570" max="13591" width="22.5703125" style="402" customWidth="1"/>
    <col min="13592" max="13824" width="9.140625" style="402"/>
    <col min="13825" max="13825" width="3.5703125" style="402" customWidth="1"/>
    <col min="13826" max="13847" width="22.5703125" style="402" customWidth="1"/>
    <col min="13848" max="14080" width="9.140625" style="402"/>
    <col min="14081" max="14081" width="3.5703125" style="402" customWidth="1"/>
    <col min="14082" max="14103" width="22.5703125" style="402" customWidth="1"/>
    <col min="14104" max="14336" width="9.140625" style="402"/>
    <col min="14337" max="14337" width="3.5703125" style="402" customWidth="1"/>
    <col min="14338" max="14359" width="22.5703125" style="402" customWidth="1"/>
    <col min="14360" max="14592" width="9.140625" style="402"/>
    <col min="14593" max="14593" width="3.5703125" style="402" customWidth="1"/>
    <col min="14594" max="14615" width="22.5703125" style="402" customWidth="1"/>
    <col min="14616" max="14848" width="9.140625" style="402"/>
    <col min="14849" max="14849" width="3.5703125" style="402" customWidth="1"/>
    <col min="14850" max="14871" width="22.5703125" style="402" customWidth="1"/>
    <col min="14872" max="15104" width="9.140625" style="402"/>
    <col min="15105" max="15105" width="3.5703125" style="402" customWidth="1"/>
    <col min="15106" max="15127" width="22.5703125" style="402" customWidth="1"/>
    <col min="15128" max="15360" width="9.140625" style="402"/>
    <col min="15361" max="15361" width="3.5703125" style="402" customWidth="1"/>
    <col min="15362" max="15383" width="22.5703125" style="402" customWidth="1"/>
    <col min="15384" max="15616" width="9.140625" style="402"/>
    <col min="15617" max="15617" width="3.5703125" style="402" customWidth="1"/>
    <col min="15618" max="15639" width="22.5703125" style="402" customWidth="1"/>
    <col min="15640" max="15872" width="9.140625" style="402"/>
    <col min="15873" max="15873" width="3.5703125" style="402" customWidth="1"/>
    <col min="15874" max="15895" width="22.5703125" style="402" customWidth="1"/>
    <col min="15896" max="16128" width="9.140625" style="402"/>
    <col min="16129" max="16129" width="3.5703125" style="402" customWidth="1"/>
    <col min="16130" max="16151" width="22.5703125" style="402" customWidth="1"/>
    <col min="16152" max="16384" width="9.140625" style="402"/>
  </cols>
  <sheetData>
    <row r="2" spans="1:23" x14ac:dyDescent="0.2">
      <c r="W2" s="403" t="s">
        <v>967</v>
      </c>
    </row>
    <row r="3" spans="1:23" x14ac:dyDescent="0.2">
      <c r="W3" s="403" t="s">
        <v>968</v>
      </c>
    </row>
    <row r="4" spans="1:23" x14ac:dyDescent="0.2">
      <c r="A4" s="403"/>
    </row>
    <row r="5" spans="1:23" x14ac:dyDescent="0.2">
      <c r="A5" s="403"/>
      <c r="H5" s="404" t="s">
        <v>969</v>
      </c>
    </row>
    <row r="7" spans="1:23" ht="15.75" customHeight="1" x14ac:dyDescent="0.2">
      <c r="A7" s="557" t="s">
        <v>970</v>
      </c>
      <c r="B7" s="557"/>
      <c r="C7" s="557"/>
      <c r="D7" s="557"/>
      <c r="E7" s="405"/>
      <c r="F7" s="405"/>
      <c r="G7" s="405"/>
      <c r="H7" s="405"/>
      <c r="I7" s="405"/>
      <c r="J7" s="405"/>
      <c r="K7" s="405"/>
      <c r="L7" s="405"/>
      <c r="M7" s="405"/>
      <c r="N7" s="405"/>
      <c r="O7" s="405"/>
      <c r="P7" s="405"/>
      <c r="S7" s="558"/>
      <c r="T7" s="558"/>
      <c r="U7" s="558"/>
      <c r="V7" s="558"/>
      <c r="W7" s="558"/>
    </row>
    <row r="8" spans="1:23" ht="15.75" customHeight="1" x14ac:dyDescent="0.2">
      <c r="A8" s="406"/>
      <c r="B8" s="406"/>
      <c r="C8" s="406"/>
      <c r="D8" s="406"/>
      <c r="E8" s="405"/>
      <c r="F8" s="405"/>
      <c r="G8" s="405"/>
      <c r="H8" s="405"/>
      <c r="I8" s="405"/>
      <c r="J8" s="405"/>
      <c r="K8" s="405"/>
      <c r="L8" s="405"/>
      <c r="M8" s="405"/>
      <c r="N8" s="405"/>
      <c r="O8" s="405"/>
      <c r="P8" s="405"/>
      <c r="Q8" s="405"/>
      <c r="R8" s="405"/>
      <c r="S8" s="407"/>
      <c r="T8" s="407"/>
      <c r="U8" s="407"/>
      <c r="V8" s="407"/>
      <c r="W8" s="407"/>
    </row>
    <row r="9" spans="1:23" ht="25.5" customHeight="1" x14ac:dyDescent="0.2">
      <c r="A9" s="559" t="s">
        <v>407</v>
      </c>
      <c r="B9" s="562" t="s">
        <v>971</v>
      </c>
      <c r="C9" s="552" t="s">
        <v>972</v>
      </c>
      <c r="D9" s="552" t="s">
        <v>933</v>
      </c>
      <c r="E9" s="552" t="s">
        <v>228</v>
      </c>
      <c r="F9" s="552" t="s">
        <v>238</v>
      </c>
      <c r="G9" s="552" t="s">
        <v>183</v>
      </c>
      <c r="H9" s="555" t="s">
        <v>973</v>
      </c>
      <c r="I9" s="565"/>
      <c r="J9" s="556"/>
      <c r="K9" s="552" t="s">
        <v>974</v>
      </c>
      <c r="L9" s="555" t="s">
        <v>975</v>
      </c>
      <c r="M9" s="565"/>
      <c r="N9" s="565"/>
      <c r="O9" s="556"/>
      <c r="P9" s="555" t="s">
        <v>976</v>
      </c>
      <c r="Q9" s="565"/>
      <c r="R9" s="555" t="s">
        <v>977</v>
      </c>
      <c r="S9" s="556"/>
      <c r="T9" s="552" t="s">
        <v>978</v>
      </c>
      <c r="U9" s="552" t="s">
        <v>979</v>
      </c>
      <c r="V9" s="552" t="s">
        <v>980</v>
      </c>
      <c r="W9" s="552" t="s">
        <v>981</v>
      </c>
    </row>
    <row r="10" spans="1:23" ht="12.75" customHeight="1" x14ac:dyDescent="0.2">
      <c r="A10" s="560"/>
      <c r="B10" s="563"/>
      <c r="C10" s="553"/>
      <c r="D10" s="553"/>
      <c r="E10" s="553"/>
      <c r="F10" s="553"/>
      <c r="G10" s="553"/>
      <c r="H10" s="552" t="s">
        <v>982</v>
      </c>
      <c r="I10" s="552" t="s">
        <v>983</v>
      </c>
      <c r="J10" s="552" t="s">
        <v>984</v>
      </c>
      <c r="K10" s="553"/>
      <c r="L10" s="567" t="s">
        <v>985</v>
      </c>
      <c r="M10" s="568"/>
      <c r="N10" s="555" t="s">
        <v>986</v>
      </c>
      <c r="O10" s="556"/>
      <c r="P10" s="552" t="s">
        <v>987</v>
      </c>
      <c r="Q10" s="571" t="s">
        <v>988</v>
      </c>
      <c r="R10" s="571" t="s">
        <v>989</v>
      </c>
      <c r="S10" s="552" t="s">
        <v>990</v>
      </c>
      <c r="T10" s="553"/>
      <c r="U10" s="553"/>
      <c r="V10" s="553"/>
      <c r="W10" s="553"/>
    </row>
    <row r="11" spans="1:23" ht="12.75" customHeight="1" x14ac:dyDescent="0.2">
      <c r="A11" s="560"/>
      <c r="B11" s="563"/>
      <c r="C11" s="553"/>
      <c r="D11" s="553"/>
      <c r="E11" s="553"/>
      <c r="F11" s="553"/>
      <c r="G11" s="553"/>
      <c r="H11" s="553"/>
      <c r="I11" s="553"/>
      <c r="J11" s="553"/>
      <c r="K11" s="553"/>
      <c r="L11" s="569"/>
      <c r="M11" s="570"/>
      <c r="N11" s="555" t="s">
        <v>991</v>
      </c>
      <c r="O11" s="556"/>
      <c r="P11" s="553"/>
      <c r="Q11" s="572"/>
      <c r="R11" s="572"/>
      <c r="S11" s="553"/>
      <c r="T11" s="553"/>
      <c r="U11" s="553"/>
      <c r="V11" s="553"/>
      <c r="W11" s="553"/>
    </row>
    <row r="12" spans="1:23" ht="83.25" customHeight="1" x14ac:dyDescent="0.2">
      <c r="A12" s="561"/>
      <c r="B12" s="564"/>
      <c r="C12" s="554"/>
      <c r="D12" s="554"/>
      <c r="E12" s="554"/>
      <c r="F12" s="554"/>
      <c r="G12" s="554"/>
      <c r="H12" s="554"/>
      <c r="I12" s="554"/>
      <c r="J12" s="554"/>
      <c r="K12" s="554"/>
      <c r="L12" s="408" t="s">
        <v>992</v>
      </c>
      <c r="M12" s="408" t="s">
        <v>993</v>
      </c>
      <c r="N12" s="408" t="s">
        <v>994</v>
      </c>
      <c r="O12" s="408" t="s">
        <v>995</v>
      </c>
      <c r="P12" s="554"/>
      <c r="Q12" s="573"/>
      <c r="R12" s="573"/>
      <c r="S12" s="554"/>
      <c r="T12" s="554"/>
      <c r="U12" s="554"/>
      <c r="V12" s="554"/>
      <c r="W12" s="554"/>
    </row>
    <row r="13" spans="1:23" x14ac:dyDescent="0.2">
      <c r="A13" s="409">
        <v>1</v>
      </c>
      <c r="B13" s="410">
        <v>2</v>
      </c>
      <c r="C13" s="411">
        <v>3</v>
      </c>
      <c r="D13" s="411">
        <v>4</v>
      </c>
      <c r="E13" s="411">
        <v>5</v>
      </c>
      <c r="F13" s="411">
        <v>6</v>
      </c>
      <c r="G13" s="411">
        <v>7</v>
      </c>
      <c r="H13" s="411">
        <v>8</v>
      </c>
      <c r="I13" s="411">
        <v>9</v>
      </c>
      <c r="J13" s="411">
        <v>10</v>
      </c>
      <c r="K13" s="411">
        <v>11</v>
      </c>
      <c r="L13" s="411">
        <v>12</v>
      </c>
      <c r="M13" s="411">
        <v>13</v>
      </c>
      <c r="N13" s="411">
        <v>14</v>
      </c>
      <c r="O13" s="411">
        <v>15</v>
      </c>
      <c r="P13" s="411">
        <v>16</v>
      </c>
      <c r="Q13" s="412">
        <v>17</v>
      </c>
      <c r="R13" s="412">
        <v>18</v>
      </c>
      <c r="S13" s="411">
        <v>19</v>
      </c>
      <c r="T13" s="411">
        <v>20</v>
      </c>
      <c r="U13" s="411">
        <v>21</v>
      </c>
      <c r="V13" s="411">
        <v>22</v>
      </c>
      <c r="W13" s="411">
        <v>23</v>
      </c>
    </row>
    <row r="14" spans="1:23" x14ac:dyDescent="0.2">
      <c r="A14" s="413">
        <v>1</v>
      </c>
      <c r="B14" s="414"/>
      <c r="C14" s="415"/>
      <c r="D14" s="415"/>
      <c r="E14" s="415"/>
      <c r="F14" s="416"/>
      <c r="G14" s="415"/>
      <c r="H14" s="415"/>
      <c r="I14" s="415"/>
      <c r="J14" s="415"/>
      <c r="K14" s="416"/>
      <c r="L14" s="415"/>
      <c r="M14" s="415"/>
      <c r="N14" s="415"/>
      <c r="O14" s="415"/>
      <c r="P14" s="415"/>
      <c r="Q14" s="415"/>
      <c r="R14" s="415"/>
      <c r="S14" s="415"/>
      <c r="T14" s="415"/>
      <c r="U14" s="415"/>
      <c r="V14" s="415"/>
      <c r="W14" s="415"/>
    </row>
    <row r="15" spans="1:23" x14ac:dyDescent="0.2">
      <c r="A15" s="417">
        <v>2</v>
      </c>
      <c r="B15" s="418"/>
      <c r="C15" s="415"/>
      <c r="D15" s="415"/>
      <c r="E15" s="415"/>
      <c r="F15" s="416"/>
      <c r="G15" s="415"/>
      <c r="H15" s="415"/>
      <c r="I15" s="415"/>
      <c r="J15" s="415"/>
      <c r="K15" s="416"/>
      <c r="L15" s="415"/>
      <c r="M15" s="415"/>
      <c r="N15" s="415"/>
      <c r="O15" s="415"/>
      <c r="P15" s="415"/>
      <c r="Q15" s="419"/>
      <c r="R15" s="419"/>
      <c r="S15" s="415"/>
      <c r="T15" s="415"/>
      <c r="U15" s="415"/>
      <c r="V15" s="415"/>
      <c r="W15" s="415"/>
    </row>
    <row r="16" spans="1:23" x14ac:dyDescent="0.2">
      <c r="A16" s="417">
        <v>3</v>
      </c>
      <c r="B16" s="418"/>
      <c r="C16" s="415"/>
      <c r="D16" s="415"/>
      <c r="E16" s="415"/>
      <c r="F16" s="416"/>
      <c r="G16" s="415"/>
      <c r="H16" s="415"/>
      <c r="I16" s="415"/>
      <c r="J16" s="415"/>
      <c r="K16" s="416"/>
      <c r="L16" s="415"/>
      <c r="M16" s="415"/>
      <c r="N16" s="415"/>
      <c r="O16" s="415"/>
      <c r="P16" s="415"/>
      <c r="Q16" s="419"/>
      <c r="R16" s="419"/>
      <c r="S16" s="415"/>
      <c r="T16" s="415"/>
      <c r="U16" s="415"/>
      <c r="V16" s="415"/>
      <c r="W16" s="415"/>
    </row>
    <row r="17" spans="1:25" x14ac:dyDescent="0.2">
      <c r="A17" s="413">
        <v>4</v>
      </c>
      <c r="B17" s="418"/>
      <c r="C17" s="415"/>
      <c r="D17" s="415"/>
      <c r="E17" s="415"/>
      <c r="F17" s="416"/>
      <c r="G17" s="415"/>
      <c r="H17" s="415"/>
      <c r="I17" s="415"/>
      <c r="J17" s="415"/>
      <c r="K17" s="416"/>
      <c r="L17" s="415"/>
      <c r="M17" s="415"/>
      <c r="N17" s="415"/>
      <c r="O17" s="415"/>
      <c r="P17" s="415"/>
      <c r="Q17" s="419"/>
      <c r="R17" s="419"/>
      <c r="S17" s="415"/>
      <c r="T17" s="415"/>
      <c r="U17" s="415"/>
      <c r="V17" s="415"/>
      <c r="W17" s="415"/>
    </row>
    <row r="18" spans="1:25" x14ac:dyDescent="0.2">
      <c r="A18" s="417">
        <v>5</v>
      </c>
      <c r="B18" s="418"/>
      <c r="C18" s="415"/>
      <c r="D18" s="415"/>
      <c r="E18" s="415"/>
      <c r="F18" s="416"/>
      <c r="G18" s="415"/>
      <c r="H18" s="415"/>
      <c r="I18" s="415"/>
      <c r="J18" s="415"/>
      <c r="K18" s="416"/>
      <c r="L18" s="415"/>
      <c r="M18" s="415"/>
      <c r="N18" s="415"/>
      <c r="O18" s="415"/>
      <c r="P18" s="415"/>
      <c r="Q18" s="419"/>
      <c r="R18" s="419"/>
      <c r="S18" s="415"/>
      <c r="T18" s="415"/>
      <c r="U18" s="415"/>
      <c r="V18" s="415"/>
      <c r="W18" s="415"/>
    </row>
    <row r="19" spans="1:25" x14ac:dyDescent="0.2">
      <c r="A19" s="417">
        <v>6</v>
      </c>
      <c r="B19" s="418"/>
      <c r="C19" s="415"/>
      <c r="D19" s="415"/>
      <c r="E19" s="415"/>
      <c r="F19" s="416"/>
      <c r="G19" s="415"/>
      <c r="H19" s="415"/>
      <c r="I19" s="415"/>
      <c r="J19" s="415"/>
      <c r="K19" s="416"/>
      <c r="L19" s="415"/>
      <c r="M19" s="415"/>
      <c r="N19" s="415"/>
      <c r="O19" s="415"/>
      <c r="P19" s="415"/>
      <c r="Q19" s="419"/>
      <c r="R19" s="419"/>
      <c r="S19" s="415"/>
      <c r="T19" s="415"/>
      <c r="U19" s="415"/>
      <c r="V19" s="415"/>
      <c r="W19" s="415"/>
    </row>
    <row r="20" spans="1:25" x14ac:dyDescent="0.2">
      <c r="A20" s="413">
        <v>7</v>
      </c>
      <c r="B20" s="418"/>
      <c r="C20" s="415"/>
      <c r="D20" s="415"/>
      <c r="E20" s="415"/>
      <c r="F20" s="416"/>
      <c r="G20" s="415"/>
      <c r="H20" s="415"/>
      <c r="I20" s="415"/>
      <c r="J20" s="415"/>
      <c r="K20" s="416"/>
      <c r="L20" s="415"/>
      <c r="M20" s="415"/>
      <c r="N20" s="415"/>
      <c r="O20" s="415"/>
      <c r="P20" s="415"/>
      <c r="Q20" s="419"/>
      <c r="R20" s="419"/>
      <c r="S20" s="415"/>
      <c r="T20" s="415"/>
      <c r="U20" s="415"/>
      <c r="V20" s="415"/>
      <c r="W20" s="415"/>
    </row>
    <row r="21" spans="1:25" x14ac:dyDescent="0.2">
      <c r="A21" s="417">
        <v>8</v>
      </c>
      <c r="B21" s="418"/>
      <c r="C21" s="415"/>
      <c r="D21" s="415"/>
      <c r="E21" s="415"/>
      <c r="F21" s="416"/>
      <c r="G21" s="415"/>
      <c r="H21" s="415"/>
      <c r="I21" s="415"/>
      <c r="J21" s="415"/>
      <c r="K21" s="416"/>
      <c r="L21" s="415"/>
      <c r="M21" s="415"/>
      <c r="N21" s="415"/>
      <c r="O21" s="415"/>
      <c r="P21" s="415"/>
      <c r="Q21" s="419"/>
      <c r="R21" s="419"/>
      <c r="S21" s="415"/>
      <c r="T21" s="415"/>
      <c r="U21" s="415"/>
      <c r="V21" s="415"/>
      <c r="W21" s="415"/>
    </row>
    <row r="22" spans="1:25" x14ac:dyDescent="0.2">
      <c r="A22" s="417">
        <v>9</v>
      </c>
      <c r="B22" s="418"/>
      <c r="C22" s="415"/>
      <c r="D22" s="415"/>
      <c r="E22" s="415"/>
      <c r="F22" s="416"/>
      <c r="G22" s="415"/>
      <c r="H22" s="415"/>
      <c r="I22" s="415"/>
      <c r="J22" s="415"/>
      <c r="K22" s="416"/>
      <c r="L22" s="415"/>
      <c r="M22" s="415"/>
      <c r="N22" s="415"/>
      <c r="O22" s="415"/>
      <c r="P22" s="415"/>
      <c r="Q22" s="419"/>
      <c r="R22" s="419"/>
      <c r="S22" s="415"/>
      <c r="T22" s="415"/>
      <c r="U22" s="415"/>
      <c r="V22" s="415"/>
      <c r="W22" s="415"/>
    </row>
    <row r="23" spans="1:25" x14ac:dyDescent="0.2">
      <c r="A23" s="413">
        <v>10</v>
      </c>
      <c r="B23" s="418"/>
      <c r="C23" s="415"/>
      <c r="D23" s="415"/>
      <c r="E23" s="415"/>
      <c r="F23" s="416"/>
      <c r="G23" s="415"/>
      <c r="H23" s="415"/>
      <c r="I23" s="415"/>
      <c r="J23" s="415"/>
      <c r="K23" s="416"/>
      <c r="L23" s="415"/>
      <c r="M23" s="415"/>
      <c r="N23" s="415"/>
      <c r="O23" s="415"/>
      <c r="P23" s="415"/>
      <c r="Q23" s="419"/>
      <c r="R23" s="419"/>
      <c r="S23" s="415"/>
      <c r="T23" s="415"/>
      <c r="U23" s="415"/>
      <c r="V23" s="415"/>
      <c r="W23" s="415"/>
    </row>
    <row r="24" spans="1:25" x14ac:dyDescent="0.2">
      <c r="A24" s="417">
        <v>11</v>
      </c>
      <c r="B24" s="418"/>
      <c r="C24" s="415"/>
      <c r="D24" s="415"/>
      <c r="E24" s="415"/>
      <c r="F24" s="416"/>
      <c r="G24" s="415"/>
      <c r="H24" s="415"/>
      <c r="I24" s="415"/>
      <c r="J24" s="415"/>
      <c r="K24" s="416"/>
      <c r="L24" s="415"/>
      <c r="M24" s="415"/>
      <c r="N24" s="415"/>
      <c r="O24" s="415"/>
      <c r="P24" s="415"/>
      <c r="Q24" s="419"/>
      <c r="R24" s="419"/>
      <c r="S24" s="415"/>
      <c r="T24" s="415"/>
      <c r="U24" s="415"/>
      <c r="V24" s="415"/>
      <c r="W24" s="415"/>
    </row>
    <row r="25" spans="1:25" x14ac:dyDescent="0.2">
      <c r="A25" s="417">
        <v>12</v>
      </c>
      <c r="B25" s="414"/>
      <c r="C25" s="415"/>
      <c r="D25" s="415"/>
      <c r="E25" s="415"/>
      <c r="F25" s="416"/>
      <c r="G25" s="415"/>
      <c r="H25" s="415"/>
      <c r="I25" s="415"/>
      <c r="J25" s="415"/>
      <c r="K25" s="416"/>
      <c r="L25" s="415"/>
      <c r="M25" s="415"/>
      <c r="N25" s="415"/>
      <c r="O25" s="415"/>
      <c r="P25" s="415"/>
      <c r="Q25" s="415"/>
      <c r="R25" s="415"/>
      <c r="S25" s="415"/>
      <c r="T25" s="415"/>
      <c r="U25" s="415"/>
      <c r="V25" s="415"/>
      <c r="W25" s="415"/>
    </row>
    <row r="26" spans="1:25" ht="12.75" customHeight="1" x14ac:dyDescent="0.2">
      <c r="A26" s="574" t="s">
        <v>996</v>
      </c>
      <c r="B26" s="575"/>
      <c r="C26" s="420"/>
      <c r="D26" s="420"/>
      <c r="E26" s="420">
        <f t="shared" ref="E26:S26" si="0">SUM(E14:E25)</f>
        <v>0</v>
      </c>
      <c r="F26" s="420">
        <f t="shared" si="0"/>
        <v>0</v>
      </c>
      <c r="G26" s="420">
        <f t="shared" si="0"/>
        <v>0</v>
      </c>
      <c r="H26" s="420">
        <f t="shared" si="0"/>
        <v>0</v>
      </c>
      <c r="I26" s="420">
        <f t="shared" si="0"/>
        <v>0</v>
      </c>
      <c r="J26" s="420">
        <f t="shared" si="0"/>
        <v>0</v>
      </c>
      <c r="K26" s="420">
        <f t="shared" si="0"/>
        <v>0</v>
      </c>
      <c r="L26" s="420">
        <f t="shared" si="0"/>
        <v>0</v>
      </c>
      <c r="M26" s="420">
        <f t="shared" si="0"/>
        <v>0</v>
      </c>
      <c r="N26" s="420">
        <f t="shared" si="0"/>
        <v>0</v>
      </c>
      <c r="O26" s="420">
        <f t="shared" si="0"/>
        <v>0</v>
      </c>
      <c r="P26" s="420">
        <f t="shared" si="0"/>
        <v>0</v>
      </c>
      <c r="Q26" s="420">
        <f t="shared" si="0"/>
        <v>0</v>
      </c>
      <c r="R26" s="420">
        <f t="shared" si="0"/>
        <v>0</v>
      </c>
      <c r="S26" s="420">
        <f t="shared" si="0"/>
        <v>0</v>
      </c>
      <c r="T26" s="420">
        <f t="shared" ref="T26:W26" si="1">SUM(T14:T25)</f>
        <v>0</v>
      </c>
      <c r="U26" s="420">
        <f t="shared" si="1"/>
        <v>0</v>
      </c>
      <c r="V26" s="420">
        <f t="shared" si="1"/>
        <v>0</v>
      </c>
      <c r="W26" s="420">
        <f t="shared" si="1"/>
        <v>0</v>
      </c>
    </row>
    <row r="27" spans="1:25" ht="13.5" thickBot="1" x14ac:dyDescent="0.25">
      <c r="A27" s="405"/>
      <c r="B27" s="405"/>
      <c r="C27" s="405"/>
      <c r="D27" s="405"/>
      <c r="E27" s="405"/>
      <c r="F27" s="421"/>
      <c r="G27" s="405"/>
      <c r="H27" s="405"/>
      <c r="I27" s="405"/>
      <c r="J27" s="405"/>
      <c r="K27" s="421"/>
      <c r="L27" s="405"/>
      <c r="M27" s="405"/>
      <c r="N27" s="405"/>
      <c r="O27" s="405"/>
      <c r="P27" s="405"/>
      <c r="Q27" s="405"/>
      <c r="R27" s="405"/>
      <c r="S27" s="405"/>
      <c r="T27" s="405"/>
      <c r="U27" s="405"/>
      <c r="V27" s="405"/>
      <c r="W27" s="405"/>
    </row>
    <row r="28" spans="1:25" x14ac:dyDescent="0.2">
      <c r="A28" s="422"/>
      <c r="D28" s="423" t="s">
        <v>997</v>
      </c>
      <c r="E28" s="424"/>
      <c r="F28" s="424"/>
      <c r="G28" s="424"/>
      <c r="H28" s="424"/>
      <c r="I28" s="424"/>
      <c r="J28" s="424"/>
      <c r="K28" s="424"/>
      <c r="L28" s="424"/>
      <c r="M28" s="424"/>
      <c r="N28" s="424"/>
      <c r="O28" s="424"/>
      <c r="P28" s="424"/>
      <c r="Q28" s="424"/>
      <c r="R28" s="424"/>
      <c r="S28" s="424"/>
      <c r="T28" s="424"/>
      <c r="U28" s="424"/>
      <c r="V28" s="424"/>
      <c r="W28" s="424"/>
      <c r="X28" s="424"/>
      <c r="Y28" s="424"/>
    </row>
    <row r="29" spans="1:25" ht="12.75" customHeight="1" x14ac:dyDescent="0.2">
      <c r="A29" s="422"/>
      <c r="D29" s="424" t="s">
        <v>998</v>
      </c>
      <c r="E29" s="422"/>
      <c r="F29" s="422"/>
      <c r="G29" s="422"/>
      <c r="H29" s="422"/>
      <c r="I29" s="422"/>
      <c r="J29" s="422"/>
      <c r="K29" s="422"/>
      <c r="L29" s="422"/>
      <c r="M29" s="422"/>
      <c r="N29" s="422"/>
      <c r="O29" s="422"/>
      <c r="P29" s="422"/>
      <c r="Q29" s="422"/>
      <c r="R29" s="422"/>
      <c r="S29" s="422"/>
      <c r="T29" s="422"/>
      <c r="U29" s="422"/>
      <c r="V29" s="422"/>
      <c r="W29" s="422"/>
      <c r="X29" s="422"/>
      <c r="Y29" s="422"/>
    </row>
    <row r="30" spans="1:25" x14ac:dyDescent="0.2">
      <c r="A30" s="422"/>
      <c r="D30" s="424" t="s">
        <v>999</v>
      </c>
      <c r="E30" s="424"/>
      <c r="F30" s="424"/>
      <c r="G30" s="424"/>
      <c r="H30" s="424"/>
      <c r="I30" s="424"/>
      <c r="J30" s="424"/>
      <c r="K30" s="424"/>
      <c r="L30" s="424"/>
      <c r="M30" s="424"/>
      <c r="N30" s="424"/>
      <c r="O30" s="424"/>
      <c r="P30" s="424"/>
      <c r="Q30" s="424"/>
      <c r="R30" s="424"/>
      <c r="S30" s="424"/>
      <c r="T30" s="424"/>
      <c r="U30" s="424"/>
      <c r="V30" s="424"/>
      <c r="W30" s="424"/>
      <c r="X30" s="424"/>
      <c r="Y30" s="424"/>
    </row>
    <row r="31" spans="1:25" x14ac:dyDescent="0.2">
      <c r="A31" s="424"/>
      <c r="D31" s="424" t="s">
        <v>1000</v>
      </c>
      <c r="E31" s="424"/>
      <c r="F31" s="424"/>
      <c r="G31" s="424"/>
      <c r="H31" s="424"/>
      <c r="I31" s="424"/>
      <c r="J31" s="424"/>
      <c r="K31" s="424"/>
      <c r="L31" s="424"/>
      <c r="M31" s="424"/>
      <c r="N31" s="424"/>
      <c r="O31" s="424"/>
      <c r="P31" s="424"/>
      <c r="Q31" s="424"/>
      <c r="R31" s="424"/>
      <c r="S31" s="424"/>
      <c r="T31" s="424"/>
      <c r="U31" s="424"/>
      <c r="V31" s="424"/>
      <c r="W31" s="424"/>
      <c r="X31" s="424"/>
      <c r="Y31" s="424"/>
    </row>
    <row r="32" spans="1:25" x14ac:dyDescent="0.2">
      <c r="A32" s="425"/>
      <c r="D32" s="424" t="s">
        <v>1001</v>
      </c>
      <c r="E32" s="425"/>
      <c r="F32" s="425"/>
      <c r="G32" s="425"/>
      <c r="H32" s="425"/>
      <c r="I32" s="425"/>
      <c r="J32" s="425"/>
      <c r="K32" s="425"/>
      <c r="L32" s="425"/>
      <c r="M32" s="425"/>
      <c r="N32" s="425"/>
      <c r="O32" s="425"/>
      <c r="P32" s="425"/>
      <c r="Q32" s="425"/>
      <c r="R32" s="425"/>
      <c r="S32" s="425"/>
      <c r="T32" s="425"/>
      <c r="U32" s="425"/>
      <c r="V32" s="425"/>
      <c r="W32" s="425"/>
      <c r="X32" s="425"/>
      <c r="Y32" s="425"/>
    </row>
    <row r="33" spans="1:25" x14ac:dyDescent="0.2">
      <c r="A33" s="425"/>
      <c r="D33" s="424"/>
      <c r="E33" s="425"/>
      <c r="F33" s="425"/>
      <c r="G33" s="425"/>
      <c r="H33" s="425"/>
      <c r="I33" s="425"/>
      <c r="J33" s="425"/>
      <c r="K33" s="425"/>
      <c r="L33" s="425"/>
      <c r="M33" s="425"/>
      <c r="N33" s="425"/>
      <c r="O33" s="425"/>
      <c r="P33" s="425"/>
      <c r="Q33" s="425"/>
      <c r="R33" s="425"/>
      <c r="S33" s="425"/>
      <c r="T33" s="425"/>
      <c r="U33" s="425"/>
      <c r="V33" s="425"/>
      <c r="W33" s="425"/>
      <c r="X33" s="425"/>
      <c r="Y33" s="425"/>
    </row>
    <row r="34" spans="1:25" x14ac:dyDescent="0.2">
      <c r="B34" s="426" t="s">
        <v>398</v>
      </c>
      <c r="C34" s="427"/>
      <c r="D34" s="427"/>
    </row>
    <row r="35" spans="1:25" x14ac:dyDescent="0.2">
      <c r="B35" s="428"/>
      <c r="C35" s="427"/>
      <c r="D35" s="427"/>
    </row>
    <row r="36" spans="1:25" ht="38.25" customHeight="1" x14ac:dyDescent="0.2">
      <c r="B36" s="429" t="s">
        <v>1002</v>
      </c>
      <c r="C36" s="427"/>
      <c r="D36" s="427"/>
    </row>
    <row r="37" spans="1:25" x14ac:dyDescent="0.2">
      <c r="B37" s="428"/>
      <c r="C37" s="427"/>
      <c r="D37" s="427"/>
    </row>
    <row r="38" spans="1:25" x14ac:dyDescent="0.2">
      <c r="B38" s="429" t="s">
        <v>400</v>
      </c>
      <c r="D38" s="566" t="s">
        <v>401</v>
      </c>
      <c r="E38" s="566"/>
      <c r="F38" s="427" t="s">
        <v>402</v>
      </c>
    </row>
    <row r="39" spans="1:25" x14ac:dyDescent="0.2">
      <c r="B39" s="428"/>
      <c r="D39" s="566"/>
      <c r="E39" s="566"/>
      <c r="F39" s="427"/>
    </row>
    <row r="40" spans="1:25" x14ac:dyDescent="0.2">
      <c r="B40" s="429" t="s">
        <v>403</v>
      </c>
      <c r="D40" s="566" t="s">
        <v>404</v>
      </c>
      <c r="E40" s="566"/>
      <c r="F40" s="427" t="s">
        <v>405</v>
      </c>
    </row>
    <row r="41" spans="1:25" x14ac:dyDescent="0.2">
      <c r="B41" s="428"/>
      <c r="D41" s="566"/>
      <c r="E41" s="566"/>
      <c r="F41" s="427"/>
    </row>
    <row r="42" spans="1:25" x14ac:dyDescent="0.2">
      <c r="B42" s="429" t="s">
        <v>406</v>
      </c>
      <c r="D42" s="566" t="s">
        <v>401</v>
      </c>
      <c r="E42" s="566"/>
      <c r="F42" s="427" t="s">
        <v>405</v>
      </c>
    </row>
  </sheetData>
  <sheetProtection password="CA9F" sheet="1" objects="1" scenarios="1"/>
  <mergeCells count="34">
    <mergeCell ref="A26:B26"/>
    <mergeCell ref="D38:E38"/>
    <mergeCell ref="D39:E39"/>
    <mergeCell ref="D40:E40"/>
    <mergeCell ref="D41:E41"/>
    <mergeCell ref="D42:E42"/>
    <mergeCell ref="V9:V12"/>
    <mergeCell ref="W9:W12"/>
    <mergeCell ref="H10:H12"/>
    <mergeCell ref="I10:I12"/>
    <mergeCell ref="J10:J12"/>
    <mergeCell ref="L10:M11"/>
    <mergeCell ref="N10:O10"/>
    <mergeCell ref="P10:P12"/>
    <mergeCell ref="Q10:Q12"/>
    <mergeCell ref="R10:R12"/>
    <mergeCell ref="K9:K12"/>
    <mergeCell ref="L9:O9"/>
    <mergeCell ref="P9:Q9"/>
    <mergeCell ref="R9:S9"/>
    <mergeCell ref="T9:T12"/>
    <mergeCell ref="U9:U12"/>
    <mergeCell ref="S10:S12"/>
    <mergeCell ref="N11:O11"/>
    <mergeCell ref="A7:D7"/>
    <mergeCell ref="S7:W7"/>
    <mergeCell ref="A9:A12"/>
    <mergeCell ref="B9:B12"/>
    <mergeCell ref="C9:C12"/>
    <mergeCell ref="D9:D12"/>
    <mergeCell ref="E9:E12"/>
    <mergeCell ref="F9:F12"/>
    <mergeCell ref="G9:G12"/>
    <mergeCell ref="H9:J9"/>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B271E-1741-454C-A44D-F5BEE91339A9}">
  <sheetPr>
    <tabColor rgb="FFFFFF00"/>
  </sheetPr>
  <dimension ref="A2:AA45"/>
  <sheetViews>
    <sheetView tabSelected="1" workbookViewId="0">
      <selection activeCell="H24" sqref="H24"/>
    </sheetView>
  </sheetViews>
  <sheetFormatPr defaultRowHeight="12.75" x14ac:dyDescent="0.2"/>
  <cols>
    <col min="1" max="1" width="9.140625" style="402"/>
    <col min="2" max="26" width="19.42578125" style="402" customWidth="1"/>
    <col min="27" max="257" width="9.140625" style="402"/>
    <col min="258" max="282" width="19.42578125" style="402" customWidth="1"/>
    <col min="283" max="513" width="9.140625" style="402"/>
    <col min="514" max="538" width="19.42578125" style="402" customWidth="1"/>
    <col min="539" max="769" width="9.140625" style="402"/>
    <col min="770" max="794" width="19.42578125" style="402" customWidth="1"/>
    <col min="795" max="1025" width="9.140625" style="402"/>
    <col min="1026" max="1050" width="19.42578125" style="402" customWidth="1"/>
    <col min="1051" max="1281" width="9.140625" style="402"/>
    <col min="1282" max="1306" width="19.42578125" style="402" customWidth="1"/>
    <col min="1307" max="1537" width="9.140625" style="402"/>
    <col min="1538" max="1562" width="19.42578125" style="402" customWidth="1"/>
    <col min="1563" max="1793" width="9.140625" style="402"/>
    <col min="1794" max="1818" width="19.42578125" style="402" customWidth="1"/>
    <col min="1819" max="2049" width="9.140625" style="402"/>
    <col min="2050" max="2074" width="19.42578125" style="402" customWidth="1"/>
    <col min="2075" max="2305" width="9.140625" style="402"/>
    <col min="2306" max="2330" width="19.42578125" style="402" customWidth="1"/>
    <col min="2331" max="2561" width="9.140625" style="402"/>
    <col min="2562" max="2586" width="19.42578125" style="402" customWidth="1"/>
    <col min="2587" max="2817" width="9.140625" style="402"/>
    <col min="2818" max="2842" width="19.42578125" style="402" customWidth="1"/>
    <col min="2843" max="3073" width="9.140625" style="402"/>
    <col min="3074" max="3098" width="19.42578125" style="402" customWidth="1"/>
    <col min="3099" max="3329" width="9.140625" style="402"/>
    <col min="3330" max="3354" width="19.42578125" style="402" customWidth="1"/>
    <col min="3355" max="3585" width="9.140625" style="402"/>
    <col min="3586" max="3610" width="19.42578125" style="402" customWidth="1"/>
    <col min="3611" max="3841" width="9.140625" style="402"/>
    <col min="3842" max="3866" width="19.42578125" style="402" customWidth="1"/>
    <col min="3867" max="4097" width="9.140625" style="402"/>
    <col min="4098" max="4122" width="19.42578125" style="402" customWidth="1"/>
    <col min="4123" max="4353" width="9.140625" style="402"/>
    <col min="4354" max="4378" width="19.42578125" style="402" customWidth="1"/>
    <col min="4379" max="4609" width="9.140625" style="402"/>
    <col min="4610" max="4634" width="19.42578125" style="402" customWidth="1"/>
    <col min="4635" max="4865" width="9.140625" style="402"/>
    <col min="4866" max="4890" width="19.42578125" style="402" customWidth="1"/>
    <col min="4891" max="5121" width="9.140625" style="402"/>
    <col min="5122" max="5146" width="19.42578125" style="402" customWidth="1"/>
    <col min="5147" max="5377" width="9.140625" style="402"/>
    <col min="5378" max="5402" width="19.42578125" style="402" customWidth="1"/>
    <col min="5403" max="5633" width="9.140625" style="402"/>
    <col min="5634" max="5658" width="19.42578125" style="402" customWidth="1"/>
    <col min="5659" max="5889" width="9.140625" style="402"/>
    <col min="5890" max="5914" width="19.42578125" style="402" customWidth="1"/>
    <col min="5915" max="6145" width="9.140625" style="402"/>
    <col min="6146" max="6170" width="19.42578125" style="402" customWidth="1"/>
    <col min="6171" max="6401" width="9.140625" style="402"/>
    <col min="6402" max="6426" width="19.42578125" style="402" customWidth="1"/>
    <col min="6427" max="6657" width="9.140625" style="402"/>
    <col min="6658" max="6682" width="19.42578125" style="402" customWidth="1"/>
    <col min="6683" max="6913" width="9.140625" style="402"/>
    <col min="6914" max="6938" width="19.42578125" style="402" customWidth="1"/>
    <col min="6939" max="7169" width="9.140625" style="402"/>
    <col min="7170" max="7194" width="19.42578125" style="402" customWidth="1"/>
    <col min="7195" max="7425" width="9.140625" style="402"/>
    <col min="7426" max="7450" width="19.42578125" style="402" customWidth="1"/>
    <col min="7451" max="7681" width="9.140625" style="402"/>
    <col min="7682" max="7706" width="19.42578125" style="402" customWidth="1"/>
    <col min="7707" max="7937" width="9.140625" style="402"/>
    <col min="7938" max="7962" width="19.42578125" style="402" customWidth="1"/>
    <col min="7963" max="8193" width="9.140625" style="402"/>
    <col min="8194" max="8218" width="19.42578125" style="402" customWidth="1"/>
    <col min="8219" max="8449" width="9.140625" style="402"/>
    <col min="8450" max="8474" width="19.42578125" style="402" customWidth="1"/>
    <col min="8475" max="8705" width="9.140625" style="402"/>
    <col min="8706" max="8730" width="19.42578125" style="402" customWidth="1"/>
    <col min="8731" max="8961" width="9.140625" style="402"/>
    <col min="8962" max="8986" width="19.42578125" style="402" customWidth="1"/>
    <col min="8987" max="9217" width="9.140625" style="402"/>
    <col min="9218" max="9242" width="19.42578125" style="402" customWidth="1"/>
    <col min="9243" max="9473" width="9.140625" style="402"/>
    <col min="9474" max="9498" width="19.42578125" style="402" customWidth="1"/>
    <col min="9499" max="9729" width="9.140625" style="402"/>
    <col min="9730" max="9754" width="19.42578125" style="402" customWidth="1"/>
    <col min="9755" max="9985" width="9.140625" style="402"/>
    <col min="9986" max="10010" width="19.42578125" style="402" customWidth="1"/>
    <col min="10011" max="10241" width="9.140625" style="402"/>
    <col min="10242" max="10266" width="19.42578125" style="402" customWidth="1"/>
    <col min="10267" max="10497" width="9.140625" style="402"/>
    <col min="10498" max="10522" width="19.42578125" style="402" customWidth="1"/>
    <col min="10523" max="10753" width="9.140625" style="402"/>
    <col min="10754" max="10778" width="19.42578125" style="402" customWidth="1"/>
    <col min="10779" max="11009" width="9.140625" style="402"/>
    <col min="11010" max="11034" width="19.42578125" style="402" customWidth="1"/>
    <col min="11035" max="11265" width="9.140625" style="402"/>
    <col min="11266" max="11290" width="19.42578125" style="402" customWidth="1"/>
    <col min="11291" max="11521" width="9.140625" style="402"/>
    <col min="11522" max="11546" width="19.42578125" style="402" customWidth="1"/>
    <col min="11547" max="11777" width="9.140625" style="402"/>
    <col min="11778" max="11802" width="19.42578125" style="402" customWidth="1"/>
    <col min="11803" max="12033" width="9.140625" style="402"/>
    <col min="12034" max="12058" width="19.42578125" style="402" customWidth="1"/>
    <col min="12059" max="12289" width="9.140625" style="402"/>
    <col min="12290" max="12314" width="19.42578125" style="402" customWidth="1"/>
    <col min="12315" max="12545" width="9.140625" style="402"/>
    <col min="12546" max="12570" width="19.42578125" style="402" customWidth="1"/>
    <col min="12571" max="12801" width="9.140625" style="402"/>
    <col min="12802" max="12826" width="19.42578125" style="402" customWidth="1"/>
    <col min="12827" max="13057" width="9.140625" style="402"/>
    <col min="13058" max="13082" width="19.42578125" style="402" customWidth="1"/>
    <col min="13083" max="13313" width="9.140625" style="402"/>
    <col min="13314" max="13338" width="19.42578125" style="402" customWidth="1"/>
    <col min="13339" max="13569" width="9.140625" style="402"/>
    <col min="13570" max="13594" width="19.42578125" style="402" customWidth="1"/>
    <col min="13595" max="13825" width="9.140625" style="402"/>
    <col min="13826" max="13850" width="19.42578125" style="402" customWidth="1"/>
    <col min="13851" max="14081" width="9.140625" style="402"/>
    <col min="14082" max="14106" width="19.42578125" style="402" customWidth="1"/>
    <col min="14107" max="14337" width="9.140625" style="402"/>
    <col min="14338" max="14362" width="19.42578125" style="402" customWidth="1"/>
    <col min="14363" max="14593" width="9.140625" style="402"/>
    <col min="14594" max="14618" width="19.42578125" style="402" customWidth="1"/>
    <col min="14619" max="14849" width="9.140625" style="402"/>
    <col min="14850" max="14874" width="19.42578125" style="402" customWidth="1"/>
    <col min="14875" max="15105" width="9.140625" style="402"/>
    <col min="15106" max="15130" width="19.42578125" style="402" customWidth="1"/>
    <col min="15131" max="15361" width="9.140625" style="402"/>
    <col min="15362" max="15386" width="19.42578125" style="402" customWidth="1"/>
    <col min="15387" max="15617" width="9.140625" style="402"/>
    <col min="15618" max="15642" width="19.42578125" style="402" customWidth="1"/>
    <col min="15643" max="15873" width="9.140625" style="402"/>
    <col min="15874" max="15898" width="19.42578125" style="402" customWidth="1"/>
    <col min="15899" max="16129" width="9.140625" style="402"/>
    <col min="16130" max="16154" width="19.42578125" style="402" customWidth="1"/>
    <col min="16155" max="16384" width="9.140625" style="402"/>
  </cols>
  <sheetData>
    <row r="2" spans="1:27" x14ac:dyDescent="0.2">
      <c r="Z2" s="403" t="s">
        <v>967</v>
      </c>
    </row>
    <row r="3" spans="1:27" x14ac:dyDescent="0.2">
      <c r="Z3" s="403" t="s">
        <v>1003</v>
      </c>
    </row>
    <row r="4" spans="1:27" x14ac:dyDescent="0.2">
      <c r="A4" s="403"/>
    </row>
    <row r="5" spans="1:27" x14ac:dyDescent="0.2">
      <c r="A5" s="403"/>
    </row>
    <row r="6" spans="1:27" x14ac:dyDescent="0.2">
      <c r="A6" s="403"/>
    </row>
    <row r="7" spans="1:27" x14ac:dyDescent="0.2">
      <c r="M7" s="404" t="s">
        <v>1004</v>
      </c>
    </row>
    <row r="8" spans="1:27" x14ac:dyDescent="0.2">
      <c r="A8" s="430" t="s">
        <v>970</v>
      </c>
      <c r="Z8" s="431" t="s">
        <v>1005</v>
      </c>
    </row>
    <row r="9" spans="1:27" x14ac:dyDescent="0.2">
      <c r="A9" s="430"/>
      <c r="Z9" s="431"/>
    </row>
    <row r="10" spans="1:27" s="433" customFormat="1" ht="25.5" customHeight="1" x14ac:dyDescent="0.2">
      <c r="A10" s="582" t="s">
        <v>971</v>
      </c>
      <c r="B10" s="577" t="s">
        <v>933</v>
      </c>
      <c r="C10" s="577" t="s">
        <v>1006</v>
      </c>
      <c r="D10" s="576" t="s">
        <v>1007</v>
      </c>
      <c r="E10" s="576"/>
      <c r="F10" s="576" t="s">
        <v>1008</v>
      </c>
      <c r="G10" s="576"/>
      <c r="H10" s="577" t="s">
        <v>1009</v>
      </c>
      <c r="I10" s="576" t="s">
        <v>973</v>
      </c>
      <c r="J10" s="576"/>
      <c r="K10" s="576"/>
      <c r="L10" s="576" t="s">
        <v>1010</v>
      </c>
      <c r="M10" s="576"/>
      <c r="N10" s="576"/>
      <c r="O10" s="576" t="s">
        <v>1011</v>
      </c>
      <c r="P10" s="576"/>
      <c r="Q10" s="576"/>
      <c r="R10" s="576"/>
      <c r="S10" s="576"/>
      <c r="T10" s="576" t="s">
        <v>1012</v>
      </c>
      <c r="U10" s="576"/>
      <c r="V10" s="576" t="s">
        <v>1013</v>
      </c>
      <c r="W10" s="576"/>
      <c r="X10" s="576" t="s">
        <v>1014</v>
      </c>
      <c r="Y10" s="576"/>
      <c r="Z10" s="577" t="s">
        <v>979</v>
      </c>
      <c r="AA10" s="432"/>
    </row>
    <row r="11" spans="1:27" s="433" customFormat="1" x14ac:dyDescent="0.2">
      <c r="A11" s="582"/>
      <c r="B11" s="577"/>
      <c r="C11" s="577"/>
      <c r="D11" s="576"/>
      <c r="E11" s="576"/>
      <c r="F11" s="577" t="s">
        <v>1006</v>
      </c>
      <c r="G11" s="577" t="s">
        <v>183</v>
      </c>
      <c r="H11" s="577"/>
      <c r="I11" s="577" t="s">
        <v>982</v>
      </c>
      <c r="J11" s="577" t="s">
        <v>983</v>
      </c>
      <c r="K11" s="577" t="s">
        <v>984</v>
      </c>
      <c r="L11" s="577" t="s">
        <v>1015</v>
      </c>
      <c r="M11" s="577" t="s">
        <v>1016</v>
      </c>
      <c r="N11" s="577" t="s">
        <v>1017</v>
      </c>
      <c r="O11" s="576" t="s">
        <v>1018</v>
      </c>
      <c r="P11" s="576"/>
      <c r="Q11" s="576" t="s">
        <v>991</v>
      </c>
      <c r="R11" s="576"/>
      <c r="S11" s="576"/>
      <c r="T11" s="577" t="s">
        <v>1019</v>
      </c>
      <c r="U11" s="577" t="s">
        <v>1020</v>
      </c>
      <c r="V11" s="577" t="s">
        <v>989</v>
      </c>
      <c r="W11" s="577" t="s">
        <v>990</v>
      </c>
      <c r="X11" s="577" t="s">
        <v>980</v>
      </c>
      <c r="Y11" s="577" t="s">
        <v>1021</v>
      </c>
      <c r="Z11" s="577"/>
      <c r="AA11" s="432"/>
    </row>
    <row r="12" spans="1:27" s="433" customFormat="1" ht="82.5" customHeight="1" x14ac:dyDescent="0.2">
      <c r="A12" s="582"/>
      <c r="B12" s="577"/>
      <c r="C12" s="577"/>
      <c r="D12" s="434" t="s">
        <v>1022</v>
      </c>
      <c r="E12" s="434" t="s">
        <v>1023</v>
      </c>
      <c r="F12" s="577"/>
      <c r="G12" s="577"/>
      <c r="H12" s="577"/>
      <c r="I12" s="577"/>
      <c r="J12" s="577"/>
      <c r="K12" s="577"/>
      <c r="L12" s="577"/>
      <c r="M12" s="577"/>
      <c r="N12" s="577"/>
      <c r="O12" s="408" t="s">
        <v>992</v>
      </c>
      <c r="P12" s="408" t="s">
        <v>993</v>
      </c>
      <c r="Q12" s="408" t="s">
        <v>994</v>
      </c>
      <c r="R12" s="408" t="s">
        <v>995</v>
      </c>
      <c r="S12" s="408" t="s">
        <v>1024</v>
      </c>
      <c r="T12" s="577"/>
      <c r="U12" s="577"/>
      <c r="V12" s="577"/>
      <c r="W12" s="577"/>
      <c r="X12" s="577"/>
      <c r="Y12" s="577"/>
      <c r="Z12" s="577"/>
      <c r="AA12" s="432"/>
    </row>
    <row r="13" spans="1:27" x14ac:dyDescent="0.2">
      <c r="A13" s="435">
        <v>1</v>
      </c>
      <c r="B13" s="436">
        <v>2</v>
      </c>
      <c r="C13" s="436">
        <v>3</v>
      </c>
      <c r="D13" s="436">
        <v>4</v>
      </c>
      <c r="E13" s="436">
        <v>5</v>
      </c>
      <c r="F13" s="436">
        <v>6</v>
      </c>
      <c r="G13" s="436">
        <v>7</v>
      </c>
      <c r="H13" s="436"/>
      <c r="I13" s="436">
        <v>9</v>
      </c>
      <c r="J13" s="436">
        <v>10</v>
      </c>
      <c r="K13" s="436">
        <v>11</v>
      </c>
      <c r="L13" s="436">
        <v>12</v>
      </c>
      <c r="M13" s="436">
        <v>13</v>
      </c>
      <c r="N13" s="436">
        <v>14</v>
      </c>
      <c r="O13" s="436">
        <v>15</v>
      </c>
      <c r="P13" s="436">
        <v>16</v>
      </c>
      <c r="Q13" s="436">
        <v>17</v>
      </c>
      <c r="R13" s="436">
        <v>18</v>
      </c>
      <c r="S13" s="436"/>
      <c r="T13" s="437">
        <v>20</v>
      </c>
      <c r="U13" s="436">
        <v>21</v>
      </c>
      <c r="V13" s="436">
        <v>22</v>
      </c>
      <c r="W13" s="437">
        <v>23</v>
      </c>
      <c r="X13" s="437">
        <v>24</v>
      </c>
      <c r="Y13" s="437">
        <v>25</v>
      </c>
      <c r="Z13" s="436">
        <v>26</v>
      </c>
      <c r="AA13" s="425"/>
    </row>
    <row r="14" spans="1:27" x14ac:dyDescent="0.2">
      <c r="A14" s="435">
        <v>1</v>
      </c>
      <c r="B14" s="438"/>
      <c r="C14" s="439"/>
      <c r="D14" s="439"/>
      <c r="E14" s="439"/>
      <c r="F14" s="439"/>
      <c r="G14" s="439"/>
      <c r="H14" s="438"/>
      <c r="I14" s="439"/>
      <c r="J14" s="439"/>
      <c r="K14" s="439"/>
      <c r="L14" s="439"/>
      <c r="M14" s="439"/>
      <c r="N14" s="439"/>
      <c r="O14" s="439"/>
      <c r="P14" s="439"/>
      <c r="Q14" s="439"/>
      <c r="R14" s="439"/>
      <c r="S14" s="439"/>
      <c r="T14" s="439"/>
      <c r="U14" s="439"/>
      <c r="V14" s="439"/>
      <c r="W14" s="439"/>
      <c r="X14" s="439"/>
      <c r="Y14" s="439"/>
      <c r="Z14" s="439"/>
      <c r="AA14" s="425"/>
    </row>
    <row r="15" spans="1:27" x14ac:dyDescent="0.2">
      <c r="A15" s="435">
        <v>2</v>
      </c>
      <c r="B15" s="438"/>
      <c r="C15" s="439"/>
      <c r="D15" s="439"/>
      <c r="E15" s="439"/>
      <c r="F15" s="439"/>
      <c r="G15" s="439"/>
      <c r="H15" s="438"/>
      <c r="I15" s="439"/>
      <c r="J15" s="439"/>
      <c r="K15" s="439"/>
      <c r="L15" s="439"/>
      <c r="M15" s="439"/>
      <c r="N15" s="439"/>
      <c r="O15" s="439"/>
      <c r="P15" s="439"/>
      <c r="Q15" s="439"/>
      <c r="R15" s="439"/>
      <c r="S15" s="439"/>
      <c r="T15" s="439"/>
      <c r="U15" s="439"/>
      <c r="V15" s="439"/>
      <c r="W15" s="439"/>
      <c r="X15" s="439"/>
      <c r="Y15" s="439"/>
      <c r="Z15" s="439"/>
      <c r="AA15" s="425"/>
    </row>
    <row r="16" spans="1:27" x14ac:dyDescent="0.2">
      <c r="A16" s="435">
        <v>3</v>
      </c>
      <c r="B16" s="438"/>
      <c r="C16" s="439"/>
      <c r="D16" s="439"/>
      <c r="E16" s="439"/>
      <c r="F16" s="439"/>
      <c r="G16" s="439"/>
      <c r="H16" s="438"/>
      <c r="I16" s="439"/>
      <c r="J16" s="439"/>
      <c r="K16" s="439"/>
      <c r="L16" s="439"/>
      <c r="M16" s="439"/>
      <c r="N16" s="439"/>
      <c r="O16" s="439"/>
      <c r="P16" s="439"/>
      <c r="Q16" s="439"/>
      <c r="R16" s="439"/>
      <c r="S16" s="439"/>
      <c r="T16" s="439"/>
      <c r="U16" s="439"/>
      <c r="V16" s="439"/>
      <c r="W16" s="439"/>
      <c r="X16" s="439"/>
      <c r="Y16" s="439"/>
      <c r="Z16" s="439"/>
      <c r="AA16" s="425"/>
    </row>
    <row r="17" spans="1:27" x14ac:dyDescent="0.2">
      <c r="A17" s="435">
        <v>4</v>
      </c>
      <c r="B17" s="438"/>
      <c r="C17" s="439"/>
      <c r="D17" s="439"/>
      <c r="E17" s="439"/>
      <c r="F17" s="439"/>
      <c r="G17" s="439"/>
      <c r="H17" s="438"/>
      <c r="I17" s="439"/>
      <c r="J17" s="439"/>
      <c r="K17" s="439"/>
      <c r="L17" s="439"/>
      <c r="M17" s="439"/>
      <c r="N17" s="439"/>
      <c r="O17" s="439"/>
      <c r="P17" s="439"/>
      <c r="Q17" s="439"/>
      <c r="R17" s="439"/>
      <c r="S17" s="439"/>
      <c r="T17" s="440"/>
      <c r="U17" s="439"/>
      <c r="V17" s="439"/>
      <c r="W17" s="440"/>
      <c r="X17" s="440"/>
      <c r="Y17" s="440"/>
      <c r="Z17" s="439"/>
      <c r="AA17" s="425"/>
    </row>
    <row r="18" spans="1:27" x14ac:dyDescent="0.2">
      <c r="A18" s="435">
        <v>5</v>
      </c>
      <c r="B18" s="438"/>
      <c r="C18" s="439"/>
      <c r="D18" s="439"/>
      <c r="E18" s="439"/>
      <c r="F18" s="439"/>
      <c r="G18" s="439"/>
      <c r="H18" s="438"/>
      <c r="I18" s="439"/>
      <c r="J18" s="439"/>
      <c r="K18" s="439"/>
      <c r="L18" s="439"/>
      <c r="M18" s="439"/>
      <c r="N18" s="439"/>
      <c r="O18" s="439"/>
      <c r="P18" s="439"/>
      <c r="Q18" s="439"/>
      <c r="R18" s="439"/>
      <c r="S18" s="439"/>
      <c r="T18" s="440"/>
      <c r="U18" s="439"/>
      <c r="V18" s="439"/>
      <c r="W18" s="440"/>
      <c r="X18" s="440"/>
      <c r="Y18" s="440"/>
      <c r="Z18" s="439"/>
      <c r="AA18" s="425"/>
    </row>
    <row r="19" spans="1:27" x14ac:dyDescent="0.2">
      <c r="A19" s="435">
        <v>6</v>
      </c>
      <c r="B19" s="438"/>
      <c r="C19" s="439"/>
      <c r="D19" s="439"/>
      <c r="E19" s="439"/>
      <c r="F19" s="439"/>
      <c r="G19" s="439"/>
      <c r="H19" s="438"/>
      <c r="I19" s="439"/>
      <c r="J19" s="439"/>
      <c r="K19" s="439"/>
      <c r="L19" s="439"/>
      <c r="M19" s="439"/>
      <c r="N19" s="439"/>
      <c r="O19" s="439"/>
      <c r="P19" s="439"/>
      <c r="Q19" s="439"/>
      <c r="R19" s="439"/>
      <c r="S19" s="439"/>
      <c r="T19" s="440"/>
      <c r="U19" s="439"/>
      <c r="V19" s="439"/>
      <c r="W19" s="440"/>
      <c r="X19" s="440"/>
      <c r="Y19" s="440"/>
      <c r="Z19" s="439"/>
      <c r="AA19" s="425"/>
    </row>
    <row r="20" spans="1:27" x14ac:dyDescent="0.2">
      <c r="A20" s="435">
        <v>7</v>
      </c>
      <c r="B20" s="438"/>
      <c r="C20" s="439"/>
      <c r="D20" s="439"/>
      <c r="E20" s="439"/>
      <c r="F20" s="439"/>
      <c r="G20" s="439"/>
      <c r="H20" s="438"/>
      <c r="I20" s="439"/>
      <c r="J20" s="439"/>
      <c r="K20" s="439"/>
      <c r="L20" s="439"/>
      <c r="M20" s="439"/>
      <c r="N20" s="439"/>
      <c r="O20" s="439"/>
      <c r="P20" s="439"/>
      <c r="Q20" s="439"/>
      <c r="R20" s="439"/>
      <c r="S20" s="439"/>
      <c r="T20" s="440"/>
      <c r="U20" s="439"/>
      <c r="V20" s="439"/>
      <c r="W20" s="440"/>
      <c r="X20" s="440"/>
      <c r="Y20" s="440"/>
      <c r="Z20" s="439"/>
      <c r="AA20" s="425"/>
    </row>
    <row r="21" spans="1:27" x14ac:dyDescent="0.2">
      <c r="A21" s="435">
        <v>8</v>
      </c>
      <c r="B21" s="438"/>
      <c r="C21" s="439"/>
      <c r="D21" s="439"/>
      <c r="E21" s="439"/>
      <c r="F21" s="439"/>
      <c r="G21" s="439"/>
      <c r="H21" s="438"/>
      <c r="I21" s="439"/>
      <c r="J21" s="439"/>
      <c r="K21" s="439"/>
      <c r="L21" s="439"/>
      <c r="M21" s="439"/>
      <c r="N21" s="439"/>
      <c r="O21" s="439"/>
      <c r="P21" s="439"/>
      <c r="Q21" s="439"/>
      <c r="R21" s="439"/>
      <c r="S21" s="439"/>
      <c r="T21" s="440"/>
      <c r="U21" s="439"/>
      <c r="V21" s="439"/>
      <c r="W21" s="440"/>
      <c r="X21" s="440"/>
      <c r="Y21" s="440"/>
      <c r="Z21" s="439"/>
      <c r="AA21" s="425"/>
    </row>
    <row r="22" spans="1:27" x14ac:dyDescent="0.2">
      <c r="A22" s="435">
        <v>9</v>
      </c>
      <c r="B22" s="438"/>
      <c r="C22" s="439"/>
      <c r="D22" s="439"/>
      <c r="E22" s="439"/>
      <c r="F22" s="439"/>
      <c r="G22" s="439"/>
      <c r="H22" s="438"/>
      <c r="I22" s="439"/>
      <c r="J22" s="439"/>
      <c r="K22" s="439"/>
      <c r="L22" s="439"/>
      <c r="M22" s="439"/>
      <c r="N22" s="439"/>
      <c r="O22" s="439"/>
      <c r="P22" s="439"/>
      <c r="Q22" s="439"/>
      <c r="R22" s="439"/>
      <c r="S22" s="439"/>
      <c r="T22" s="440"/>
      <c r="U22" s="439"/>
      <c r="V22" s="439"/>
      <c r="W22" s="440"/>
      <c r="X22" s="440"/>
      <c r="Y22" s="440"/>
      <c r="Z22" s="439"/>
      <c r="AA22" s="425"/>
    </row>
    <row r="23" spans="1:27" x14ac:dyDescent="0.2">
      <c r="A23" s="435">
        <v>10</v>
      </c>
      <c r="B23" s="441"/>
      <c r="C23" s="442"/>
      <c r="D23" s="442"/>
      <c r="E23" s="443"/>
      <c r="F23" s="443"/>
      <c r="G23" s="442"/>
      <c r="H23" s="438"/>
      <c r="I23" s="444"/>
      <c r="J23" s="442"/>
      <c r="K23" s="442"/>
      <c r="L23" s="442"/>
      <c r="M23" s="442"/>
      <c r="N23" s="442"/>
      <c r="O23" s="442"/>
      <c r="P23" s="442"/>
      <c r="Q23" s="442"/>
      <c r="R23" s="444"/>
      <c r="S23" s="442"/>
      <c r="T23" s="445"/>
      <c r="U23" s="442"/>
      <c r="V23" s="442"/>
      <c r="W23" s="445"/>
      <c r="X23" s="440"/>
      <c r="Y23" s="440"/>
      <c r="Z23" s="442"/>
      <c r="AA23" s="425"/>
    </row>
    <row r="24" spans="1:27" x14ac:dyDescent="0.2">
      <c r="A24" s="435">
        <v>11</v>
      </c>
      <c r="B24" s="438"/>
      <c r="C24" s="442"/>
      <c r="D24" s="442"/>
      <c r="E24" s="442"/>
      <c r="F24" s="442"/>
      <c r="G24" s="442"/>
      <c r="H24" s="438"/>
      <c r="I24" s="444"/>
      <c r="J24" s="442"/>
      <c r="K24" s="442"/>
      <c r="L24" s="442"/>
      <c r="M24" s="442"/>
      <c r="N24" s="442"/>
      <c r="O24" s="442"/>
      <c r="P24" s="442"/>
      <c r="Q24" s="442"/>
      <c r="R24" s="444"/>
      <c r="S24" s="442"/>
      <c r="T24" s="442"/>
      <c r="U24" s="442"/>
      <c r="V24" s="442"/>
      <c r="W24" s="442"/>
      <c r="X24" s="439"/>
      <c r="Y24" s="439"/>
      <c r="Z24" s="442"/>
      <c r="AA24" s="425"/>
    </row>
    <row r="25" spans="1:27" x14ac:dyDescent="0.2">
      <c r="A25" s="435">
        <v>12</v>
      </c>
      <c r="B25" s="438"/>
      <c r="C25" s="442"/>
      <c r="D25" s="442"/>
      <c r="E25" s="442"/>
      <c r="F25" s="442"/>
      <c r="G25" s="442"/>
      <c r="H25" s="438"/>
      <c r="I25" s="444"/>
      <c r="J25" s="442"/>
      <c r="K25" s="442"/>
      <c r="L25" s="442"/>
      <c r="M25" s="442"/>
      <c r="N25" s="442"/>
      <c r="O25" s="442"/>
      <c r="P25" s="442"/>
      <c r="Q25" s="442"/>
      <c r="R25" s="444"/>
      <c r="S25" s="442"/>
      <c r="T25" s="442"/>
      <c r="U25" s="442"/>
      <c r="V25" s="442"/>
      <c r="W25" s="442"/>
      <c r="X25" s="439"/>
      <c r="Y25" s="439"/>
      <c r="Z25" s="442"/>
      <c r="AA25" s="425"/>
    </row>
    <row r="26" spans="1:27" x14ac:dyDescent="0.2">
      <c r="A26" s="578" t="s">
        <v>10</v>
      </c>
      <c r="B26" s="579"/>
      <c r="C26" s="446">
        <f>SUM(C14:C25)</f>
        <v>0</v>
      </c>
      <c r="D26" s="446">
        <f t="shared" ref="D26:F26" si="0">SUM(D14:D25)</f>
        <v>0</v>
      </c>
      <c r="E26" s="446">
        <f t="shared" si="0"/>
        <v>0</v>
      </c>
      <c r="F26" s="446">
        <f t="shared" si="0"/>
        <v>0</v>
      </c>
      <c r="G26" s="446">
        <f>SUM(G14:G25)</f>
        <v>0</v>
      </c>
      <c r="H26" s="446"/>
      <c r="I26" s="446">
        <f>SUM(I14:I25)</f>
        <v>0</v>
      </c>
      <c r="J26" s="446">
        <f t="shared" ref="J26:Z26" si="1">SUM(J14:J25)</f>
        <v>0</v>
      </c>
      <c r="K26" s="446">
        <f t="shared" si="1"/>
        <v>0</v>
      </c>
      <c r="L26" s="446">
        <f t="shared" si="1"/>
        <v>0</v>
      </c>
      <c r="M26" s="446">
        <f t="shared" si="1"/>
        <v>0</v>
      </c>
      <c r="N26" s="446">
        <f t="shared" si="1"/>
        <v>0</v>
      </c>
      <c r="O26" s="446">
        <f t="shared" si="1"/>
        <v>0</v>
      </c>
      <c r="P26" s="446">
        <f t="shared" si="1"/>
        <v>0</v>
      </c>
      <c r="Q26" s="446">
        <f t="shared" si="1"/>
        <v>0</v>
      </c>
      <c r="R26" s="446">
        <f t="shared" si="1"/>
        <v>0</v>
      </c>
      <c r="S26" s="446">
        <f t="shared" si="1"/>
        <v>0</v>
      </c>
      <c r="T26" s="446">
        <f t="shared" si="1"/>
        <v>0</v>
      </c>
      <c r="U26" s="446">
        <f t="shared" si="1"/>
        <v>0</v>
      </c>
      <c r="V26" s="446">
        <f t="shared" si="1"/>
        <v>0</v>
      </c>
      <c r="W26" s="446">
        <f t="shared" si="1"/>
        <v>0</v>
      </c>
      <c r="X26" s="446">
        <f t="shared" si="1"/>
        <v>0</v>
      </c>
      <c r="Y26" s="446">
        <f t="shared" si="1"/>
        <v>0</v>
      </c>
      <c r="Z26" s="446">
        <f t="shared" si="1"/>
        <v>0</v>
      </c>
      <c r="AA26" s="425"/>
    </row>
    <row r="27" spans="1:27" x14ac:dyDescent="0.2">
      <c r="A27" s="447"/>
      <c r="B27" s="447"/>
      <c r="C27" s="448"/>
      <c r="D27" s="448"/>
      <c r="E27" s="448"/>
      <c r="F27" s="448"/>
      <c r="G27" s="448"/>
      <c r="H27" s="448"/>
      <c r="I27" s="448"/>
      <c r="J27" s="448"/>
      <c r="K27" s="448"/>
      <c r="L27" s="448"/>
      <c r="M27" s="448"/>
      <c r="N27" s="448"/>
      <c r="O27" s="448"/>
      <c r="P27" s="448"/>
      <c r="Q27" s="448"/>
      <c r="R27" s="448"/>
      <c r="S27" s="448"/>
      <c r="T27" s="448"/>
      <c r="U27" s="448"/>
      <c r="V27" s="448"/>
      <c r="W27" s="448"/>
      <c r="X27" s="448"/>
      <c r="Y27" s="449"/>
      <c r="Z27" s="449"/>
      <c r="AA27" s="425"/>
    </row>
    <row r="28" spans="1:27" x14ac:dyDescent="0.2">
      <c r="B28" s="450"/>
      <c r="C28" s="580"/>
      <c r="D28" s="580"/>
      <c r="E28" s="580"/>
      <c r="F28" s="580"/>
      <c r="G28" s="580"/>
      <c r="H28" s="581"/>
      <c r="I28" s="581"/>
      <c r="J28" s="581"/>
      <c r="K28" s="581"/>
      <c r="L28" s="581"/>
      <c r="M28" s="581"/>
      <c r="O28" s="581"/>
      <c r="P28" s="581"/>
      <c r="Q28" s="581"/>
      <c r="R28" s="581"/>
      <c r="S28" s="581"/>
      <c r="T28" s="581"/>
      <c r="U28" s="581"/>
      <c r="V28" s="581"/>
      <c r="W28" s="581"/>
      <c r="Y28" s="450"/>
      <c r="Z28" s="450"/>
    </row>
    <row r="29" spans="1:27" ht="13.5" thickBot="1" x14ac:dyDescent="0.25">
      <c r="C29" s="583"/>
      <c r="D29" s="583"/>
      <c r="E29" s="583"/>
      <c r="F29" s="583"/>
      <c r="G29" s="583"/>
      <c r="H29" s="583"/>
      <c r="I29" s="583"/>
      <c r="J29" s="583"/>
      <c r="K29" s="583"/>
      <c r="L29" s="583"/>
      <c r="M29" s="583"/>
      <c r="O29" s="583"/>
      <c r="P29" s="583"/>
      <c r="Q29" s="583"/>
      <c r="R29" s="583"/>
      <c r="S29" s="583"/>
      <c r="T29" s="583"/>
      <c r="U29" s="583"/>
      <c r="V29" s="583"/>
      <c r="W29" s="583"/>
      <c r="Y29" s="451"/>
      <c r="Z29" s="451"/>
    </row>
    <row r="30" spans="1:27" x14ac:dyDescent="0.2">
      <c r="A30" s="425"/>
      <c r="B30" s="585" t="s">
        <v>1025</v>
      </c>
      <c r="C30" s="585"/>
      <c r="D30" s="585"/>
      <c r="E30" s="585"/>
      <c r="F30" s="585"/>
      <c r="G30" s="585"/>
      <c r="H30" s="585"/>
      <c r="I30" s="585"/>
      <c r="J30" s="585"/>
      <c r="K30" s="585"/>
      <c r="L30" s="585"/>
      <c r="M30" s="585"/>
      <c r="N30" s="585"/>
      <c r="O30" s="585"/>
      <c r="P30" s="585"/>
      <c r="Q30" s="585"/>
      <c r="R30" s="585"/>
      <c r="S30" s="585"/>
      <c r="T30" s="585"/>
      <c r="U30" s="585"/>
      <c r="V30" s="585"/>
      <c r="W30" s="585"/>
      <c r="X30" s="585"/>
      <c r="Y30" s="585"/>
      <c r="Z30" s="585"/>
      <c r="AA30" s="425"/>
    </row>
    <row r="31" spans="1:27" x14ac:dyDescent="0.2">
      <c r="A31" s="425"/>
      <c r="B31" s="584" t="s">
        <v>1026</v>
      </c>
      <c r="C31" s="584"/>
      <c r="D31" s="584"/>
      <c r="E31" s="584"/>
      <c r="F31" s="584"/>
      <c r="G31" s="584"/>
      <c r="H31" s="584"/>
      <c r="I31" s="584"/>
      <c r="J31" s="584"/>
      <c r="K31" s="584"/>
      <c r="L31" s="584"/>
      <c r="M31" s="584"/>
      <c r="N31" s="584"/>
      <c r="O31" s="584"/>
      <c r="P31" s="584"/>
      <c r="Q31" s="584"/>
      <c r="R31" s="584"/>
      <c r="S31" s="584"/>
      <c r="T31" s="584"/>
      <c r="U31" s="584"/>
      <c r="V31" s="584"/>
      <c r="W31" s="584"/>
      <c r="X31" s="584"/>
      <c r="Y31" s="584"/>
      <c r="Z31" s="584"/>
      <c r="AA31" s="425"/>
    </row>
    <row r="32" spans="1:27" x14ac:dyDescent="0.2">
      <c r="B32" s="427" t="s">
        <v>1027</v>
      </c>
    </row>
    <row r="33" spans="2:6" x14ac:dyDescent="0.2">
      <c r="B33" s="427" t="s">
        <v>1028</v>
      </c>
    </row>
    <row r="34" spans="2:6" x14ac:dyDescent="0.2">
      <c r="B34" s="427" t="s">
        <v>1029</v>
      </c>
    </row>
    <row r="35" spans="2:6" x14ac:dyDescent="0.2">
      <c r="B35" s="427" t="s">
        <v>1030</v>
      </c>
    </row>
    <row r="37" spans="2:6" x14ac:dyDescent="0.2">
      <c r="B37" s="426" t="s">
        <v>398</v>
      </c>
      <c r="C37" s="427"/>
      <c r="D37" s="427"/>
    </row>
    <row r="38" spans="2:6" x14ac:dyDescent="0.2">
      <c r="B38" s="428"/>
      <c r="C38" s="427"/>
      <c r="D38" s="427"/>
    </row>
    <row r="39" spans="2:6" x14ac:dyDescent="0.2">
      <c r="B39" s="429" t="s">
        <v>1002</v>
      </c>
      <c r="C39" s="427"/>
      <c r="D39" s="427"/>
    </row>
    <row r="40" spans="2:6" x14ac:dyDescent="0.2">
      <c r="B40" s="428"/>
      <c r="C40" s="427"/>
      <c r="D40" s="427"/>
    </row>
    <row r="41" spans="2:6" x14ac:dyDescent="0.2">
      <c r="B41" s="429" t="s">
        <v>400</v>
      </c>
      <c r="D41" s="566" t="s">
        <v>401</v>
      </c>
      <c r="E41" s="566"/>
      <c r="F41" s="427" t="s">
        <v>402</v>
      </c>
    </row>
    <row r="42" spans="2:6" x14ac:dyDescent="0.2">
      <c r="B42" s="428"/>
      <c r="D42" s="566"/>
      <c r="E42" s="566"/>
      <c r="F42" s="427"/>
    </row>
    <row r="43" spans="2:6" x14ac:dyDescent="0.2">
      <c r="B43" s="429" t="s">
        <v>403</v>
      </c>
      <c r="D43" s="566" t="s">
        <v>404</v>
      </c>
      <c r="E43" s="566"/>
      <c r="F43" s="427" t="s">
        <v>405</v>
      </c>
    </row>
    <row r="44" spans="2:6" x14ac:dyDescent="0.2">
      <c r="B44" s="428"/>
      <c r="D44" s="566"/>
      <c r="E44" s="566"/>
      <c r="F44" s="427"/>
    </row>
    <row r="45" spans="2:6" x14ac:dyDescent="0.2">
      <c r="B45" s="429" t="s">
        <v>406</v>
      </c>
      <c r="D45" s="566" t="s">
        <v>401</v>
      </c>
      <c r="E45" s="566"/>
      <c r="F45" s="427" t="s">
        <v>405</v>
      </c>
    </row>
  </sheetData>
  <sheetProtection password="CA9F" sheet="1" objects="1" scenarios="1"/>
  <mergeCells count="47">
    <mergeCell ref="H29:M29"/>
    <mergeCell ref="O29:R29"/>
    <mergeCell ref="S29:T29"/>
    <mergeCell ref="B31:Z31"/>
    <mergeCell ref="D41:E41"/>
    <mergeCell ref="U29:W29"/>
    <mergeCell ref="B30:Z30"/>
    <mergeCell ref="A10:A12"/>
    <mergeCell ref="B10:B12"/>
    <mergeCell ref="C10:C12"/>
    <mergeCell ref="D45:E45"/>
    <mergeCell ref="C29:G29"/>
    <mergeCell ref="D42:E42"/>
    <mergeCell ref="D43:E43"/>
    <mergeCell ref="D44:E44"/>
    <mergeCell ref="U28:W28"/>
    <mergeCell ref="Q11:S11"/>
    <mergeCell ref="T11:T12"/>
    <mergeCell ref="U11:U12"/>
    <mergeCell ref="V11:V12"/>
    <mergeCell ref="W11:W12"/>
    <mergeCell ref="A26:B26"/>
    <mergeCell ref="C28:G28"/>
    <mergeCell ref="H28:M28"/>
    <mergeCell ref="O28:R28"/>
    <mergeCell ref="S28:T28"/>
    <mergeCell ref="Z10:Z12"/>
    <mergeCell ref="F11:F12"/>
    <mergeCell ref="G11:G12"/>
    <mergeCell ref="I11:I12"/>
    <mergeCell ref="J11:J12"/>
    <mergeCell ref="K11:K12"/>
    <mergeCell ref="T10:U10"/>
    <mergeCell ref="V10:W10"/>
    <mergeCell ref="X10:Y10"/>
    <mergeCell ref="N11:N12"/>
    <mergeCell ref="O11:P11"/>
    <mergeCell ref="O10:S10"/>
    <mergeCell ref="Y11:Y12"/>
    <mergeCell ref="X11:X12"/>
    <mergeCell ref="D10:E11"/>
    <mergeCell ref="F10:G10"/>
    <mergeCell ref="H10:H12"/>
    <mergeCell ref="L11:L12"/>
    <mergeCell ref="M11:M12"/>
    <mergeCell ref="I10:K10"/>
    <mergeCell ref="L10:N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9"/>
  <sheetViews>
    <sheetView zoomScaleNormal="100" zoomScalePageLayoutView="60" workbookViewId="0">
      <selection sqref="A1:XFD1048576"/>
    </sheetView>
  </sheetViews>
  <sheetFormatPr defaultRowHeight="12.75" x14ac:dyDescent="0.2"/>
  <cols>
    <col min="1" max="1" width="4.85546875" style="290" customWidth="1"/>
    <col min="2" max="2" width="63.7109375" style="290" customWidth="1"/>
    <col min="3" max="3" width="9.140625" style="290"/>
    <col min="4" max="4" width="14" style="290" customWidth="1"/>
    <col min="5" max="5" width="16.28515625" style="290" customWidth="1"/>
    <col min="6" max="8" width="12.28515625" style="290" bestFit="1" customWidth="1"/>
    <col min="9" max="9" width="15" style="290" bestFit="1" customWidth="1"/>
    <col min="10" max="10" width="14" style="290" bestFit="1" customWidth="1"/>
    <col min="11" max="1025" width="11.5703125" style="290"/>
    <col min="1026" max="16384" width="9.140625" style="290"/>
  </cols>
  <sheetData>
    <row r="1" spans="1:9" x14ac:dyDescent="0.2">
      <c r="A1" s="296" t="s">
        <v>0</v>
      </c>
      <c r="B1" s="296"/>
      <c r="C1" s="296"/>
      <c r="D1" s="296"/>
      <c r="E1" s="296"/>
      <c r="F1" s="296"/>
      <c r="G1" s="296"/>
      <c r="H1" s="296"/>
      <c r="I1" s="296"/>
    </row>
    <row r="2" spans="1:9" x14ac:dyDescent="0.2">
      <c r="A2" s="296"/>
      <c r="B2" s="298"/>
      <c r="C2" s="298"/>
      <c r="D2" s="296"/>
      <c r="E2" s="296"/>
      <c r="F2" s="296"/>
      <c r="G2" s="296"/>
      <c r="H2" s="296"/>
      <c r="I2" s="296"/>
    </row>
    <row r="3" spans="1:9" ht="12.75" customHeight="1" x14ac:dyDescent="0.2">
      <c r="A3" s="296"/>
      <c r="B3" s="298"/>
      <c r="C3" s="298"/>
      <c r="D3" s="296"/>
      <c r="E3" s="459" t="s">
        <v>618</v>
      </c>
      <c r="F3" s="459"/>
      <c r="G3" s="459"/>
      <c r="H3" s="459"/>
      <c r="I3" s="459"/>
    </row>
    <row r="4" spans="1:9" x14ac:dyDescent="0.2">
      <c r="A4" s="296"/>
      <c r="B4" s="298"/>
      <c r="C4" s="298"/>
      <c r="D4" s="296"/>
      <c r="E4" s="459"/>
      <c r="F4" s="459"/>
      <c r="G4" s="459"/>
      <c r="H4" s="459"/>
      <c r="I4" s="459"/>
    </row>
    <row r="5" spans="1:9" x14ac:dyDescent="0.2">
      <c r="A5" s="296"/>
      <c r="B5" s="460" t="s">
        <v>619</v>
      </c>
      <c r="C5" s="460"/>
      <c r="D5" s="460"/>
      <c r="E5" s="460"/>
      <c r="F5" s="460"/>
      <c r="G5" s="460"/>
      <c r="H5" s="460"/>
      <c r="I5" s="460"/>
    </row>
    <row r="6" spans="1:9" x14ac:dyDescent="0.2">
      <c r="A6" s="296"/>
      <c r="B6" s="298"/>
      <c r="C6" s="298"/>
      <c r="D6" s="296"/>
      <c r="E6" s="296"/>
      <c r="F6" s="296"/>
      <c r="G6" s="296"/>
      <c r="H6" s="296"/>
      <c r="I6" s="296"/>
    </row>
    <row r="7" spans="1:9" x14ac:dyDescent="0.2">
      <c r="A7" s="296" t="s">
        <v>396</v>
      </c>
      <c r="B7" s="296"/>
      <c r="C7" s="296"/>
      <c r="D7" s="296"/>
      <c r="E7" s="296"/>
      <c r="F7" s="296"/>
      <c r="G7" s="296"/>
      <c r="H7" s="457" t="s">
        <v>397</v>
      </c>
      <c r="I7" s="457"/>
    </row>
    <row r="8" spans="1:9" x14ac:dyDescent="0.2">
      <c r="A8" s="296"/>
      <c r="B8" s="296"/>
      <c r="C8" s="296"/>
      <c r="D8" s="296"/>
      <c r="E8" s="296"/>
      <c r="F8" s="296"/>
      <c r="G8" s="296"/>
    </row>
    <row r="9" spans="1:9" x14ac:dyDescent="0.2">
      <c r="A9" s="297" t="s">
        <v>26</v>
      </c>
      <c r="B9" s="298"/>
      <c r="C9" s="298"/>
      <c r="D9" s="296"/>
      <c r="E9" s="296"/>
      <c r="F9" s="296"/>
      <c r="G9" s="296"/>
      <c r="H9" s="296"/>
      <c r="I9" s="296"/>
    </row>
    <row r="10" spans="1:9" x14ac:dyDescent="0.2">
      <c r="A10" s="296"/>
      <c r="B10" s="296"/>
      <c r="C10" s="296"/>
      <c r="D10" s="296"/>
      <c r="E10" s="296"/>
      <c r="F10" s="296"/>
      <c r="G10" s="296"/>
      <c r="H10" s="296"/>
      <c r="I10" s="299" t="s">
        <v>271</v>
      </c>
    </row>
    <row r="11" spans="1:9" ht="25.5" x14ac:dyDescent="0.2">
      <c r="A11" s="300" t="s">
        <v>407</v>
      </c>
      <c r="B11" s="284" t="s">
        <v>33</v>
      </c>
      <c r="C11" s="284" t="s">
        <v>408</v>
      </c>
      <c r="D11" s="284" t="s">
        <v>27</v>
      </c>
      <c r="E11" s="284" t="s">
        <v>28</v>
      </c>
      <c r="F11" s="284" t="s">
        <v>29</v>
      </c>
      <c r="G11" s="284" t="s">
        <v>30</v>
      </c>
      <c r="H11" s="284" t="s">
        <v>31</v>
      </c>
      <c r="I11" s="284" t="s">
        <v>32</v>
      </c>
    </row>
    <row r="12" spans="1:9" x14ac:dyDescent="0.2">
      <c r="A12" s="300" t="s">
        <v>275</v>
      </c>
      <c r="B12" s="284" t="s">
        <v>276</v>
      </c>
      <c r="C12" s="284" t="s">
        <v>409</v>
      </c>
      <c r="D12" s="284">
        <v>1</v>
      </c>
      <c r="E12" s="284">
        <v>2</v>
      </c>
      <c r="F12" s="284">
        <v>3</v>
      </c>
      <c r="G12" s="284">
        <v>4</v>
      </c>
      <c r="H12" s="284">
        <v>5</v>
      </c>
      <c r="I12" s="284">
        <v>6</v>
      </c>
    </row>
    <row r="13" spans="1:9" x14ac:dyDescent="0.2">
      <c r="A13" s="318">
        <v>1</v>
      </c>
      <c r="B13" s="319" t="s">
        <v>33</v>
      </c>
      <c r="C13" s="317">
        <v>1</v>
      </c>
      <c r="D13" s="289"/>
      <c r="E13" s="289"/>
      <c r="F13" s="289"/>
      <c r="G13" s="289"/>
      <c r="H13" s="289"/>
      <c r="I13" s="289"/>
    </row>
    <row r="14" spans="1:9" x14ac:dyDescent="0.2">
      <c r="A14" s="321">
        <v>1.1000000000000001</v>
      </c>
      <c r="B14" s="13" t="s">
        <v>34</v>
      </c>
      <c r="C14" s="316">
        <v>2</v>
      </c>
      <c r="D14" s="4" t="s">
        <v>0</v>
      </c>
      <c r="E14" s="4" t="s">
        <v>0</v>
      </c>
      <c r="F14" s="4" t="s">
        <v>0</v>
      </c>
      <c r="G14" s="4" t="s">
        <v>0</v>
      </c>
      <c r="H14" s="4" t="s">
        <v>0</v>
      </c>
      <c r="I14" s="292">
        <f>SUM(D14:H14)</f>
        <v>0</v>
      </c>
    </row>
    <row r="15" spans="1:9" x14ac:dyDescent="0.2">
      <c r="A15" s="321">
        <v>1.2</v>
      </c>
      <c r="B15" s="13" t="s">
        <v>35</v>
      </c>
      <c r="C15" s="316">
        <v>3</v>
      </c>
      <c r="D15" s="4" t="s">
        <v>0</v>
      </c>
      <c r="E15" s="4" t="s">
        <v>0</v>
      </c>
      <c r="F15" s="4" t="s">
        <v>0</v>
      </c>
      <c r="G15" s="4" t="s">
        <v>0</v>
      </c>
      <c r="H15" s="4" t="s">
        <v>0</v>
      </c>
      <c r="I15" s="292">
        <f t="shared" ref="I15:I18" si="0">SUM(D15:H15)</f>
        <v>0</v>
      </c>
    </row>
    <row r="16" spans="1:9" x14ac:dyDescent="0.2">
      <c r="A16" s="321">
        <v>1.3</v>
      </c>
      <c r="B16" s="13" t="s">
        <v>36</v>
      </c>
      <c r="C16" s="322">
        <v>4</v>
      </c>
      <c r="D16" s="4" t="s">
        <v>0</v>
      </c>
      <c r="E16" s="4" t="s">
        <v>0</v>
      </c>
      <c r="F16" s="4" t="s">
        <v>0</v>
      </c>
      <c r="G16" s="4" t="s">
        <v>0</v>
      </c>
      <c r="H16" s="4" t="s">
        <v>0</v>
      </c>
      <c r="I16" s="292">
        <f t="shared" si="0"/>
        <v>0</v>
      </c>
    </row>
    <row r="17" spans="1:9" x14ac:dyDescent="0.2">
      <c r="A17" s="321">
        <v>1.4</v>
      </c>
      <c r="B17" s="13" t="s">
        <v>37</v>
      </c>
      <c r="C17" s="316">
        <v>5</v>
      </c>
      <c r="D17" s="4" t="s">
        <v>0</v>
      </c>
      <c r="E17" s="4"/>
      <c r="F17" s="4" t="s">
        <v>0</v>
      </c>
      <c r="G17" s="4" t="s">
        <v>0</v>
      </c>
      <c r="H17" s="4" t="s">
        <v>0</v>
      </c>
      <c r="I17" s="292">
        <f t="shared" si="0"/>
        <v>0</v>
      </c>
    </row>
    <row r="18" spans="1:9" x14ac:dyDescent="0.2">
      <c r="A18" s="321">
        <v>1.5</v>
      </c>
      <c r="B18" s="13" t="s">
        <v>38</v>
      </c>
      <c r="C18" s="316">
        <v>6</v>
      </c>
      <c r="D18" s="4" t="s">
        <v>0</v>
      </c>
      <c r="E18" s="4" t="s">
        <v>0</v>
      </c>
      <c r="F18" s="4" t="s">
        <v>0</v>
      </c>
      <c r="G18" s="4" t="s">
        <v>0</v>
      </c>
      <c r="H18" s="4" t="s">
        <v>0</v>
      </c>
      <c r="I18" s="292">
        <f t="shared" si="0"/>
        <v>0</v>
      </c>
    </row>
    <row r="19" spans="1:9" ht="25.5" x14ac:dyDescent="0.2">
      <c r="A19" s="318">
        <v>2</v>
      </c>
      <c r="B19" s="319" t="s">
        <v>39</v>
      </c>
      <c r="C19" s="317">
        <v>7</v>
      </c>
      <c r="D19" s="289">
        <f>SUM(D14:D18)</f>
        <v>0</v>
      </c>
      <c r="E19" s="289">
        <f t="shared" ref="E19:H19" si="1">SUM(E14:E18)</f>
        <v>0</v>
      </c>
      <c r="F19" s="289">
        <f t="shared" si="1"/>
        <v>0</v>
      </c>
      <c r="G19" s="289">
        <f t="shared" si="1"/>
        <v>0</v>
      </c>
      <c r="H19" s="289">
        <f t="shared" si="1"/>
        <v>0</v>
      </c>
      <c r="I19" s="289">
        <f>SUM(D19:H19)</f>
        <v>0</v>
      </c>
    </row>
    <row r="20" spans="1:9" ht="25.5" x14ac:dyDescent="0.2">
      <c r="A20" s="318">
        <v>3</v>
      </c>
      <c r="B20" s="319" t="s">
        <v>40</v>
      </c>
      <c r="C20" s="320">
        <v>8</v>
      </c>
      <c r="D20" s="289">
        <f>D19*0%</f>
        <v>0</v>
      </c>
      <c r="E20" s="289">
        <f>E19*5%</f>
        <v>0</v>
      </c>
      <c r="F20" s="289">
        <f>F19*25%</f>
        <v>0</v>
      </c>
      <c r="G20" s="289">
        <f>G19*50%</f>
        <v>0</v>
      </c>
      <c r="H20" s="289">
        <f>H19*100%</f>
        <v>0</v>
      </c>
      <c r="I20" s="289">
        <f>SUM(D20:H20)</f>
        <v>0</v>
      </c>
    </row>
    <row r="21" spans="1:9" ht="25.5" x14ac:dyDescent="0.2">
      <c r="A21" s="318">
        <v>4</v>
      </c>
      <c r="B21" s="319" t="s">
        <v>41</v>
      </c>
      <c r="C21" s="320">
        <v>9</v>
      </c>
      <c r="D21" s="289">
        <f>D19-D20</f>
        <v>0</v>
      </c>
      <c r="E21" s="289">
        <f t="shared" ref="E21:H21" si="2">E19-E20</f>
        <v>0</v>
      </c>
      <c r="F21" s="289">
        <f t="shared" si="2"/>
        <v>0</v>
      </c>
      <c r="G21" s="289">
        <f t="shared" si="2"/>
        <v>0</v>
      </c>
      <c r="H21" s="289">
        <f t="shared" si="2"/>
        <v>0</v>
      </c>
      <c r="I21" s="289">
        <f>SUM(D21:H21)</f>
        <v>0</v>
      </c>
    </row>
    <row r="22" spans="1:9" x14ac:dyDescent="0.2">
      <c r="A22" s="296"/>
      <c r="B22" s="296"/>
      <c r="C22" s="296"/>
      <c r="D22" s="296"/>
      <c r="E22" s="296"/>
      <c r="F22" s="296"/>
      <c r="G22" s="296"/>
      <c r="H22" s="296"/>
      <c r="I22" s="296"/>
    </row>
    <row r="23" spans="1:9" x14ac:dyDescent="0.2">
      <c r="A23" s="296"/>
      <c r="B23" s="296"/>
      <c r="C23" s="296"/>
      <c r="D23" s="296"/>
      <c r="E23" s="296"/>
      <c r="F23" s="296"/>
      <c r="G23" s="296"/>
      <c r="H23" s="296"/>
      <c r="I23" s="296"/>
    </row>
    <row r="24" spans="1:9" x14ac:dyDescent="0.2">
      <c r="A24" s="297" t="s">
        <v>42</v>
      </c>
      <c r="B24" s="298"/>
      <c r="C24" s="298"/>
      <c r="D24" s="296"/>
      <c r="E24" s="296"/>
      <c r="F24" s="296"/>
      <c r="G24" s="296"/>
      <c r="H24" s="296"/>
      <c r="I24" s="296"/>
    </row>
    <row r="25" spans="1:9" x14ac:dyDescent="0.2">
      <c r="A25" s="296"/>
      <c r="B25" s="296"/>
      <c r="C25" s="296"/>
      <c r="D25" s="296"/>
      <c r="E25" s="296"/>
      <c r="F25" s="296"/>
      <c r="G25" s="296"/>
      <c r="H25" s="296"/>
      <c r="I25" s="296"/>
    </row>
    <row r="26" spans="1:9" ht="25.5" x14ac:dyDescent="0.2">
      <c r="A26" s="288" t="s">
        <v>407</v>
      </c>
      <c r="B26" s="284" t="s">
        <v>43</v>
      </c>
      <c r="C26" s="284" t="s">
        <v>408</v>
      </c>
      <c r="D26" s="284" t="s">
        <v>27</v>
      </c>
      <c r="E26" s="284" t="s">
        <v>28</v>
      </c>
      <c r="F26" s="284" t="s">
        <v>29</v>
      </c>
      <c r="G26" s="284" t="s">
        <v>30</v>
      </c>
      <c r="H26" s="284" t="s">
        <v>31</v>
      </c>
      <c r="I26" s="284" t="s">
        <v>32</v>
      </c>
    </row>
    <row r="27" spans="1:9" x14ac:dyDescent="0.2">
      <c r="A27" s="288" t="s">
        <v>275</v>
      </c>
      <c r="B27" s="284" t="s">
        <v>276</v>
      </c>
      <c r="C27" s="284" t="s">
        <v>409</v>
      </c>
      <c r="D27" s="284">
        <v>1</v>
      </c>
      <c r="E27" s="284">
        <v>2</v>
      </c>
      <c r="F27" s="284">
        <v>3</v>
      </c>
      <c r="G27" s="284">
        <v>4</v>
      </c>
      <c r="H27" s="284">
        <v>5</v>
      </c>
      <c r="I27" s="284">
        <v>6</v>
      </c>
    </row>
    <row r="28" spans="1:9" x14ac:dyDescent="0.2">
      <c r="A28" s="288">
        <v>1</v>
      </c>
      <c r="B28" s="313" t="s">
        <v>43</v>
      </c>
      <c r="C28" s="317">
        <v>1</v>
      </c>
      <c r="D28" s="315"/>
      <c r="E28" s="315"/>
      <c r="F28" s="315"/>
      <c r="G28" s="315"/>
      <c r="H28" s="315"/>
      <c r="I28" s="315"/>
    </row>
    <row r="29" spans="1:9" x14ac:dyDescent="0.2">
      <c r="A29" s="293">
        <v>1.1000000000000001</v>
      </c>
      <c r="B29" s="5" t="s">
        <v>44</v>
      </c>
      <c r="C29" s="316">
        <v>2</v>
      </c>
      <c r="D29" s="4" t="s">
        <v>0</v>
      </c>
      <c r="E29" s="4" t="s">
        <v>0</v>
      </c>
      <c r="F29" s="4" t="s">
        <v>0</v>
      </c>
      <c r="G29" s="4" t="s">
        <v>0</v>
      </c>
      <c r="H29" s="4" t="s">
        <v>0</v>
      </c>
      <c r="I29" s="292">
        <f>SUM(D29:H29)</f>
        <v>0</v>
      </c>
    </row>
    <row r="30" spans="1:9" x14ac:dyDescent="0.2">
      <c r="A30" s="293">
        <v>1.2</v>
      </c>
      <c r="B30" s="5" t="s">
        <v>45</v>
      </c>
      <c r="C30" s="316">
        <v>3</v>
      </c>
      <c r="D30" s="4" t="s">
        <v>0</v>
      </c>
      <c r="E30" s="4" t="s">
        <v>0</v>
      </c>
      <c r="F30" s="4" t="s">
        <v>0</v>
      </c>
      <c r="G30" s="4" t="s">
        <v>0</v>
      </c>
      <c r="H30" s="4" t="s">
        <v>0</v>
      </c>
      <c r="I30" s="292">
        <f t="shared" ref="I30:I38" si="3">SUM(D30:H30)</f>
        <v>0</v>
      </c>
    </row>
    <row r="31" spans="1:9" x14ac:dyDescent="0.2">
      <c r="A31" s="293">
        <v>1.3</v>
      </c>
      <c r="B31" s="5" t="s">
        <v>46</v>
      </c>
      <c r="C31" s="316">
        <v>4</v>
      </c>
      <c r="D31" s="4" t="s">
        <v>0</v>
      </c>
      <c r="E31" s="4" t="s">
        <v>0</v>
      </c>
      <c r="F31" s="4" t="s">
        <v>0</v>
      </c>
      <c r="G31" s="4" t="s">
        <v>0</v>
      </c>
      <c r="H31" s="4" t="s">
        <v>0</v>
      </c>
      <c r="I31" s="292">
        <f t="shared" si="3"/>
        <v>0</v>
      </c>
    </row>
    <row r="32" spans="1:9" x14ac:dyDescent="0.2">
      <c r="A32" s="293">
        <v>1.4</v>
      </c>
      <c r="B32" s="5" t="s">
        <v>47</v>
      </c>
      <c r="C32" s="316">
        <v>5</v>
      </c>
      <c r="D32" s="4" t="s">
        <v>0</v>
      </c>
      <c r="E32" s="4" t="s">
        <v>0</v>
      </c>
      <c r="F32" s="4" t="s">
        <v>0</v>
      </c>
      <c r="G32" s="4" t="s">
        <v>0</v>
      </c>
      <c r="H32" s="4" t="s">
        <v>0</v>
      </c>
      <c r="I32" s="292">
        <f t="shared" si="3"/>
        <v>0</v>
      </c>
    </row>
    <row r="33" spans="1:9" x14ac:dyDescent="0.2">
      <c r="A33" s="293">
        <v>1.5</v>
      </c>
      <c r="B33" s="5" t="s">
        <v>48</v>
      </c>
      <c r="C33" s="316">
        <v>6</v>
      </c>
      <c r="D33" s="4" t="s">
        <v>0</v>
      </c>
      <c r="E33" s="4"/>
      <c r="F33" s="4" t="s">
        <v>0</v>
      </c>
      <c r="G33" s="4" t="s">
        <v>0</v>
      </c>
      <c r="H33" s="4" t="s">
        <v>0</v>
      </c>
      <c r="I33" s="292">
        <f t="shared" si="3"/>
        <v>0</v>
      </c>
    </row>
    <row r="34" spans="1:9" x14ac:dyDescent="0.2">
      <c r="A34" s="293">
        <v>1.6</v>
      </c>
      <c r="B34" s="5" t="s">
        <v>49</v>
      </c>
      <c r="C34" s="316">
        <v>7</v>
      </c>
      <c r="D34" s="4" t="s">
        <v>0</v>
      </c>
      <c r="E34" s="4" t="s">
        <v>0</v>
      </c>
      <c r="F34" s="4" t="s">
        <v>0</v>
      </c>
      <c r="G34" s="4" t="s">
        <v>0</v>
      </c>
      <c r="H34" s="4" t="s">
        <v>0</v>
      </c>
      <c r="I34" s="292">
        <f t="shared" si="3"/>
        <v>0</v>
      </c>
    </row>
    <row r="35" spans="1:9" x14ac:dyDescent="0.2">
      <c r="A35" s="293">
        <v>1.7</v>
      </c>
      <c r="B35" s="5" t="s">
        <v>50</v>
      </c>
      <c r="C35" s="316">
        <v>8</v>
      </c>
      <c r="D35" s="4" t="s">
        <v>0</v>
      </c>
      <c r="E35" s="4" t="s">
        <v>0</v>
      </c>
      <c r="F35" s="4" t="s">
        <v>0</v>
      </c>
      <c r="G35" s="4" t="s">
        <v>0</v>
      </c>
      <c r="H35" s="4" t="s">
        <v>0</v>
      </c>
      <c r="I35" s="292">
        <f t="shared" si="3"/>
        <v>0</v>
      </c>
    </row>
    <row r="36" spans="1:9" x14ac:dyDescent="0.2">
      <c r="A36" s="293">
        <v>1.8</v>
      </c>
      <c r="B36" s="5" t="s">
        <v>51</v>
      </c>
      <c r="C36" s="316">
        <v>9</v>
      </c>
      <c r="D36" s="4" t="s">
        <v>0</v>
      </c>
      <c r="E36" s="4" t="s">
        <v>0</v>
      </c>
      <c r="F36" s="4" t="s">
        <v>0</v>
      </c>
      <c r="G36" s="4" t="s">
        <v>0</v>
      </c>
      <c r="H36" s="4" t="s">
        <v>0</v>
      </c>
      <c r="I36" s="292">
        <f t="shared" si="3"/>
        <v>0</v>
      </c>
    </row>
    <row r="37" spans="1:9" x14ac:dyDescent="0.2">
      <c r="A37" s="293">
        <v>1.9</v>
      </c>
      <c r="B37" s="5" t="s">
        <v>52</v>
      </c>
      <c r="C37" s="316">
        <v>10</v>
      </c>
      <c r="D37" s="4" t="s">
        <v>0</v>
      </c>
      <c r="E37" s="4" t="s">
        <v>0</v>
      </c>
      <c r="F37" s="4" t="s">
        <v>0</v>
      </c>
      <c r="G37" s="4" t="s">
        <v>0</v>
      </c>
      <c r="H37" s="4" t="s">
        <v>0</v>
      </c>
      <c r="I37" s="292">
        <f t="shared" si="3"/>
        <v>0</v>
      </c>
    </row>
    <row r="38" spans="1:9" x14ac:dyDescent="0.2">
      <c r="A38" s="310">
        <v>1.1000000000000001</v>
      </c>
      <c r="B38" s="5" t="s">
        <v>53</v>
      </c>
      <c r="C38" s="316">
        <v>11</v>
      </c>
      <c r="D38" s="4" t="s">
        <v>0</v>
      </c>
      <c r="E38" s="4" t="s">
        <v>0</v>
      </c>
      <c r="F38" s="4" t="s">
        <v>0</v>
      </c>
      <c r="G38" s="4" t="s">
        <v>0</v>
      </c>
      <c r="H38" s="4" t="s">
        <v>0</v>
      </c>
      <c r="I38" s="292">
        <f t="shared" si="3"/>
        <v>0</v>
      </c>
    </row>
    <row r="39" spans="1:9" x14ac:dyDescent="0.2">
      <c r="A39" s="288">
        <v>2</v>
      </c>
      <c r="B39" s="313" t="s">
        <v>54</v>
      </c>
      <c r="C39" s="317">
        <v>12</v>
      </c>
      <c r="D39" s="315">
        <f>SUM(D29:D38)</f>
        <v>0</v>
      </c>
      <c r="E39" s="315">
        <f t="shared" ref="E39:H39" si="4">SUM(E29:E38)</f>
        <v>0</v>
      </c>
      <c r="F39" s="315">
        <f t="shared" si="4"/>
        <v>0</v>
      </c>
      <c r="G39" s="315">
        <f t="shared" si="4"/>
        <v>0</v>
      </c>
      <c r="H39" s="315">
        <f t="shared" si="4"/>
        <v>0</v>
      </c>
      <c r="I39" s="315">
        <f>SUM(D39:H39)</f>
        <v>0</v>
      </c>
    </row>
    <row r="40" spans="1:9" x14ac:dyDescent="0.2">
      <c r="A40" s="288">
        <v>3</v>
      </c>
      <c r="B40" s="319" t="s">
        <v>55</v>
      </c>
      <c r="C40" s="320">
        <v>13</v>
      </c>
      <c r="D40" s="289">
        <f>D39*0%</f>
        <v>0</v>
      </c>
      <c r="E40" s="289">
        <f>E39*5%</f>
        <v>0</v>
      </c>
      <c r="F40" s="289">
        <f>F39*25%</f>
        <v>0</v>
      </c>
      <c r="G40" s="289">
        <f>G39*50%</f>
        <v>0</v>
      </c>
      <c r="H40" s="289">
        <f>H39*100%</f>
        <v>0</v>
      </c>
      <c r="I40" s="289">
        <f>SUM(D40:H40)</f>
        <v>0</v>
      </c>
    </row>
    <row r="41" spans="1:9" x14ac:dyDescent="0.2">
      <c r="A41" s="288">
        <v>4</v>
      </c>
      <c r="B41" s="313" t="s">
        <v>56</v>
      </c>
      <c r="C41" s="314">
        <v>14</v>
      </c>
      <c r="D41" s="315">
        <f>D39-D40</f>
        <v>0</v>
      </c>
      <c r="E41" s="315">
        <f t="shared" ref="E41:H41" si="5">E39-E40</f>
        <v>0</v>
      </c>
      <c r="F41" s="315">
        <f t="shared" si="5"/>
        <v>0</v>
      </c>
      <c r="G41" s="315">
        <f t="shared" si="5"/>
        <v>0</v>
      </c>
      <c r="H41" s="315">
        <f t="shared" si="5"/>
        <v>0</v>
      </c>
      <c r="I41" s="315">
        <f>SUM(D41:H41)</f>
        <v>0</v>
      </c>
    </row>
    <row r="42" spans="1:9" x14ac:dyDescent="0.2">
      <c r="A42" s="296"/>
      <c r="B42" s="296"/>
      <c r="C42" s="296"/>
      <c r="D42" s="296"/>
      <c r="E42" s="296"/>
      <c r="F42" s="296"/>
      <c r="G42" s="296"/>
      <c r="H42" s="296"/>
      <c r="I42" s="296"/>
    </row>
    <row r="43" spans="1:9" x14ac:dyDescent="0.2">
      <c r="A43" s="296"/>
      <c r="B43" s="296"/>
      <c r="C43" s="296"/>
      <c r="D43" s="296"/>
      <c r="E43" s="296"/>
      <c r="F43" s="296"/>
      <c r="G43" s="296"/>
      <c r="H43" s="296"/>
      <c r="I43" s="296"/>
    </row>
    <row r="44" spans="1:9" x14ac:dyDescent="0.2">
      <c r="A44" s="297" t="s">
        <v>57</v>
      </c>
      <c r="B44" s="298"/>
      <c r="C44" s="298"/>
      <c r="D44" s="296"/>
      <c r="E44" s="296"/>
      <c r="F44" s="296"/>
      <c r="G44" s="296"/>
      <c r="H44" s="296"/>
      <c r="I44" s="296"/>
    </row>
    <row r="45" spans="1:9" x14ac:dyDescent="0.2">
      <c r="A45" s="296"/>
      <c r="B45" s="296"/>
      <c r="C45" s="296"/>
      <c r="D45" s="296"/>
      <c r="E45" s="296"/>
      <c r="F45" s="296"/>
      <c r="G45" s="296"/>
      <c r="H45" s="296"/>
      <c r="I45" s="296"/>
    </row>
    <row r="46" spans="1:9" x14ac:dyDescent="0.2">
      <c r="A46" s="300" t="s">
        <v>407</v>
      </c>
      <c r="B46" s="284" t="s">
        <v>1</v>
      </c>
      <c r="C46" s="284"/>
      <c r="D46" s="284" t="s">
        <v>27</v>
      </c>
      <c r="E46" s="284" t="s">
        <v>28</v>
      </c>
      <c r="F46" s="284" t="s">
        <v>29</v>
      </c>
      <c r="G46" s="284" t="s">
        <v>30</v>
      </c>
      <c r="H46" s="284" t="s">
        <v>31</v>
      </c>
      <c r="I46" s="284" t="s">
        <v>32</v>
      </c>
    </row>
    <row r="47" spans="1:9" x14ac:dyDescent="0.2">
      <c r="A47" s="300" t="s">
        <v>275</v>
      </c>
      <c r="B47" s="284" t="s">
        <v>276</v>
      </c>
      <c r="C47" s="284" t="s">
        <v>409</v>
      </c>
      <c r="D47" s="284">
        <v>1</v>
      </c>
      <c r="E47" s="284">
        <v>2</v>
      </c>
      <c r="F47" s="284">
        <v>3</v>
      </c>
      <c r="G47" s="284">
        <v>4</v>
      </c>
      <c r="H47" s="284">
        <v>5</v>
      </c>
      <c r="I47" s="284">
        <v>6</v>
      </c>
    </row>
    <row r="48" spans="1:9" x14ac:dyDescent="0.2">
      <c r="A48" s="300" t="s">
        <v>779</v>
      </c>
      <c r="B48" s="301" t="s">
        <v>58</v>
      </c>
      <c r="C48" s="311">
        <v>1</v>
      </c>
      <c r="D48" s="289"/>
      <c r="E48" s="289"/>
      <c r="F48" s="289"/>
      <c r="G48" s="289"/>
      <c r="H48" s="289"/>
      <c r="I48" s="289"/>
    </row>
    <row r="49" spans="1:10" x14ac:dyDescent="0.2">
      <c r="A49" s="293">
        <v>1</v>
      </c>
      <c r="B49" s="295" t="s">
        <v>59</v>
      </c>
      <c r="C49" s="312">
        <v>2</v>
      </c>
      <c r="D49" s="4"/>
      <c r="E49" s="4" t="s">
        <v>0</v>
      </c>
      <c r="F49" s="4" t="s">
        <v>0</v>
      </c>
      <c r="G49" s="4" t="s">
        <v>0</v>
      </c>
      <c r="H49" s="4" t="s">
        <v>0</v>
      </c>
      <c r="I49" s="292">
        <f>SUM(D49:H49)</f>
        <v>0</v>
      </c>
    </row>
    <row r="50" spans="1:10" x14ac:dyDescent="0.2">
      <c r="A50" s="293">
        <v>2</v>
      </c>
      <c r="B50" s="295" t="s">
        <v>60</v>
      </c>
      <c r="C50" s="312">
        <v>3</v>
      </c>
      <c r="D50" s="4"/>
      <c r="E50" s="4"/>
      <c r="F50" s="4"/>
      <c r="G50" s="4"/>
      <c r="H50" s="4"/>
      <c r="I50" s="292">
        <f>SUM(D50:H50)</f>
        <v>0</v>
      </c>
    </row>
    <row r="51" spans="1:10" x14ac:dyDescent="0.2">
      <c r="A51" s="293">
        <v>3</v>
      </c>
      <c r="B51" s="295" t="s">
        <v>61</v>
      </c>
      <c r="C51" s="312">
        <v>4</v>
      </c>
      <c r="D51" s="4" t="s">
        <v>0</v>
      </c>
      <c r="E51" s="4" t="s">
        <v>0</v>
      </c>
      <c r="F51" s="4" t="s">
        <v>0</v>
      </c>
      <c r="G51" s="4" t="s">
        <v>0</v>
      </c>
      <c r="H51" s="4" t="s">
        <v>0</v>
      </c>
      <c r="I51" s="292">
        <f t="shared" ref="I51" si="6">SUM(D51:H51)</f>
        <v>0</v>
      </c>
    </row>
    <row r="52" spans="1:10" x14ac:dyDescent="0.2">
      <c r="A52" s="300">
        <v>4</v>
      </c>
      <c r="B52" s="301" t="s">
        <v>62</v>
      </c>
      <c r="C52" s="311">
        <v>5</v>
      </c>
      <c r="D52" s="289">
        <f>SUM(D49:D51)</f>
        <v>0</v>
      </c>
      <c r="E52" s="289">
        <f>SUM(E49:E51)</f>
        <v>0</v>
      </c>
      <c r="F52" s="289">
        <f>SUM(F49:F51)</f>
        <v>0</v>
      </c>
      <c r="G52" s="289">
        <f>SUM(G49:G51)</f>
        <v>0</v>
      </c>
      <c r="H52" s="289">
        <f>SUM(H49:H51)</f>
        <v>0</v>
      </c>
      <c r="I52" s="289">
        <f>SUM(D52:H52)</f>
        <v>0</v>
      </c>
    </row>
    <row r="53" spans="1:10" x14ac:dyDescent="0.2">
      <c r="A53" s="300">
        <v>5</v>
      </c>
      <c r="B53" s="301" t="s">
        <v>63</v>
      </c>
      <c r="C53" s="311">
        <v>6</v>
      </c>
      <c r="D53" s="289">
        <f>D52*0%</f>
        <v>0</v>
      </c>
      <c r="E53" s="289">
        <f>E52*5%</f>
        <v>0</v>
      </c>
      <c r="F53" s="289">
        <f>F52*25%</f>
        <v>0</v>
      </c>
      <c r="G53" s="289">
        <f>G52*50%</f>
        <v>0</v>
      </c>
      <c r="H53" s="289">
        <f>H52*100%</f>
        <v>0</v>
      </c>
      <c r="I53" s="289">
        <f>SUM(D53:H53)</f>
        <v>0</v>
      </c>
    </row>
    <row r="54" spans="1:10" x14ac:dyDescent="0.2">
      <c r="A54" s="300">
        <v>6</v>
      </c>
      <c r="B54" s="301" t="s">
        <v>64</v>
      </c>
      <c r="C54" s="311">
        <v>7</v>
      </c>
      <c r="D54" s="289">
        <f>D52-D53</f>
        <v>0</v>
      </c>
      <c r="E54" s="289">
        <f t="shared" ref="E54:H54" si="7">E52-E53</f>
        <v>0</v>
      </c>
      <c r="F54" s="289">
        <f t="shared" si="7"/>
        <v>0</v>
      </c>
      <c r="G54" s="289">
        <f t="shared" si="7"/>
        <v>0</v>
      </c>
      <c r="H54" s="289">
        <f t="shared" si="7"/>
        <v>0</v>
      </c>
      <c r="I54" s="289">
        <f>SUM(D54:H54)</f>
        <v>0</v>
      </c>
      <c r="J54" s="291">
        <f>I54-i.04119!E18-i.04119!E18</f>
        <v>0</v>
      </c>
    </row>
    <row r="55" spans="1:10" x14ac:dyDescent="0.2">
      <c r="A55" s="300" t="s">
        <v>780</v>
      </c>
      <c r="B55" s="301" t="s">
        <v>65</v>
      </c>
      <c r="C55" s="311">
        <v>8</v>
      </c>
      <c r="D55" s="289"/>
      <c r="E55" s="289"/>
      <c r="F55" s="289"/>
      <c r="G55" s="289"/>
      <c r="H55" s="289"/>
      <c r="I55" s="289"/>
    </row>
    <row r="56" spans="1:10" x14ac:dyDescent="0.2">
      <c r="A56" s="293">
        <v>1</v>
      </c>
      <c r="B56" s="5" t="s">
        <v>66</v>
      </c>
      <c r="C56" s="312">
        <v>9</v>
      </c>
      <c r="D56" s="4"/>
      <c r="E56" s="4" t="s">
        <v>0</v>
      </c>
      <c r="F56" s="4" t="s">
        <v>0</v>
      </c>
      <c r="G56" s="4" t="s">
        <v>0</v>
      </c>
      <c r="H56" s="4" t="s">
        <v>0</v>
      </c>
      <c r="I56" s="292">
        <f>SUM(D56:H56)</f>
        <v>0</v>
      </c>
    </row>
    <row r="57" spans="1:10" x14ac:dyDescent="0.2">
      <c r="A57" s="293">
        <v>2</v>
      </c>
      <c r="B57" s="5" t="s">
        <v>67</v>
      </c>
      <c r="C57" s="312">
        <v>10</v>
      </c>
      <c r="D57" s="4"/>
      <c r="E57" s="4" t="s">
        <v>0</v>
      </c>
      <c r="F57" s="4" t="s">
        <v>0</v>
      </c>
      <c r="G57" s="4" t="s">
        <v>0</v>
      </c>
      <c r="H57" s="4" t="s">
        <v>0</v>
      </c>
      <c r="I57" s="292">
        <f t="shared" ref="I57:I65" si="8">SUM(D57:H57)</f>
        <v>0</v>
      </c>
    </row>
    <row r="58" spans="1:10" x14ac:dyDescent="0.2">
      <c r="A58" s="293">
        <v>3</v>
      </c>
      <c r="B58" s="5" t="s">
        <v>68</v>
      </c>
      <c r="C58" s="312">
        <v>11</v>
      </c>
      <c r="D58" s="4" t="s">
        <v>0</v>
      </c>
      <c r="E58" s="4" t="s">
        <v>0</v>
      </c>
      <c r="F58" s="4" t="s">
        <v>0</v>
      </c>
      <c r="G58" s="4" t="s">
        <v>0</v>
      </c>
      <c r="H58" s="4" t="s">
        <v>0</v>
      </c>
      <c r="I58" s="292">
        <f t="shared" si="8"/>
        <v>0</v>
      </c>
    </row>
    <row r="59" spans="1:10" x14ac:dyDescent="0.2">
      <c r="A59" s="293">
        <v>4</v>
      </c>
      <c r="B59" s="5" t="s">
        <v>69</v>
      </c>
      <c r="C59" s="312">
        <v>12</v>
      </c>
      <c r="D59" s="4" t="s">
        <v>0</v>
      </c>
      <c r="E59" s="4"/>
      <c r="F59" s="4" t="s">
        <v>0</v>
      </c>
      <c r="G59" s="4" t="s">
        <v>0</v>
      </c>
      <c r="H59" s="4" t="s">
        <v>0</v>
      </c>
      <c r="I59" s="292">
        <f t="shared" si="8"/>
        <v>0</v>
      </c>
    </row>
    <row r="60" spans="1:10" x14ac:dyDescent="0.2">
      <c r="A60" s="293">
        <v>5</v>
      </c>
      <c r="B60" s="5" t="s">
        <v>70</v>
      </c>
      <c r="C60" s="312">
        <v>13</v>
      </c>
      <c r="D60" s="4" t="s">
        <v>0</v>
      </c>
      <c r="E60" s="4" t="s">
        <v>0</v>
      </c>
      <c r="F60" s="4" t="s">
        <v>0</v>
      </c>
      <c r="G60" s="4" t="s">
        <v>0</v>
      </c>
      <c r="H60" s="4" t="s">
        <v>0</v>
      </c>
      <c r="I60" s="292">
        <f t="shared" si="8"/>
        <v>0</v>
      </c>
    </row>
    <row r="61" spans="1:10" x14ac:dyDescent="0.2">
      <c r="A61" s="293">
        <v>6</v>
      </c>
      <c r="B61" s="5" t="s">
        <v>71</v>
      </c>
      <c r="C61" s="312">
        <v>14</v>
      </c>
      <c r="D61" s="4" t="s">
        <v>0</v>
      </c>
      <c r="E61" s="4" t="s">
        <v>0</v>
      </c>
      <c r="F61" s="4" t="s">
        <v>0</v>
      </c>
      <c r="G61" s="4" t="s">
        <v>0</v>
      </c>
      <c r="H61" s="4" t="s">
        <v>0</v>
      </c>
      <c r="I61" s="292">
        <f t="shared" si="8"/>
        <v>0</v>
      </c>
    </row>
    <row r="62" spans="1:10" x14ac:dyDescent="0.2">
      <c r="A62" s="293">
        <v>7</v>
      </c>
      <c r="B62" s="5" t="s">
        <v>72</v>
      </c>
      <c r="C62" s="312">
        <v>15</v>
      </c>
      <c r="D62" s="4" t="s">
        <v>0</v>
      </c>
      <c r="E62" s="4" t="s">
        <v>0</v>
      </c>
      <c r="F62" s="4" t="s">
        <v>0</v>
      </c>
      <c r="G62" s="4" t="s">
        <v>0</v>
      </c>
      <c r="H62" s="4" t="s">
        <v>0</v>
      </c>
      <c r="I62" s="292">
        <f t="shared" si="8"/>
        <v>0</v>
      </c>
    </row>
    <row r="63" spans="1:10" x14ac:dyDescent="0.2">
      <c r="A63" s="293">
        <v>8</v>
      </c>
      <c r="B63" s="5" t="s">
        <v>73</v>
      </c>
      <c r="C63" s="312">
        <v>16</v>
      </c>
      <c r="D63" s="4" t="s">
        <v>0</v>
      </c>
      <c r="E63" s="4" t="s">
        <v>0</v>
      </c>
      <c r="F63" s="4" t="s">
        <v>0</v>
      </c>
      <c r="G63" s="4" t="s">
        <v>0</v>
      </c>
      <c r="H63" s="4" t="s">
        <v>0</v>
      </c>
      <c r="I63" s="292">
        <f t="shared" si="8"/>
        <v>0</v>
      </c>
    </row>
    <row r="64" spans="1:10" x14ac:dyDescent="0.2">
      <c r="A64" s="293">
        <v>9</v>
      </c>
      <c r="B64" s="5" t="s">
        <v>74</v>
      </c>
      <c r="C64" s="312">
        <v>17</v>
      </c>
      <c r="D64" s="4" t="s">
        <v>0</v>
      </c>
      <c r="E64" s="4" t="s">
        <v>0</v>
      </c>
      <c r="F64" s="4" t="s">
        <v>0</v>
      </c>
      <c r="G64" s="4" t="s">
        <v>0</v>
      </c>
      <c r="H64" s="4" t="s">
        <v>0</v>
      </c>
      <c r="I64" s="292">
        <f t="shared" si="8"/>
        <v>0</v>
      </c>
    </row>
    <row r="65" spans="1:9" x14ac:dyDescent="0.2">
      <c r="A65" s="293">
        <v>10</v>
      </c>
      <c r="B65" s="5" t="s">
        <v>75</v>
      </c>
      <c r="C65" s="312">
        <v>18</v>
      </c>
      <c r="D65" s="4" t="s">
        <v>0</v>
      </c>
      <c r="E65" s="4" t="s">
        <v>0</v>
      </c>
      <c r="F65" s="4" t="s">
        <v>0</v>
      </c>
      <c r="G65" s="4" t="s">
        <v>0</v>
      </c>
      <c r="H65" s="4" t="s">
        <v>0</v>
      </c>
      <c r="I65" s="292">
        <f t="shared" si="8"/>
        <v>0</v>
      </c>
    </row>
    <row r="66" spans="1:9" x14ac:dyDescent="0.2">
      <c r="A66" s="300">
        <v>3</v>
      </c>
      <c r="B66" s="301" t="s">
        <v>76</v>
      </c>
      <c r="C66" s="311">
        <v>19</v>
      </c>
      <c r="D66" s="289">
        <f>SUM(D56:D65)</f>
        <v>0</v>
      </c>
      <c r="E66" s="289">
        <f t="shared" ref="E66:H66" si="9">SUM(E56:E65)</f>
        <v>0</v>
      </c>
      <c r="F66" s="289">
        <f t="shared" si="9"/>
        <v>0</v>
      </c>
      <c r="G66" s="289">
        <f t="shared" si="9"/>
        <v>0</v>
      </c>
      <c r="H66" s="289">
        <f t="shared" si="9"/>
        <v>0</v>
      </c>
      <c r="I66" s="289">
        <f>SUM(D66:H66)</f>
        <v>0</v>
      </c>
    </row>
    <row r="67" spans="1:9" x14ac:dyDescent="0.2">
      <c r="A67" s="300">
        <v>4</v>
      </c>
      <c r="B67" s="301" t="s">
        <v>77</v>
      </c>
      <c r="C67" s="311">
        <v>20</v>
      </c>
      <c r="D67" s="289">
        <f>D66*0%</f>
        <v>0</v>
      </c>
      <c r="E67" s="289">
        <f>E66*5%</f>
        <v>0</v>
      </c>
      <c r="F67" s="289">
        <f>F66*25%</f>
        <v>0</v>
      </c>
      <c r="G67" s="289">
        <f>G66*50%</f>
        <v>0</v>
      </c>
      <c r="H67" s="289">
        <f>H66*100%</f>
        <v>0</v>
      </c>
      <c r="I67" s="289">
        <f>SUM(D67:H67)</f>
        <v>0</v>
      </c>
    </row>
    <row r="68" spans="1:9" x14ac:dyDescent="0.2">
      <c r="A68" s="300">
        <v>5</v>
      </c>
      <c r="B68" s="301" t="s">
        <v>78</v>
      </c>
      <c r="C68" s="311">
        <v>21</v>
      </c>
      <c r="D68" s="289">
        <f>D66-D67</f>
        <v>0</v>
      </c>
      <c r="E68" s="289">
        <f t="shared" ref="E68:H68" si="10">E66-E67</f>
        <v>0</v>
      </c>
      <c r="F68" s="289">
        <f t="shared" si="10"/>
        <v>0</v>
      </c>
      <c r="G68" s="289">
        <f t="shared" si="10"/>
        <v>0</v>
      </c>
      <c r="H68" s="289">
        <f t="shared" si="10"/>
        <v>0</v>
      </c>
      <c r="I68" s="289">
        <f>SUM(D68:H68)</f>
        <v>0</v>
      </c>
    </row>
    <row r="71" spans="1:9" x14ac:dyDescent="0.2">
      <c r="B71" s="6" t="s">
        <v>398</v>
      </c>
      <c r="C71" s="275"/>
      <c r="D71" s="8"/>
      <c r="E71" s="8"/>
    </row>
    <row r="72" spans="1:9" x14ac:dyDescent="0.2">
      <c r="B72" s="9"/>
      <c r="C72" s="275"/>
      <c r="D72" s="8"/>
      <c r="E72" s="8"/>
    </row>
    <row r="73" spans="1:9" x14ac:dyDescent="0.2">
      <c r="B73" s="9" t="s">
        <v>399</v>
      </c>
      <c r="C73" s="275"/>
      <c r="D73" s="8"/>
      <c r="E73" s="8"/>
    </row>
    <row r="74" spans="1:9" x14ac:dyDescent="0.2">
      <c r="B74" s="9"/>
      <c r="C74" s="275"/>
      <c r="D74" s="8"/>
      <c r="E74" s="8"/>
    </row>
    <row r="75" spans="1:9" x14ac:dyDescent="0.2">
      <c r="B75" s="10" t="s">
        <v>400</v>
      </c>
      <c r="C75" s="456" t="s">
        <v>401</v>
      </c>
      <c r="D75" s="456"/>
      <c r="E75" s="8" t="s">
        <v>402</v>
      </c>
    </row>
    <row r="76" spans="1:9" x14ac:dyDescent="0.2">
      <c r="B76" s="9"/>
      <c r="C76" s="456"/>
      <c r="D76" s="456"/>
      <c r="E76" s="8"/>
    </row>
    <row r="77" spans="1:9" x14ac:dyDescent="0.2">
      <c r="B77" s="10" t="s">
        <v>403</v>
      </c>
      <c r="C77" s="456" t="s">
        <v>404</v>
      </c>
      <c r="D77" s="456"/>
      <c r="E77" s="8" t="s">
        <v>405</v>
      </c>
    </row>
    <row r="78" spans="1:9" x14ac:dyDescent="0.2">
      <c r="B78" s="9"/>
      <c r="C78" s="456"/>
      <c r="D78" s="456"/>
      <c r="E78" s="8"/>
    </row>
    <row r="79" spans="1:9" x14ac:dyDescent="0.2">
      <c r="B79" s="10" t="s">
        <v>406</v>
      </c>
      <c r="C79" s="456" t="s">
        <v>401</v>
      </c>
      <c r="D79" s="456"/>
      <c r="E79" s="8" t="s">
        <v>405</v>
      </c>
    </row>
  </sheetData>
  <sheetProtection password="CA9F" sheet="1" objects="1" scenarios="1"/>
  <mergeCells count="8">
    <mergeCell ref="C76:D76"/>
    <mergeCell ref="C77:D77"/>
    <mergeCell ref="C78:D78"/>
    <mergeCell ref="C79:D79"/>
    <mergeCell ref="E3:I4"/>
    <mergeCell ref="B5:I5"/>
    <mergeCell ref="H7:I7"/>
    <mergeCell ref="C75:D75"/>
  </mergeCells>
  <dataValidations count="1">
    <dataValidation type="whole" allowBlank="1" showInputMessage="1" showErrorMessage="1" sqref="I10" xr:uid="{A62D3FB8-DCFB-4F16-9F47-BDFEC3712C28}">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2"/>
  <sheetViews>
    <sheetView topLeftCell="B1" zoomScaleNormal="100" zoomScalePageLayoutView="60" workbookViewId="0">
      <selection activeCell="F37" sqref="F37"/>
    </sheetView>
  </sheetViews>
  <sheetFormatPr defaultRowHeight="12.75" x14ac:dyDescent="0.2"/>
  <cols>
    <col min="1" max="1" width="11.5703125" style="290"/>
    <col min="2" max="2" width="20.42578125" style="290"/>
    <col min="3" max="3" width="8.5703125" style="290" customWidth="1"/>
    <col min="4" max="4" width="14.7109375" style="290" customWidth="1"/>
    <col min="5" max="6" width="17.28515625" style="290" customWidth="1"/>
    <col min="7" max="8" width="16" style="290" customWidth="1"/>
    <col min="9" max="9" width="17.140625" style="290" customWidth="1"/>
    <col min="10" max="10" width="15" style="290" customWidth="1"/>
    <col min="11" max="11" width="14.85546875" style="290" customWidth="1"/>
    <col min="12" max="12" width="18.28515625" style="290" customWidth="1"/>
    <col min="13" max="13" width="15.140625" style="290" customWidth="1"/>
    <col min="14" max="14" width="12.42578125" style="290" customWidth="1"/>
    <col min="15" max="15" width="13.5703125" style="290" customWidth="1"/>
    <col min="16" max="16" width="14" style="290" customWidth="1"/>
    <col min="17" max="17" width="10" style="290" customWidth="1"/>
    <col min="18" max="18" width="13.28515625" style="290" customWidth="1"/>
    <col min="19" max="1025" width="11.5703125" style="290"/>
    <col min="1026" max="16384" width="9.140625" style="290"/>
  </cols>
  <sheetData>
    <row r="1" spans="1:19" ht="12.75" customHeight="1" x14ac:dyDescent="0.2">
      <c r="A1" s="14"/>
      <c r="B1" s="15"/>
      <c r="C1" s="14"/>
      <c r="D1" s="15"/>
      <c r="E1" s="15"/>
      <c r="F1" s="15"/>
      <c r="G1" s="15"/>
      <c r="H1" s="15"/>
      <c r="I1" s="15"/>
      <c r="J1" s="15"/>
      <c r="K1" s="15"/>
      <c r="L1" s="461" t="s">
        <v>781</v>
      </c>
      <c r="M1" s="461"/>
      <c r="N1" s="461"/>
      <c r="O1" s="461"/>
      <c r="P1" s="461"/>
      <c r="Q1" s="461"/>
      <c r="R1" s="461"/>
      <c r="S1" s="461"/>
    </row>
    <row r="2" spans="1:19" x14ac:dyDescent="0.2">
      <c r="A2" s="14"/>
      <c r="B2" s="15"/>
      <c r="C2" s="14"/>
      <c r="D2" s="15"/>
      <c r="E2" s="15"/>
      <c r="F2" s="15"/>
      <c r="G2" s="15"/>
      <c r="H2" s="15"/>
      <c r="I2" s="15"/>
      <c r="J2" s="15"/>
      <c r="K2" s="15"/>
      <c r="L2" s="461"/>
      <c r="M2" s="461"/>
      <c r="N2" s="461"/>
      <c r="O2" s="461"/>
      <c r="P2" s="461"/>
      <c r="Q2" s="461"/>
      <c r="R2" s="461"/>
      <c r="S2" s="461"/>
    </row>
    <row r="3" spans="1:19" x14ac:dyDescent="0.2">
      <c r="A3" s="462" t="s">
        <v>782</v>
      </c>
      <c r="B3" s="463"/>
      <c r="C3" s="463"/>
      <c r="D3" s="463"/>
      <c r="E3" s="463"/>
      <c r="F3" s="463"/>
      <c r="G3" s="463"/>
      <c r="H3" s="463"/>
      <c r="I3" s="463"/>
      <c r="J3" s="463"/>
      <c r="K3" s="463"/>
      <c r="L3" s="463"/>
      <c r="M3" s="463"/>
      <c r="N3" s="463"/>
      <c r="O3" s="463"/>
      <c r="P3" s="463"/>
      <c r="Q3" s="463"/>
      <c r="R3" s="463"/>
      <c r="S3" s="15"/>
    </row>
    <row r="4" spans="1:19" x14ac:dyDescent="0.2">
      <c r="A4" s="14"/>
      <c r="B4" s="15"/>
      <c r="C4" s="14"/>
      <c r="D4" s="15"/>
      <c r="E4" s="15"/>
      <c r="F4" s="15"/>
      <c r="G4" s="15"/>
      <c r="H4" s="15"/>
      <c r="I4" s="15"/>
      <c r="J4" s="15"/>
      <c r="K4" s="15"/>
      <c r="L4" s="15"/>
      <c r="M4" s="15"/>
      <c r="N4" s="15"/>
      <c r="O4" s="15"/>
      <c r="P4" s="15"/>
      <c r="Q4" s="15"/>
      <c r="R4" s="15"/>
      <c r="S4" s="15"/>
    </row>
    <row r="5" spans="1:19" ht="15" customHeight="1" x14ac:dyDescent="0.2">
      <c r="A5" s="464" t="s">
        <v>396</v>
      </c>
      <c r="B5" s="465"/>
      <c r="C5" s="465"/>
      <c r="D5" s="465"/>
      <c r="E5" s="272"/>
      <c r="F5" s="272"/>
      <c r="G5" s="16"/>
      <c r="H5" s="466"/>
      <c r="I5" s="465"/>
      <c r="J5" s="465"/>
      <c r="K5" s="465"/>
      <c r="L5" s="15"/>
      <c r="M5" s="15"/>
      <c r="N5" s="15"/>
      <c r="O5" s="17"/>
      <c r="P5" s="17"/>
      <c r="Q5" s="17"/>
      <c r="R5" s="457" t="s">
        <v>397</v>
      </c>
      <c r="S5" s="457"/>
    </row>
    <row r="6" spans="1:19" x14ac:dyDescent="0.2">
      <c r="A6" s="18"/>
      <c r="B6" s="15"/>
      <c r="C6" s="14"/>
      <c r="D6" s="15"/>
      <c r="E6" s="15"/>
      <c r="F6" s="15"/>
      <c r="G6" s="15"/>
      <c r="H6" s="15"/>
      <c r="I6" s="15"/>
      <c r="J6" s="15"/>
      <c r="K6" s="15"/>
      <c r="L6" s="15"/>
      <c r="M6" s="15"/>
      <c r="N6" s="15"/>
      <c r="O6" s="15"/>
      <c r="P6" s="15"/>
      <c r="Q6" s="19"/>
      <c r="R6" s="274"/>
      <c r="S6" s="299" t="s">
        <v>271</v>
      </c>
    </row>
    <row r="7" spans="1:19" x14ac:dyDescent="0.2">
      <c r="A7" s="467" t="s">
        <v>407</v>
      </c>
      <c r="B7" s="467" t="s">
        <v>783</v>
      </c>
      <c r="C7" s="467" t="s">
        <v>408</v>
      </c>
      <c r="D7" s="467" t="s">
        <v>79</v>
      </c>
      <c r="E7" s="467" t="s">
        <v>784</v>
      </c>
      <c r="F7" s="467"/>
      <c r="G7" s="467"/>
      <c r="H7" s="467" t="s">
        <v>80</v>
      </c>
      <c r="I7" s="467" t="s">
        <v>81</v>
      </c>
      <c r="J7" s="467" t="s">
        <v>82</v>
      </c>
      <c r="K7" s="467" t="s">
        <v>83</v>
      </c>
      <c r="L7" s="467" t="s">
        <v>14</v>
      </c>
      <c r="M7" s="467" t="s">
        <v>84</v>
      </c>
      <c r="N7" s="467" t="s">
        <v>241</v>
      </c>
      <c r="O7" s="468"/>
      <c r="P7" s="468"/>
      <c r="Q7" s="467" t="s">
        <v>785</v>
      </c>
      <c r="R7" s="468"/>
      <c r="S7" s="468"/>
    </row>
    <row r="8" spans="1:19" ht="38.25" x14ac:dyDescent="0.2">
      <c r="A8" s="467"/>
      <c r="B8" s="467"/>
      <c r="C8" s="467"/>
      <c r="D8" s="467"/>
      <c r="E8" s="271" t="s">
        <v>786</v>
      </c>
      <c r="F8" s="271" t="s">
        <v>21</v>
      </c>
      <c r="G8" s="271" t="s">
        <v>787</v>
      </c>
      <c r="H8" s="467"/>
      <c r="I8" s="467"/>
      <c r="J8" s="467"/>
      <c r="K8" s="467"/>
      <c r="L8" s="467"/>
      <c r="M8" s="467"/>
      <c r="N8" s="271" t="s">
        <v>788</v>
      </c>
      <c r="O8" s="271" t="s">
        <v>789</v>
      </c>
      <c r="P8" s="20" t="s">
        <v>790</v>
      </c>
      <c r="Q8" s="271" t="s">
        <v>788</v>
      </c>
      <c r="R8" s="271" t="s">
        <v>789</v>
      </c>
      <c r="S8" s="271" t="s">
        <v>658</v>
      </c>
    </row>
    <row r="9" spans="1:19" x14ac:dyDescent="0.2">
      <c r="A9" s="271" t="s">
        <v>275</v>
      </c>
      <c r="B9" s="271" t="s">
        <v>276</v>
      </c>
      <c r="C9" s="271" t="s">
        <v>409</v>
      </c>
      <c r="D9" s="271">
        <v>1</v>
      </c>
      <c r="E9" s="271">
        <f>+D9+1</f>
        <v>2</v>
      </c>
      <c r="F9" s="271">
        <f t="shared" ref="F9:S9" si="0">+E9+1</f>
        <v>3</v>
      </c>
      <c r="G9" s="271">
        <f t="shared" si="0"/>
        <v>4</v>
      </c>
      <c r="H9" s="271">
        <f t="shared" si="0"/>
        <v>5</v>
      </c>
      <c r="I9" s="271">
        <f t="shared" si="0"/>
        <v>6</v>
      </c>
      <c r="J9" s="271">
        <f t="shared" si="0"/>
        <v>7</v>
      </c>
      <c r="K9" s="271">
        <f t="shared" si="0"/>
        <v>8</v>
      </c>
      <c r="L9" s="271">
        <f t="shared" si="0"/>
        <v>9</v>
      </c>
      <c r="M9" s="271">
        <f t="shared" si="0"/>
        <v>10</v>
      </c>
      <c r="N9" s="271">
        <f t="shared" si="0"/>
        <v>11</v>
      </c>
      <c r="O9" s="271">
        <f t="shared" si="0"/>
        <v>12</v>
      </c>
      <c r="P9" s="271">
        <f t="shared" si="0"/>
        <v>13</v>
      </c>
      <c r="Q9" s="271">
        <f t="shared" si="0"/>
        <v>14</v>
      </c>
      <c r="R9" s="271">
        <f t="shared" si="0"/>
        <v>15</v>
      </c>
      <c r="S9" s="271">
        <f t="shared" si="0"/>
        <v>16</v>
      </c>
    </row>
    <row r="10" spans="1:19" x14ac:dyDescent="0.2">
      <c r="A10" s="21">
        <v>1</v>
      </c>
      <c r="B10" s="22" t="s">
        <v>85</v>
      </c>
      <c r="C10" s="326">
        <v>1</v>
      </c>
      <c r="D10" s="323"/>
      <c r="E10" s="323"/>
      <c r="F10" s="323"/>
      <c r="G10" s="323"/>
      <c r="H10" s="323"/>
      <c r="I10" s="323"/>
      <c r="J10" s="323"/>
      <c r="K10" s="323"/>
      <c r="L10" s="323"/>
      <c r="M10" s="323"/>
      <c r="N10" s="323"/>
      <c r="O10" s="323"/>
      <c r="P10" s="323"/>
      <c r="Q10" s="323"/>
      <c r="R10" s="323"/>
      <c r="S10" s="4"/>
    </row>
    <row r="11" spans="1:19" x14ac:dyDescent="0.2">
      <c r="A11" s="21">
        <f t="shared" ref="A11:A40" si="1">+A10+1</f>
        <v>2</v>
      </c>
      <c r="B11" s="22" t="s">
        <v>86</v>
      </c>
      <c r="C11" s="326">
        <v>2</v>
      </c>
      <c r="D11" s="324"/>
      <c r="E11" s="324"/>
      <c r="F11" s="324"/>
      <c r="G11" s="324"/>
      <c r="H11" s="324"/>
      <c r="I11" s="324"/>
      <c r="J11" s="324"/>
      <c r="K11" s="324"/>
      <c r="L11" s="324"/>
      <c r="M11" s="324"/>
      <c r="N11" s="324"/>
      <c r="O11" s="324"/>
      <c r="P11" s="324"/>
      <c r="Q11" s="324"/>
      <c r="R11" s="324"/>
      <c r="S11" s="4"/>
    </row>
    <row r="12" spans="1:19" x14ac:dyDescent="0.2">
      <c r="A12" s="21">
        <f t="shared" si="1"/>
        <v>3</v>
      </c>
      <c r="B12" s="22" t="s">
        <v>87</v>
      </c>
      <c r="C12" s="326">
        <v>3</v>
      </c>
      <c r="D12" s="4"/>
      <c r="E12" s="4"/>
      <c r="F12" s="4"/>
      <c r="G12" s="4"/>
      <c r="H12" s="4"/>
      <c r="I12" s="4"/>
      <c r="J12" s="4"/>
      <c r="K12" s="4"/>
      <c r="L12" s="4"/>
      <c r="M12" s="4"/>
      <c r="N12" s="4"/>
      <c r="O12" s="4"/>
      <c r="P12" s="4"/>
      <c r="Q12" s="4"/>
      <c r="R12" s="4"/>
      <c r="S12" s="4"/>
    </row>
    <row r="13" spans="1:19" x14ac:dyDescent="0.2">
      <c r="A13" s="21">
        <f t="shared" si="1"/>
        <v>4</v>
      </c>
      <c r="B13" s="22" t="s">
        <v>791</v>
      </c>
      <c r="C13" s="326">
        <v>4</v>
      </c>
      <c r="D13" s="4"/>
      <c r="E13" s="4"/>
      <c r="F13" s="4"/>
      <c r="G13" s="4"/>
      <c r="H13" s="4"/>
      <c r="I13" s="4"/>
      <c r="J13" s="4"/>
      <c r="K13" s="4"/>
      <c r="L13" s="4"/>
      <c r="M13" s="4"/>
      <c r="N13" s="4"/>
      <c r="O13" s="4"/>
      <c r="P13" s="4"/>
      <c r="Q13" s="4"/>
      <c r="R13" s="4"/>
      <c r="S13" s="4"/>
    </row>
    <row r="14" spans="1:19" x14ac:dyDescent="0.2">
      <c r="A14" s="21">
        <f t="shared" si="1"/>
        <v>5</v>
      </c>
      <c r="B14" s="22" t="s">
        <v>88</v>
      </c>
      <c r="C14" s="326">
        <v>5</v>
      </c>
      <c r="D14" s="4" t="s">
        <v>0</v>
      </c>
      <c r="E14" s="4" t="s">
        <v>0</v>
      </c>
      <c r="F14" s="4" t="s">
        <v>0</v>
      </c>
      <c r="G14" s="4" t="s">
        <v>0</v>
      </c>
      <c r="H14" s="4" t="s">
        <v>0</v>
      </c>
      <c r="I14" s="4" t="s">
        <v>0</v>
      </c>
      <c r="J14" s="4" t="s">
        <v>0</v>
      </c>
      <c r="K14" s="4" t="s">
        <v>0</v>
      </c>
      <c r="L14" s="4" t="s">
        <v>0</v>
      </c>
      <c r="M14" s="4" t="s">
        <v>0</v>
      </c>
      <c r="N14" s="4" t="s">
        <v>0</v>
      </c>
      <c r="O14" s="4" t="s">
        <v>0</v>
      </c>
      <c r="P14" s="4" t="s">
        <v>0</v>
      </c>
      <c r="Q14" s="4" t="s">
        <v>0</v>
      </c>
      <c r="R14" s="4" t="s">
        <v>0</v>
      </c>
      <c r="S14" s="4"/>
    </row>
    <row r="15" spans="1:19" x14ac:dyDescent="0.2">
      <c r="A15" s="21">
        <f t="shared" si="1"/>
        <v>6</v>
      </c>
      <c r="B15" s="22" t="s">
        <v>89</v>
      </c>
      <c r="C15" s="326">
        <v>6</v>
      </c>
      <c r="D15" s="4" t="s">
        <v>0</v>
      </c>
      <c r="E15" s="4" t="s">
        <v>0</v>
      </c>
      <c r="F15" s="4" t="s">
        <v>0</v>
      </c>
      <c r="G15" s="4" t="s">
        <v>0</v>
      </c>
      <c r="H15" s="4" t="s">
        <v>0</v>
      </c>
      <c r="I15" s="4" t="s">
        <v>0</v>
      </c>
      <c r="J15" s="4" t="s">
        <v>0</v>
      </c>
      <c r="K15" s="4" t="s">
        <v>0</v>
      </c>
      <c r="L15" s="4" t="s">
        <v>0</v>
      </c>
      <c r="M15" s="4" t="s">
        <v>0</v>
      </c>
      <c r="N15" s="4" t="s">
        <v>0</v>
      </c>
      <c r="O15" s="4" t="s">
        <v>0</v>
      </c>
      <c r="P15" s="4" t="s">
        <v>0</v>
      </c>
      <c r="Q15" s="4" t="s">
        <v>0</v>
      </c>
      <c r="R15" s="4" t="s">
        <v>0</v>
      </c>
      <c r="S15" s="4"/>
    </row>
    <row r="16" spans="1:19" x14ac:dyDescent="0.2">
      <c r="A16" s="21">
        <f t="shared" si="1"/>
        <v>7</v>
      </c>
      <c r="B16" s="22" t="s">
        <v>90</v>
      </c>
      <c r="C16" s="326">
        <v>7</v>
      </c>
      <c r="D16" s="4" t="s">
        <v>0</v>
      </c>
      <c r="E16" s="4" t="s">
        <v>0</v>
      </c>
      <c r="F16" s="4" t="s">
        <v>0</v>
      </c>
      <c r="G16" s="4" t="s">
        <v>0</v>
      </c>
      <c r="H16" s="4" t="s">
        <v>0</v>
      </c>
      <c r="I16" s="4" t="s">
        <v>0</v>
      </c>
      <c r="J16" s="4" t="s">
        <v>0</v>
      </c>
      <c r="K16" s="4" t="s">
        <v>0</v>
      </c>
      <c r="L16" s="4" t="s">
        <v>0</v>
      </c>
      <c r="M16" s="4" t="s">
        <v>0</v>
      </c>
      <c r="N16" s="4" t="s">
        <v>0</v>
      </c>
      <c r="O16" s="4" t="s">
        <v>0</v>
      </c>
      <c r="P16" s="4" t="s">
        <v>0</v>
      </c>
      <c r="Q16" s="4" t="s">
        <v>0</v>
      </c>
      <c r="R16" s="4" t="s">
        <v>0</v>
      </c>
      <c r="S16" s="4"/>
    </row>
    <row r="17" spans="1:19" x14ac:dyDescent="0.2">
      <c r="A17" s="21">
        <f t="shared" si="1"/>
        <v>8</v>
      </c>
      <c r="B17" s="22" t="s">
        <v>91</v>
      </c>
      <c r="C17" s="326">
        <v>8</v>
      </c>
      <c r="D17" s="4" t="s">
        <v>0</v>
      </c>
      <c r="E17" s="4" t="s">
        <v>0</v>
      </c>
      <c r="F17" s="4" t="s">
        <v>0</v>
      </c>
      <c r="G17" s="4" t="s">
        <v>0</v>
      </c>
      <c r="H17" s="4" t="s">
        <v>0</v>
      </c>
      <c r="I17" s="4" t="s">
        <v>0</v>
      </c>
      <c r="J17" s="4" t="s">
        <v>0</v>
      </c>
      <c r="K17" s="4" t="s">
        <v>0</v>
      </c>
      <c r="L17" s="4" t="s">
        <v>0</v>
      </c>
      <c r="M17" s="4" t="s">
        <v>0</v>
      </c>
      <c r="N17" s="4" t="s">
        <v>0</v>
      </c>
      <c r="O17" s="4" t="s">
        <v>0</v>
      </c>
      <c r="P17" s="4" t="s">
        <v>0</v>
      </c>
      <c r="Q17" s="4" t="s">
        <v>0</v>
      </c>
      <c r="R17" s="4" t="s">
        <v>0</v>
      </c>
      <c r="S17" s="4"/>
    </row>
    <row r="18" spans="1:19" x14ac:dyDescent="0.2">
      <c r="A18" s="21">
        <f t="shared" si="1"/>
        <v>9</v>
      </c>
      <c r="B18" s="22" t="s">
        <v>92</v>
      </c>
      <c r="C18" s="326">
        <v>9</v>
      </c>
      <c r="D18" s="4" t="s">
        <v>0</v>
      </c>
      <c r="E18" s="4" t="s">
        <v>0</v>
      </c>
      <c r="F18" s="4" t="s">
        <v>0</v>
      </c>
      <c r="G18" s="4" t="s">
        <v>0</v>
      </c>
      <c r="H18" s="4" t="s">
        <v>0</v>
      </c>
      <c r="I18" s="4" t="s">
        <v>0</v>
      </c>
      <c r="J18" s="4" t="s">
        <v>0</v>
      </c>
      <c r="K18" s="4" t="s">
        <v>0</v>
      </c>
      <c r="L18" s="4" t="s">
        <v>0</v>
      </c>
      <c r="M18" s="4" t="s">
        <v>0</v>
      </c>
      <c r="N18" s="4" t="s">
        <v>0</v>
      </c>
      <c r="O18" s="4" t="s">
        <v>0</v>
      </c>
      <c r="P18" s="4" t="s">
        <v>0</v>
      </c>
      <c r="Q18" s="4" t="s">
        <v>0</v>
      </c>
      <c r="R18" s="4" t="s">
        <v>0</v>
      </c>
      <c r="S18" s="4"/>
    </row>
    <row r="19" spans="1:19" x14ac:dyDescent="0.2">
      <c r="A19" s="21">
        <f t="shared" si="1"/>
        <v>10</v>
      </c>
      <c r="B19" s="22" t="s">
        <v>93</v>
      </c>
      <c r="C19" s="326">
        <v>10</v>
      </c>
      <c r="D19" s="4" t="s">
        <v>0</v>
      </c>
      <c r="E19" s="4" t="s">
        <v>0</v>
      </c>
      <c r="F19" s="4" t="s">
        <v>0</v>
      </c>
      <c r="G19" s="4" t="s">
        <v>0</v>
      </c>
      <c r="H19" s="4" t="s">
        <v>0</v>
      </c>
      <c r="I19" s="4" t="s">
        <v>0</v>
      </c>
      <c r="J19" s="4" t="s">
        <v>0</v>
      </c>
      <c r="K19" s="4" t="s">
        <v>0</v>
      </c>
      <c r="L19" s="4" t="s">
        <v>0</v>
      </c>
      <c r="M19" s="4" t="s">
        <v>0</v>
      </c>
      <c r="N19" s="4" t="s">
        <v>0</v>
      </c>
      <c r="O19" s="4" t="s">
        <v>0</v>
      </c>
      <c r="P19" s="4" t="s">
        <v>0</v>
      </c>
      <c r="Q19" s="4" t="s">
        <v>0</v>
      </c>
      <c r="R19" s="4" t="s">
        <v>0</v>
      </c>
      <c r="S19" s="4"/>
    </row>
    <row r="20" spans="1:19" x14ac:dyDescent="0.2">
      <c r="A20" s="21">
        <f t="shared" si="1"/>
        <v>11</v>
      </c>
      <c r="B20" s="22" t="s">
        <v>94</v>
      </c>
      <c r="C20" s="326">
        <v>11</v>
      </c>
      <c r="D20" s="4" t="s">
        <v>0</v>
      </c>
      <c r="E20" s="4" t="s">
        <v>0</v>
      </c>
      <c r="F20" s="4" t="s">
        <v>0</v>
      </c>
      <c r="G20" s="4" t="s">
        <v>0</v>
      </c>
      <c r="H20" s="4" t="s">
        <v>0</v>
      </c>
      <c r="I20" s="4" t="s">
        <v>0</v>
      </c>
      <c r="J20" s="4" t="s">
        <v>0</v>
      </c>
      <c r="K20" s="4" t="s">
        <v>0</v>
      </c>
      <c r="L20" s="4" t="s">
        <v>0</v>
      </c>
      <c r="M20" s="4" t="s">
        <v>0</v>
      </c>
      <c r="N20" s="4" t="s">
        <v>0</v>
      </c>
      <c r="O20" s="4" t="s">
        <v>0</v>
      </c>
      <c r="P20" s="4" t="s">
        <v>0</v>
      </c>
      <c r="Q20" s="4" t="s">
        <v>0</v>
      </c>
      <c r="R20" s="4" t="s">
        <v>0</v>
      </c>
      <c r="S20" s="4"/>
    </row>
    <row r="21" spans="1:19" x14ac:dyDescent="0.2">
      <c r="A21" s="21">
        <f t="shared" si="1"/>
        <v>12</v>
      </c>
      <c r="B21" s="22" t="s">
        <v>95</v>
      </c>
      <c r="C21" s="326">
        <v>12</v>
      </c>
      <c r="D21" s="4" t="s">
        <v>0</v>
      </c>
      <c r="E21" s="4" t="s">
        <v>0</v>
      </c>
      <c r="F21" s="4" t="s">
        <v>0</v>
      </c>
      <c r="G21" s="4" t="s">
        <v>0</v>
      </c>
      <c r="H21" s="4" t="s">
        <v>0</v>
      </c>
      <c r="I21" s="4" t="s">
        <v>0</v>
      </c>
      <c r="J21" s="4" t="s">
        <v>0</v>
      </c>
      <c r="K21" s="4" t="s">
        <v>0</v>
      </c>
      <c r="L21" s="4" t="s">
        <v>0</v>
      </c>
      <c r="M21" s="4" t="s">
        <v>0</v>
      </c>
      <c r="N21" s="4" t="s">
        <v>0</v>
      </c>
      <c r="O21" s="4" t="s">
        <v>0</v>
      </c>
      <c r="P21" s="4" t="s">
        <v>0</v>
      </c>
      <c r="Q21" s="4" t="s">
        <v>0</v>
      </c>
      <c r="R21" s="4" t="s">
        <v>0</v>
      </c>
      <c r="S21" s="4"/>
    </row>
    <row r="22" spans="1:19" x14ac:dyDescent="0.2">
      <c r="A22" s="21">
        <f t="shared" si="1"/>
        <v>13</v>
      </c>
      <c r="B22" s="22" t="s">
        <v>96</v>
      </c>
      <c r="C22" s="326">
        <v>13</v>
      </c>
      <c r="D22" s="4" t="s">
        <v>0</v>
      </c>
      <c r="E22" s="4" t="s">
        <v>0</v>
      </c>
      <c r="F22" s="4" t="s">
        <v>0</v>
      </c>
      <c r="G22" s="4" t="s">
        <v>0</v>
      </c>
      <c r="H22" s="4" t="s">
        <v>0</v>
      </c>
      <c r="I22" s="4" t="s">
        <v>0</v>
      </c>
      <c r="J22" s="4" t="s">
        <v>0</v>
      </c>
      <c r="K22" s="4" t="s">
        <v>0</v>
      </c>
      <c r="L22" s="4" t="s">
        <v>0</v>
      </c>
      <c r="M22" s="4" t="s">
        <v>0</v>
      </c>
      <c r="N22" s="4" t="s">
        <v>0</v>
      </c>
      <c r="O22" s="4" t="s">
        <v>0</v>
      </c>
      <c r="P22" s="4" t="s">
        <v>0</v>
      </c>
      <c r="Q22" s="4" t="s">
        <v>0</v>
      </c>
      <c r="R22" s="4" t="s">
        <v>0</v>
      </c>
      <c r="S22" s="4"/>
    </row>
    <row r="23" spans="1:19" x14ac:dyDescent="0.2">
      <c r="A23" s="21">
        <f t="shared" si="1"/>
        <v>14</v>
      </c>
      <c r="B23" s="22" t="s">
        <v>97</v>
      </c>
      <c r="C23" s="326">
        <v>14</v>
      </c>
      <c r="D23" s="4" t="s">
        <v>0</v>
      </c>
      <c r="E23" s="4" t="s">
        <v>0</v>
      </c>
      <c r="F23" s="4" t="s">
        <v>0</v>
      </c>
      <c r="G23" s="4" t="s">
        <v>0</v>
      </c>
      <c r="H23" s="4" t="s">
        <v>0</v>
      </c>
      <c r="I23" s="4" t="s">
        <v>0</v>
      </c>
      <c r="J23" s="4" t="s">
        <v>0</v>
      </c>
      <c r="K23" s="4" t="s">
        <v>0</v>
      </c>
      <c r="L23" s="4" t="s">
        <v>0</v>
      </c>
      <c r="M23" s="4" t="s">
        <v>0</v>
      </c>
      <c r="N23" s="4" t="s">
        <v>0</v>
      </c>
      <c r="O23" s="4" t="s">
        <v>0</v>
      </c>
      <c r="P23" s="4" t="s">
        <v>0</v>
      </c>
      <c r="Q23" s="4" t="s">
        <v>0</v>
      </c>
      <c r="R23" s="4" t="s">
        <v>0</v>
      </c>
      <c r="S23" s="4"/>
    </row>
    <row r="24" spans="1:19" x14ac:dyDescent="0.2">
      <c r="A24" s="21">
        <f t="shared" si="1"/>
        <v>15</v>
      </c>
      <c r="B24" s="22" t="s">
        <v>98</v>
      </c>
      <c r="C24" s="326">
        <v>15</v>
      </c>
      <c r="D24" s="4" t="s">
        <v>0</v>
      </c>
      <c r="E24" s="4" t="s">
        <v>0</v>
      </c>
      <c r="F24" s="4" t="s">
        <v>0</v>
      </c>
      <c r="G24" s="4" t="s">
        <v>0</v>
      </c>
      <c r="H24" s="4" t="s">
        <v>0</v>
      </c>
      <c r="I24" s="4" t="s">
        <v>0</v>
      </c>
      <c r="J24" s="4" t="s">
        <v>0</v>
      </c>
      <c r="K24" s="4" t="s">
        <v>0</v>
      </c>
      <c r="L24" s="4" t="s">
        <v>0</v>
      </c>
      <c r="M24" s="4" t="s">
        <v>0</v>
      </c>
      <c r="N24" s="4" t="s">
        <v>0</v>
      </c>
      <c r="O24" s="4" t="s">
        <v>0</v>
      </c>
      <c r="P24" s="4" t="s">
        <v>0</v>
      </c>
      <c r="Q24" s="4" t="s">
        <v>0</v>
      </c>
      <c r="R24" s="4" t="s">
        <v>0</v>
      </c>
      <c r="S24" s="4"/>
    </row>
    <row r="25" spans="1:19" x14ac:dyDescent="0.2">
      <c r="A25" s="21">
        <f t="shared" si="1"/>
        <v>16</v>
      </c>
      <c r="B25" s="22" t="s">
        <v>99</v>
      </c>
      <c r="C25" s="326">
        <v>16</v>
      </c>
      <c r="D25" s="4" t="s">
        <v>0</v>
      </c>
      <c r="E25" s="4" t="s">
        <v>0</v>
      </c>
      <c r="F25" s="4" t="s">
        <v>0</v>
      </c>
      <c r="G25" s="4" t="s">
        <v>0</v>
      </c>
      <c r="H25" s="4" t="s">
        <v>0</v>
      </c>
      <c r="I25" s="4" t="s">
        <v>0</v>
      </c>
      <c r="J25" s="4" t="s">
        <v>0</v>
      </c>
      <c r="K25" s="4" t="s">
        <v>0</v>
      </c>
      <c r="L25" s="4" t="s">
        <v>0</v>
      </c>
      <c r="M25" s="4" t="s">
        <v>0</v>
      </c>
      <c r="N25" s="4" t="s">
        <v>0</v>
      </c>
      <c r="O25" s="4" t="s">
        <v>0</v>
      </c>
      <c r="P25" s="4" t="s">
        <v>0</v>
      </c>
      <c r="Q25" s="4" t="s">
        <v>0</v>
      </c>
      <c r="R25" s="4" t="s">
        <v>0</v>
      </c>
      <c r="S25" s="4"/>
    </row>
    <row r="26" spans="1:19" x14ac:dyDescent="0.2">
      <c r="A26" s="21">
        <f t="shared" si="1"/>
        <v>17</v>
      </c>
      <c r="B26" s="22" t="s">
        <v>100</v>
      </c>
      <c r="C26" s="326">
        <v>17</v>
      </c>
      <c r="D26" s="4" t="s">
        <v>0</v>
      </c>
      <c r="E26" s="4" t="s">
        <v>0</v>
      </c>
      <c r="F26" s="4" t="s">
        <v>0</v>
      </c>
      <c r="G26" s="4" t="s">
        <v>0</v>
      </c>
      <c r="H26" s="4" t="s">
        <v>0</v>
      </c>
      <c r="I26" s="4" t="s">
        <v>0</v>
      </c>
      <c r="J26" s="4" t="s">
        <v>0</v>
      </c>
      <c r="K26" s="4" t="s">
        <v>0</v>
      </c>
      <c r="L26" s="4" t="s">
        <v>0</v>
      </c>
      <c r="M26" s="4" t="s">
        <v>0</v>
      </c>
      <c r="N26" s="4" t="s">
        <v>0</v>
      </c>
      <c r="O26" s="4" t="s">
        <v>0</v>
      </c>
      <c r="P26" s="4" t="s">
        <v>0</v>
      </c>
      <c r="Q26" s="4" t="s">
        <v>0</v>
      </c>
      <c r="R26" s="4" t="s">
        <v>0</v>
      </c>
      <c r="S26" s="4"/>
    </row>
    <row r="27" spans="1:19" x14ac:dyDescent="0.2">
      <c r="A27" s="21">
        <f t="shared" si="1"/>
        <v>18</v>
      </c>
      <c r="B27" s="22" t="s">
        <v>101</v>
      </c>
      <c r="C27" s="326">
        <v>18</v>
      </c>
      <c r="D27" s="4" t="s">
        <v>0</v>
      </c>
      <c r="E27" s="4" t="s">
        <v>0</v>
      </c>
      <c r="F27" s="4" t="s">
        <v>0</v>
      </c>
      <c r="G27" s="4" t="s">
        <v>0</v>
      </c>
      <c r="H27" s="4" t="s">
        <v>0</v>
      </c>
      <c r="I27" s="4" t="s">
        <v>0</v>
      </c>
      <c r="J27" s="4" t="s">
        <v>0</v>
      </c>
      <c r="K27" s="4" t="s">
        <v>0</v>
      </c>
      <c r="L27" s="4" t="s">
        <v>0</v>
      </c>
      <c r="M27" s="4" t="s">
        <v>0</v>
      </c>
      <c r="N27" s="4" t="s">
        <v>0</v>
      </c>
      <c r="O27" s="4" t="s">
        <v>0</v>
      </c>
      <c r="P27" s="4" t="s">
        <v>0</v>
      </c>
      <c r="Q27" s="4" t="s">
        <v>0</v>
      </c>
      <c r="R27" s="4" t="s">
        <v>0</v>
      </c>
      <c r="S27" s="4"/>
    </row>
    <row r="28" spans="1:19" x14ac:dyDescent="0.2">
      <c r="A28" s="21">
        <f t="shared" si="1"/>
        <v>19</v>
      </c>
      <c r="B28" s="22" t="s">
        <v>102</v>
      </c>
      <c r="C28" s="326">
        <v>19</v>
      </c>
      <c r="D28" s="4" t="s">
        <v>0</v>
      </c>
      <c r="E28" s="4" t="s">
        <v>0</v>
      </c>
      <c r="F28" s="4" t="s">
        <v>0</v>
      </c>
      <c r="G28" s="4" t="s">
        <v>0</v>
      </c>
      <c r="H28" s="4" t="s">
        <v>0</v>
      </c>
      <c r="I28" s="4" t="s">
        <v>0</v>
      </c>
      <c r="J28" s="4" t="s">
        <v>0</v>
      </c>
      <c r="K28" s="4" t="s">
        <v>0</v>
      </c>
      <c r="L28" s="4" t="s">
        <v>0</v>
      </c>
      <c r="M28" s="4" t="s">
        <v>0</v>
      </c>
      <c r="N28" s="4" t="s">
        <v>0</v>
      </c>
      <c r="O28" s="4" t="s">
        <v>0</v>
      </c>
      <c r="P28" s="4" t="s">
        <v>0</v>
      </c>
      <c r="Q28" s="4" t="s">
        <v>0</v>
      </c>
      <c r="R28" s="4" t="s">
        <v>0</v>
      </c>
      <c r="S28" s="4"/>
    </row>
    <row r="29" spans="1:19" x14ac:dyDescent="0.2">
      <c r="A29" s="21">
        <f t="shared" si="1"/>
        <v>20</v>
      </c>
      <c r="B29" s="22" t="s">
        <v>792</v>
      </c>
      <c r="C29" s="326">
        <v>20</v>
      </c>
      <c r="D29" s="4" t="s">
        <v>0</v>
      </c>
      <c r="E29" s="4" t="s">
        <v>0</v>
      </c>
      <c r="F29" s="4" t="s">
        <v>0</v>
      </c>
      <c r="G29" s="4" t="s">
        <v>0</v>
      </c>
      <c r="H29" s="4" t="s">
        <v>0</v>
      </c>
      <c r="I29" s="4" t="s">
        <v>0</v>
      </c>
      <c r="J29" s="4" t="s">
        <v>0</v>
      </c>
      <c r="K29" s="4" t="s">
        <v>0</v>
      </c>
      <c r="L29" s="4" t="s">
        <v>0</v>
      </c>
      <c r="M29" s="4" t="s">
        <v>0</v>
      </c>
      <c r="N29" s="4" t="s">
        <v>0</v>
      </c>
      <c r="O29" s="4" t="s">
        <v>0</v>
      </c>
      <c r="P29" s="4" t="s">
        <v>0</v>
      </c>
      <c r="Q29" s="4" t="s">
        <v>0</v>
      </c>
      <c r="R29" s="4" t="s">
        <v>0</v>
      </c>
      <c r="S29" s="4"/>
    </row>
    <row r="30" spans="1:19" x14ac:dyDescent="0.2">
      <c r="A30" s="21">
        <f t="shared" si="1"/>
        <v>21</v>
      </c>
      <c r="B30" s="22" t="s">
        <v>103</v>
      </c>
      <c r="C30" s="326">
        <v>21</v>
      </c>
      <c r="D30" s="4" t="s">
        <v>0</v>
      </c>
      <c r="E30" s="4" t="s">
        <v>0</v>
      </c>
      <c r="F30" s="4" t="s">
        <v>0</v>
      </c>
      <c r="G30" s="4" t="s">
        <v>0</v>
      </c>
      <c r="H30" s="4" t="s">
        <v>0</v>
      </c>
      <c r="I30" s="4" t="s">
        <v>0</v>
      </c>
      <c r="J30" s="4" t="s">
        <v>0</v>
      </c>
      <c r="K30" s="4" t="s">
        <v>0</v>
      </c>
      <c r="L30" s="4" t="s">
        <v>0</v>
      </c>
      <c r="M30" s="4" t="s">
        <v>0</v>
      </c>
      <c r="N30" s="4" t="s">
        <v>0</v>
      </c>
      <c r="O30" s="4" t="s">
        <v>0</v>
      </c>
      <c r="P30" s="4" t="s">
        <v>0</v>
      </c>
      <c r="Q30" s="4" t="s">
        <v>0</v>
      </c>
      <c r="R30" s="4" t="s">
        <v>0</v>
      </c>
      <c r="S30" s="4"/>
    </row>
    <row r="31" spans="1:19" x14ac:dyDescent="0.2">
      <c r="A31" s="21">
        <f t="shared" si="1"/>
        <v>22</v>
      </c>
      <c r="B31" s="22" t="s">
        <v>104</v>
      </c>
      <c r="C31" s="326">
        <v>22</v>
      </c>
      <c r="D31" s="4" t="s">
        <v>0</v>
      </c>
      <c r="E31" s="4" t="s">
        <v>0</v>
      </c>
      <c r="F31" s="4" t="s">
        <v>0</v>
      </c>
      <c r="G31" s="4" t="s">
        <v>0</v>
      </c>
      <c r="H31" s="4" t="s">
        <v>0</v>
      </c>
      <c r="I31" s="4" t="s">
        <v>0</v>
      </c>
      <c r="J31" s="4" t="s">
        <v>0</v>
      </c>
      <c r="K31" s="4" t="s">
        <v>0</v>
      </c>
      <c r="L31" s="4" t="s">
        <v>0</v>
      </c>
      <c r="M31" s="4" t="s">
        <v>0</v>
      </c>
      <c r="N31" s="4" t="s">
        <v>0</v>
      </c>
      <c r="O31" s="4" t="s">
        <v>0</v>
      </c>
      <c r="P31" s="4" t="s">
        <v>0</v>
      </c>
      <c r="Q31" s="4" t="s">
        <v>0</v>
      </c>
      <c r="R31" s="4" t="s">
        <v>0</v>
      </c>
      <c r="S31" s="4"/>
    </row>
    <row r="32" spans="1:19" x14ac:dyDescent="0.2">
      <c r="A32" s="21">
        <f t="shared" si="1"/>
        <v>23</v>
      </c>
      <c r="B32" s="22" t="s">
        <v>105</v>
      </c>
      <c r="C32" s="326">
        <v>23</v>
      </c>
      <c r="D32" s="4" t="s">
        <v>0</v>
      </c>
      <c r="E32" s="4" t="s">
        <v>0</v>
      </c>
      <c r="F32" s="4" t="s">
        <v>0</v>
      </c>
      <c r="G32" s="4" t="s">
        <v>0</v>
      </c>
      <c r="H32" s="4" t="s">
        <v>0</v>
      </c>
      <c r="I32" s="4" t="s">
        <v>0</v>
      </c>
      <c r="J32" s="4" t="s">
        <v>0</v>
      </c>
      <c r="K32" s="4" t="s">
        <v>0</v>
      </c>
      <c r="L32" s="4" t="s">
        <v>0</v>
      </c>
      <c r="M32" s="4" t="s">
        <v>0</v>
      </c>
      <c r="N32" s="4" t="s">
        <v>0</v>
      </c>
      <c r="O32" s="4" t="s">
        <v>0</v>
      </c>
      <c r="P32" s="4" t="s">
        <v>0</v>
      </c>
      <c r="Q32" s="4" t="s">
        <v>0</v>
      </c>
      <c r="R32" s="4" t="s">
        <v>0</v>
      </c>
      <c r="S32" s="4"/>
    </row>
    <row r="33" spans="1:19" x14ac:dyDescent="0.2">
      <c r="A33" s="21">
        <f t="shared" si="1"/>
        <v>24</v>
      </c>
      <c r="B33" s="22" t="s">
        <v>793</v>
      </c>
      <c r="C33" s="326">
        <v>24</v>
      </c>
      <c r="D33" s="4" t="s">
        <v>0</v>
      </c>
      <c r="E33" s="4" t="s">
        <v>0</v>
      </c>
      <c r="F33" s="4" t="s">
        <v>0</v>
      </c>
      <c r="G33" s="4" t="s">
        <v>0</v>
      </c>
      <c r="H33" s="4" t="s">
        <v>0</v>
      </c>
      <c r="I33" s="4" t="s">
        <v>0</v>
      </c>
      <c r="J33" s="4" t="s">
        <v>0</v>
      </c>
      <c r="K33" s="4" t="s">
        <v>0</v>
      </c>
      <c r="L33" s="4" t="s">
        <v>0</v>
      </c>
      <c r="M33" s="4"/>
      <c r="N33" s="4" t="s">
        <v>0</v>
      </c>
      <c r="O33" s="4" t="s">
        <v>0</v>
      </c>
      <c r="P33" s="4" t="s">
        <v>0</v>
      </c>
      <c r="Q33" s="4" t="s">
        <v>0</v>
      </c>
      <c r="R33" s="4" t="s">
        <v>0</v>
      </c>
      <c r="S33" s="4"/>
    </row>
    <row r="34" spans="1:19" x14ac:dyDescent="0.2">
      <c r="A34" s="21">
        <f t="shared" si="1"/>
        <v>25</v>
      </c>
      <c r="B34" s="22" t="s">
        <v>106</v>
      </c>
      <c r="C34" s="326">
        <v>25</v>
      </c>
      <c r="D34" s="4" t="s">
        <v>0</v>
      </c>
      <c r="E34" s="4" t="s">
        <v>0</v>
      </c>
      <c r="F34" s="4" t="s">
        <v>0</v>
      </c>
      <c r="G34" s="4" t="s">
        <v>0</v>
      </c>
      <c r="H34" s="4" t="s">
        <v>0</v>
      </c>
      <c r="I34" s="4" t="s">
        <v>0</v>
      </c>
      <c r="J34" s="4" t="s">
        <v>0</v>
      </c>
      <c r="K34" s="4" t="s">
        <v>0</v>
      </c>
      <c r="L34" s="4" t="s">
        <v>0</v>
      </c>
      <c r="M34" s="4" t="s">
        <v>0</v>
      </c>
      <c r="N34" s="4" t="s">
        <v>0</v>
      </c>
      <c r="O34" s="4" t="s">
        <v>0</v>
      </c>
      <c r="P34" s="4" t="s">
        <v>0</v>
      </c>
      <c r="Q34" s="4" t="s">
        <v>0</v>
      </c>
      <c r="R34" s="4" t="s">
        <v>0</v>
      </c>
      <c r="S34" s="4"/>
    </row>
    <row r="35" spans="1:19" x14ac:dyDescent="0.2">
      <c r="A35" s="21">
        <f t="shared" si="1"/>
        <v>26</v>
      </c>
      <c r="B35" s="22" t="s">
        <v>107</v>
      </c>
      <c r="C35" s="326">
        <v>26</v>
      </c>
      <c r="D35" s="4" t="s">
        <v>0</v>
      </c>
      <c r="E35" s="4" t="s">
        <v>0</v>
      </c>
      <c r="F35" s="4" t="s">
        <v>0</v>
      </c>
      <c r="G35" s="4" t="s">
        <v>0</v>
      </c>
      <c r="H35" s="4" t="s">
        <v>0</v>
      </c>
      <c r="I35" s="4" t="s">
        <v>0</v>
      </c>
      <c r="J35" s="4" t="s">
        <v>0</v>
      </c>
      <c r="K35" s="4" t="s">
        <v>0</v>
      </c>
      <c r="L35" s="4" t="s">
        <v>0</v>
      </c>
      <c r="M35" s="4" t="s">
        <v>0</v>
      </c>
      <c r="N35" s="4" t="s">
        <v>0</v>
      </c>
      <c r="O35" s="4" t="s">
        <v>0</v>
      </c>
      <c r="P35" s="4" t="s">
        <v>0</v>
      </c>
      <c r="Q35" s="4" t="s">
        <v>0</v>
      </c>
      <c r="R35" s="4" t="s">
        <v>0</v>
      </c>
      <c r="S35" s="4"/>
    </row>
    <row r="36" spans="1:19" x14ac:dyDescent="0.2">
      <c r="A36" s="21">
        <f t="shared" si="1"/>
        <v>27</v>
      </c>
      <c r="B36" s="22" t="s">
        <v>108</v>
      </c>
      <c r="C36" s="326">
        <v>27</v>
      </c>
      <c r="D36" s="4" t="s">
        <v>0</v>
      </c>
      <c r="E36" s="4" t="s">
        <v>0</v>
      </c>
      <c r="F36" s="4" t="s">
        <v>0</v>
      </c>
      <c r="G36" s="4" t="s">
        <v>0</v>
      </c>
      <c r="H36" s="4" t="s">
        <v>0</v>
      </c>
      <c r="I36" s="4" t="s">
        <v>0</v>
      </c>
      <c r="J36" s="4" t="s">
        <v>0</v>
      </c>
      <c r="K36" s="4" t="s">
        <v>0</v>
      </c>
      <c r="L36" s="4" t="s">
        <v>0</v>
      </c>
      <c r="M36" s="4" t="s">
        <v>0</v>
      </c>
      <c r="N36" s="4" t="s">
        <v>0</v>
      </c>
      <c r="O36" s="4" t="s">
        <v>0</v>
      </c>
      <c r="P36" s="4" t="s">
        <v>0</v>
      </c>
      <c r="Q36" s="4" t="s">
        <v>0</v>
      </c>
      <c r="R36" s="4" t="s">
        <v>0</v>
      </c>
      <c r="S36" s="4"/>
    </row>
    <row r="37" spans="1:19" x14ac:dyDescent="0.2">
      <c r="A37" s="21">
        <f t="shared" si="1"/>
        <v>28</v>
      </c>
      <c r="B37" s="22" t="s">
        <v>109</v>
      </c>
      <c r="C37" s="326">
        <v>28</v>
      </c>
      <c r="D37" s="4" t="s">
        <v>0</v>
      </c>
      <c r="E37" s="4" t="s">
        <v>0</v>
      </c>
      <c r="F37" s="4" t="s">
        <v>0</v>
      </c>
      <c r="G37" s="4" t="s">
        <v>0</v>
      </c>
      <c r="H37" s="4" t="s">
        <v>0</v>
      </c>
      <c r="I37" s="4" t="s">
        <v>0</v>
      </c>
      <c r="J37" s="4" t="s">
        <v>0</v>
      </c>
      <c r="K37" s="4" t="s">
        <v>0</v>
      </c>
      <c r="L37" s="4" t="s">
        <v>0</v>
      </c>
      <c r="M37" s="4" t="s">
        <v>0</v>
      </c>
      <c r="N37" s="4" t="s">
        <v>0</v>
      </c>
      <c r="O37" s="4" t="s">
        <v>0</v>
      </c>
      <c r="P37" s="4" t="s">
        <v>0</v>
      </c>
      <c r="Q37" s="4" t="s">
        <v>0</v>
      </c>
      <c r="R37" s="4" t="s">
        <v>0</v>
      </c>
      <c r="S37" s="4"/>
    </row>
    <row r="38" spans="1:19" x14ac:dyDescent="0.2">
      <c r="A38" s="21">
        <f t="shared" si="1"/>
        <v>29</v>
      </c>
      <c r="B38" s="22" t="s">
        <v>110</v>
      </c>
      <c r="C38" s="326">
        <v>29</v>
      </c>
      <c r="D38" s="4" t="s">
        <v>0</v>
      </c>
      <c r="E38" s="4" t="s">
        <v>0</v>
      </c>
      <c r="F38" s="4" t="s">
        <v>0</v>
      </c>
      <c r="G38" s="4" t="s">
        <v>0</v>
      </c>
      <c r="H38" s="4" t="s">
        <v>0</v>
      </c>
      <c r="I38" s="4" t="s">
        <v>0</v>
      </c>
      <c r="J38" s="4" t="s">
        <v>0</v>
      </c>
      <c r="K38" s="4" t="s">
        <v>0</v>
      </c>
      <c r="L38" s="4" t="s">
        <v>0</v>
      </c>
      <c r="M38" s="4" t="s">
        <v>0</v>
      </c>
      <c r="N38" s="4" t="s">
        <v>0</v>
      </c>
      <c r="O38" s="4" t="s">
        <v>0</v>
      </c>
      <c r="P38" s="4" t="s">
        <v>0</v>
      </c>
      <c r="Q38" s="4" t="s">
        <v>0</v>
      </c>
      <c r="R38" s="4" t="s">
        <v>0</v>
      </c>
      <c r="S38" s="4"/>
    </row>
    <row r="39" spans="1:19" x14ac:dyDescent="0.2">
      <c r="A39" s="21">
        <f t="shared" si="1"/>
        <v>30</v>
      </c>
      <c r="B39" s="22" t="s">
        <v>111</v>
      </c>
      <c r="C39" s="326">
        <v>30</v>
      </c>
      <c r="D39" s="4" t="s">
        <v>0</v>
      </c>
      <c r="E39" s="4" t="s">
        <v>0</v>
      </c>
      <c r="F39" s="4" t="s">
        <v>0</v>
      </c>
      <c r="G39" s="4" t="s">
        <v>0</v>
      </c>
      <c r="H39" s="4" t="s">
        <v>0</v>
      </c>
      <c r="I39" s="4" t="s">
        <v>0</v>
      </c>
      <c r="J39" s="4" t="s">
        <v>0</v>
      </c>
      <c r="K39" s="4" t="s">
        <v>0</v>
      </c>
      <c r="L39" s="4" t="s">
        <v>0</v>
      </c>
      <c r="M39" s="4" t="s">
        <v>0</v>
      </c>
      <c r="N39" s="4" t="s">
        <v>0</v>
      </c>
      <c r="O39" s="4" t="s">
        <v>0</v>
      </c>
      <c r="P39" s="4" t="s">
        <v>0</v>
      </c>
      <c r="Q39" s="4" t="s">
        <v>0</v>
      </c>
      <c r="R39" s="4" t="s">
        <v>0</v>
      </c>
      <c r="S39" s="4"/>
    </row>
    <row r="40" spans="1:19" x14ac:dyDescent="0.2">
      <c r="A40" s="21">
        <f t="shared" si="1"/>
        <v>31</v>
      </c>
      <c r="B40" s="22" t="s">
        <v>112</v>
      </c>
      <c r="C40" s="326">
        <v>31</v>
      </c>
      <c r="D40" s="4" t="s">
        <v>0</v>
      </c>
      <c r="E40" s="4" t="s">
        <v>0</v>
      </c>
      <c r="F40" s="4" t="s">
        <v>0</v>
      </c>
      <c r="G40" s="4" t="s">
        <v>0</v>
      </c>
      <c r="H40" s="4" t="s">
        <v>0</v>
      </c>
      <c r="I40" s="4" t="s">
        <v>0</v>
      </c>
      <c r="J40" s="4" t="s">
        <v>0</v>
      </c>
      <c r="K40" s="4" t="s">
        <v>0</v>
      </c>
      <c r="L40" s="4" t="s">
        <v>0</v>
      </c>
      <c r="M40" s="4" t="s">
        <v>0</v>
      </c>
      <c r="N40" s="4" t="s">
        <v>0</v>
      </c>
      <c r="O40" s="4" t="s">
        <v>0</v>
      </c>
      <c r="P40" s="4" t="s">
        <v>0</v>
      </c>
      <c r="Q40" s="4" t="s">
        <v>0</v>
      </c>
      <c r="R40" s="4" t="s">
        <v>0</v>
      </c>
      <c r="S40" s="4"/>
    </row>
    <row r="41" spans="1:19" x14ac:dyDescent="0.2">
      <c r="A41" s="23"/>
      <c r="B41" s="24" t="s">
        <v>32</v>
      </c>
      <c r="C41" s="307">
        <v>41</v>
      </c>
      <c r="D41" s="289">
        <f>SUM(D10:D40)</f>
        <v>0</v>
      </c>
      <c r="E41" s="289">
        <f t="shared" ref="E41:S41" si="2">SUM(E10:E40)</f>
        <v>0</v>
      </c>
      <c r="F41" s="289">
        <f t="shared" si="2"/>
        <v>0</v>
      </c>
      <c r="G41" s="289">
        <f t="shared" si="2"/>
        <v>0</v>
      </c>
      <c r="H41" s="289">
        <f t="shared" si="2"/>
        <v>0</v>
      </c>
      <c r="I41" s="289">
        <f t="shared" si="2"/>
        <v>0</v>
      </c>
      <c r="J41" s="289">
        <f t="shared" si="2"/>
        <v>0</v>
      </c>
      <c r="K41" s="289">
        <f t="shared" si="2"/>
        <v>0</v>
      </c>
      <c r="L41" s="289">
        <f t="shared" si="2"/>
        <v>0</v>
      </c>
      <c r="M41" s="289">
        <f t="shared" si="2"/>
        <v>0</v>
      </c>
      <c r="N41" s="289">
        <f t="shared" si="2"/>
        <v>0</v>
      </c>
      <c r="O41" s="289">
        <f t="shared" si="2"/>
        <v>0</v>
      </c>
      <c r="P41" s="289">
        <f t="shared" si="2"/>
        <v>0</v>
      </c>
      <c r="Q41" s="289">
        <f t="shared" si="2"/>
        <v>0</v>
      </c>
      <c r="R41" s="289">
        <f t="shared" si="2"/>
        <v>0</v>
      </c>
      <c r="S41" s="289">
        <f t="shared" si="2"/>
        <v>0</v>
      </c>
    </row>
    <row r="43" spans="1:19" x14ac:dyDescent="0.2">
      <c r="D43" s="291">
        <f>D41-i.04119!E44</f>
        <v>0</v>
      </c>
      <c r="E43" s="291">
        <f>E41-i.04119!E16</f>
        <v>0</v>
      </c>
      <c r="F43" s="291">
        <f>F41-i.04119!E37</f>
        <v>0</v>
      </c>
      <c r="G43" s="291">
        <f>i.04116!G41-i.04119!E41</f>
        <v>0</v>
      </c>
      <c r="H43" s="291">
        <f>H41-i.04120!E10</f>
        <v>0</v>
      </c>
      <c r="I43" s="325"/>
      <c r="J43" s="291">
        <f>J41-i.04120!E14</f>
        <v>0</v>
      </c>
      <c r="K43" s="325"/>
      <c r="L43" s="291">
        <f>L41-i.04120!E61</f>
        <v>0</v>
      </c>
      <c r="M43" s="325"/>
      <c r="N43" s="325"/>
      <c r="O43" s="325"/>
      <c r="P43" s="325"/>
      <c r="Q43" s="325"/>
      <c r="R43" s="325"/>
      <c r="S43" s="325"/>
    </row>
    <row r="44" spans="1:19" x14ac:dyDescent="0.2">
      <c r="B44" s="6" t="s">
        <v>398</v>
      </c>
      <c r="C44" s="275"/>
      <c r="D44" s="8"/>
      <c r="E44" s="8"/>
    </row>
    <row r="45" spans="1:19" x14ac:dyDescent="0.2">
      <c r="B45" s="9"/>
      <c r="C45" s="275"/>
      <c r="D45" s="8"/>
      <c r="E45" s="8"/>
    </row>
    <row r="46" spans="1:19" x14ac:dyDescent="0.2">
      <c r="B46" s="9" t="s">
        <v>399</v>
      </c>
      <c r="C46" s="275"/>
      <c r="D46" s="8"/>
      <c r="E46" s="8"/>
    </row>
    <row r="47" spans="1:19" x14ac:dyDescent="0.2">
      <c r="B47" s="9"/>
      <c r="C47" s="275"/>
      <c r="D47" s="8"/>
      <c r="E47" s="8"/>
    </row>
    <row r="48" spans="1:19" x14ac:dyDescent="0.2">
      <c r="B48" s="10" t="s">
        <v>400</v>
      </c>
      <c r="C48" s="456" t="s">
        <v>401</v>
      </c>
      <c r="D48" s="456"/>
      <c r="E48" s="8" t="s">
        <v>402</v>
      </c>
    </row>
    <row r="49" spans="2:5" x14ac:dyDescent="0.2">
      <c r="B49" s="9"/>
      <c r="C49" s="456"/>
      <c r="D49" s="456"/>
      <c r="E49" s="8"/>
    </row>
    <row r="50" spans="2:5" ht="25.5" x14ac:dyDescent="0.2">
      <c r="B50" s="10" t="s">
        <v>403</v>
      </c>
      <c r="C50" s="456" t="s">
        <v>404</v>
      </c>
      <c r="D50" s="456"/>
      <c r="E50" s="8" t="s">
        <v>405</v>
      </c>
    </row>
    <row r="51" spans="2:5" x14ac:dyDescent="0.2">
      <c r="B51" s="9"/>
      <c r="C51" s="456"/>
      <c r="D51" s="456"/>
      <c r="E51" s="8"/>
    </row>
    <row r="52" spans="2:5" ht="25.5" x14ac:dyDescent="0.2">
      <c r="B52" s="10" t="s">
        <v>406</v>
      </c>
      <c r="C52" s="456" t="s">
        <v>401</v>
      </c>
      <c r="D52" s="456"/>
      <c r="E52" s="8" t="s">
        <v>405</v>
      </c>
    </row>
  </sheetData>
  <sheetProtection password="CA9F" sheet="1" objects="1" scenarios="1"/>
  <mergeCells count="23">
    <mergeCell ref="Q7:S7"/>
    <mergeCell ref="C48:D48"/>
    <mergeCell ref="C49:D49"/>
    <mergeCell ref="C50:D50"/>
    <mergeCell ref="C51:D51"/>
    <mergeCell ref="M7:M8"/>
    <mergeCell ref="N7:P7"/>
    <mergeCell ref="C52:D52"/>
    <mergeCell ref="I7:I8"/>
    <mergeCell ref="J7:J8"/>
    <mergeCell ref="K7:K8"/>
    <mergeCell ref="L7:L8"/>
    <mergeCell ref="H7:H8"/>
    <mergeCell ref="A7:A8"/>
    <mergeCell ref="B7:B8"/>
    <mergeCell ref="C7:C8"/>
    <mergeCell ref="D7:D8"/>
    <mergeCell ref="E7:G7"/>
    <mergeCell ref="L1:S2"/>
    <mergeCell ref="A3:R3"/>
    <mergeCell ref="A5:D5"/>
    <mergeCell ref="H5:K5"/>
    <mergeCell ref="R5:S5"/>
  </mergeCells>
  <dataValidations count="1">
    <dataValidation type="whole" allowBlank="1" showInputMessage="1" showErrorMessage="1" sqref="R6:S6" xr:uid="{E2AA7AD4-1671-4EBC-9F7E-7EEAD0C27FCA}">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1"/>
  <sheetViews>
    <sheetView topLeftCell="A5" zoomScaleNormal="100" zoomScalePageLayoutView="60" workbookViewId="0">
      <selection activeCell="D38" sqref="D38"/>
    </sheetView>
  </sheetViews>
  <sheetFormatPr defaultRowHeight="12.75" x14ac:dyDescent="0.2"/>
  <cols>
    <col min="1" max="1" width="11.5703125" style="290"/>
    <col min="2" max="2" width="32" style="290" customWidth="1"/>
    <col min="3" max="3" width="7.28515625" style="290" customWidth="1"/>
    <col min="4" max="4" width="38.7109375" style="290" customWidth="1"/>
    <col min="5" max="7" width="19" style="290" customWidth="1"/>
    <col min="8" max="8" width="2.140625" style="290"/>
    <col min="9" max="1025" width="11.5703125" style="290"/>
    <col min="1026" max="16384" width="9.140625" style="290"/>
  </cols>
  <sheetData>
    <row r="1" spans="1:8" ht="12.75" customHeight="1" x14ac:dyDescent="0.2">
      <c r="A1" s="8"/>
      <c r="B1" s="274"/>
      <c r="C1" s="25"/>
      <c r="D1" s="470" t="s">
        <v>794</v>
      </c>
      <c r="E1" s="470"/>
      <c r="F1" s="470"/>
      <c r="G1" s="470"/>
      <c r="H1" s="296"/>
    </row>
    <row r="2" spans="1:8" ht="24.75" customHeight="1" x14ac:dyDescent="0.2">
      <c r="A2" s="8"/>
      <c r="B2" s="25"/>
      <c r="C2" s="25"/>
      <c r="D2" s="470"/>
      <c r="E2" s="470"/>
      <c r="F2" s="470"/>
      <c r="G2" s="470"/>
      <c r="H2" s="296"/>
    </row>
    <row r="3" spans="1:8" x14ac:dyDescent="0.2">
      <c r="A3" s="469" t="s">
        <v>795</v>
      </c>
      <c r="B3" s="469"/>
      <c r="C3" s="469"/>
      <c r="D3" s="469"/>
      <c r="E3" s="469"/>
      <c r="F3" s="469"/>
      <c r="G3" s="469"/>
      <c r="H3" s="296"/>
    </row>
    <row r="4" spans="1:8" x14ac:dyDescent="0.2">
      <c r="A4" s="296"/>
      <c r="B4" s="298"/>
      <c r="C4" s="296"/>
      <c r="D4" s="296"/>
      <c r="E4" s="296"/>
      <c r="F4" s="296"/>
      <c r="G4" s="296"/>
      <c r="H4" s="296"/>
    </row>
    <row r="5" spans="1:8" ht="15" customHeight="1" x14ac:dyDescent="0.2">
      <c r="A5" s="464" t="s">
        <v>396</v>
      </c>
      <c r="B5" s="465"/>
      <c r="C5" s="465"/>
      <c r="D5" s="465"/>
      <c r="E5" s="296"/>
      <c r="F5" s="457" t="s">
        <v>397</v>
      </c>
      <c r="G5" s="457"/>
      <c r="H5" s="296"/>
    </row>
    <row r="6" spans="1:8" x14ac:dyDescent="0.2">
      <c r="A6" s="296"/>
      <c r="B6" s="298"/>
      <c r="C6" s="296"/>
      <c r="D6" s="296"/>
      <c r="E6" s="296"/>
      <c r="F6" s="274"/>
      <c r="G6" s="299" t="s">
        <v>271</v>
      </c>
      <c r="H6" s="296"/>
    </row>
    <row r="7" spans="1:8" ht="25.5" x14ac:dyDescent="0.2">
      <c r="A7" s="26" t="s">
        <v>407</v>
      </c>
      <c r="B7" s="26" t="s">
        <v>113</v>
      </c>
      <c r="C7" s="26" t="s">
        <v>408</v>
      </c>
      <c r="D7" s="26" t="s">
        <v>114</v>
      </c>
      <c r="E7" s="26" t="s">
        <v>115</v>
      </c>
      <c r="F7" s="27" t="s">
        <v>116</v>
      </c>
      <c r="G7" s="27" t="s">
        <v>117</v>
      </c>
      <c r="H7" s="296"/>
    </row>
    <row r="8" spans="1:8" x14ac:dyDescent="0.2">
      <c r="A8" s="28" t="s">
        <v>275</v>
      </c>
      <c r="B8" s="28" t="s">
        <v>276</v>
      </c>
      <c r="C8" s="28" t="s">
        <v>409</v>
      </c>
      <c r="D8" s="28">
        <v>1</v>
      </c>
      <c r="E8" s="28">
        <v>2</v>
      </c>
      <c r="F8" s="29">
        <v>3</v>
      </c>
      <c r="G8" s="29">
        <v>4</v>
      </c>
      <c r="H8" s="296"/>
    </row>
    <row r="9" spans="1:8" x14ac:dyDescent="0.2">
      <c r="A9" s="30"/>
      <c r="B9" s="31" t="s">
        <v>22</v>
      </c>
      <c r="C9" s="30">
        <v>1</v>
      </c>
      <c r="D9" s="32">
        <f>SUM(D10:D60)</f>
        <v>0</v>
      </c>
      <c r="E9" s="32">
        <f t="shared" ref="E9:F9" si="0">SUM(E10:E60)</f>
        <v>0</v>
      </c>
      <c r="F9" s="32">
        <f t="shared" si="0"/>
        <v>0</v>
      </c>
      <c r="G9" s="32">
        <f>SUM(G10:G60)</f>
        <v>0</v>
      </c>
      <c r="H9" s="296"/>
    </row>
    <row r="10" spans="1:8" x14ac:dyDescent="0.2">
      <c r="A10" s="327">
        <v>1</v>
      </c>
      <c r="B10" s="33" t="s">
        <v>796</v>
      </c>
      <c r="C10" s="327">
        <v>2</v>
      </c>
      <c r="D10" s="34"/>
      <c r="E10" s="34"/>
      <c r="F10" s="34"/>
      <c r="G10" s="34"/>
      <c r="H10" s="296"/>
    </row>
    <row r="11" spans="1:8" x14ac:dyDescent="0.2">
      <c r="A11" s="327">
        <f>+A10+1</f>
        <v>2</v>
      </c>
      <c r="B11" s="33" t="s">
        <v>796</v>
      </c>
      <c r="C11" s="327">
        <v>3</v>
      </c>
      <c r="D11" s="34"/>
      <c r="E11" s="34"/>
      <c r="F11" s="34"/>
      <c r="G11" s="34"/>
      <c r="H11" s="296"/>
    </row>
    <row r="12" spans="1:8" x14ac:dyDescent="0.2">
      <c r="A12" s="327">
        <f t="shared" ref="A12:A29" si="1">+A11+1</f>
        <v>3</v>
      </c>
      <c r="B12" s="33" t="s">
        <v>796</v>
      </c>
      <c r="C12" s="327">
        <v>4</v>
      </c>
      <c r="D12" s="34"/>
      <c r="E12" s="34"/>
      <c r="F12" s="34"/>
      <c r="G12" s="34"/>
      <c r="H12" s="296" t="s">
        <v>0</v>
      </c>
    </row>
    <row r="13" spans="1:8" x14ac:dyDescent="0.2">
      <c r="A13" s="327">
        <f t="shared" si="1"/>
        <v>4</v>
      </c>
      <c r="B13" s="33" t="s">
        <v>796</v>
      </c>
      <c r="C13" s="327">
        <v>5</v>
      </c>
      <c r="D13" s="34"/>
      <c r="E13" s="34"/>
      <c r="F13" s="34"/>
      <c r="G13" s="34"/>
      <c r="H13" s="296"/>
    </row>
    <row r="14" spans="1:8" x14ac:dyDescent="0.2">
      <c r="A14" s="327">
        <f t="shared" si="1"/>
        <v>5</v>
      </c>
      <c r="B14" s="33" t="s">
        <v>796</v>
      </c>
      <c r="C14" s="327">
        <v>6</v>
      </c>
      <c r="D14" s="34"/>
      <c r="E14" s="34"/>
      <c r="F14" s="34"/>
      <c r="G14" s="34"/>
      <c r="H14" s="296"/>
    </row>
    <row r="15" spans="1:8" x14ac:dyDescent="0.2">
      <c r="A15" s="327">
        <f t="shared" si="1"/>
        <v>6</v>
      </c>
      <c r="B15" s="33" t="s">
        <v>796</v>
      </c>
      <c r="C15" s="327">
        <v>7</v>
      </c>
      <c r="D15" s="34"/>
      <c r="E15" s="34"/>
      <c r="F15" s="34"/>
      <c r="G15" s="34"/>
    </row>
    <row r="16" spans="1:8" x14ac:dyDescent="0.2">
      <c r="A16" s="327">
        <f t="shared" si="1"/>
        <v>7</v>
      </c>
      <c r="B16" s="33" t="s">
        <v>796</v>
      </c>
      <c r="C16" s="327">
        <v>8</v>
      </c>
      <c r="D16" s="34"/>
      <c r="E16" s="34"/>
      <c r="F16" s="34"/>
      <c r="G16" s="34"/>
    </row>
    <row r="17" spans="1:7" x14ac:dyDescent="0.2">
      <c r="A17" s="327">
        <f t="shared" si="1"/>
        <v>8</v>
      </c>
      <c r="B17" s="33" t="s">
        <v>796</v>
      </c>
      <c r="C17" s="327">
        <v>9</v>
      </c>
      <c r="D17" s="34"/>
      <c r="E17" s="34"/>
      <c r="F17" s="34"/>
      <c r="G17" s="34"/>
    </row>
    <row r="18" spans="1:7" x14ac:dyDescent="0.2">
      <c r="A18" s="327">
        <f>+A17+1</f>
        <v>9</v>
      </c>
      <c r="B18" s="33" t="s">
        <v>796</v>
      </c>
      <c r="C18" s="327">
        <v>10</v>
      </c>
      <c r="D18" s="34"/>
      <c r="E18" s="34"/>
      <c r="F18" s="34"/>
      <c r="G18" s="34"/>
    </row>
    <row r="19" spans="1:7" x14ac:dyDescent="0.2">
      <c r="A19" s="327">
        <f t="shared" si="1"/>
        <v>10</v>
      </c>
      <c r="B19" s="33" t="s">
        <v>796</v>
      </c>
      <c r="C19" s="327">
        <v>11</v>
      </c>
      <c r="D19" s="34"/>
      <c r="E19" s="34"/>
      <c r="F19" s="34"/>
      <c r="G19" s="34"/>
    </row>
    <row r="20" spans="1:7" x14ac:dyDescent="0.2">
      <c r="A20" s="327">
        <f t="shared" si="1"/>
        <v>11</v>
      </c>
      <c r="B20" s="33" t="s">
        <v>796</v>
      </c>
      <c r="C20" s="327">
        <v>12</v>
      </c>
      <c r="D20" s="34"/>
      <c r="E20" s="34"/>
      <c r="F20" s="34"/>
      <c r="G20" s="34"/>
    </row>
    <row r="21" spans="1:7" x14ac:dyDescent="0.2">
      <c r="A21" s="327">
        <f t="shared" si="1"/>
        <v>12</v>
      </c>
      <c r="B21" s="33" t="s">
        <v>796</v>
      </c>
      <c r="C21" s="327">
        <v>13</v>
      </c>
      <c r="D21" s="34"/>
      <c r="E21" s="34"/>
      <c r="F21" s="34"/>
      <c r="G21" s="34"/>
    </row>
    <row r="22" spans="1:7" x14ac:dyDescent="0.2">
      <c r="A22" s="327">
        <f t="shared" si="1"/>
        <v>13</v>
      </c>
      <c r="B22" s="33" t="s">
        <v>796</v>
      </c>
      <c r="C22" s="327">
        <v>14</v>
      </c>
      <c r="D22" s="34"/>
      <c r="E22" s="34"/>
      <c r="F22" s="34"/>
      <c r="G22" s="34"/>
    </row>
    <row r="23" spans="1:7" x14ac:dyDescent="0.2">
      <c r="A23" s="327">
        <f t="shared" si="1"/>
        <v>14</v>
      </c>
      <c r="B23" s="33" t="s">
        <v>796</v>
      </c>
      <c r="C23" s="327">
        <v>15</v>
      </c>
      <c r="D23" s="34"/>
      <c r="E23" s="34"/>
      <c r="F23" s="34"/>
      <c r="G23" s="34"/>
    </row>
    <row r="24" spans="1:7" x14ac:dyDescent="0.2">
      <c r="A24" s="327">
        <f t="shared" si="1"/>
        <v>15</v>
      </c>
      <c r="B24" s="33" t="s">
        <v>796</v>
      </c>
      <c r="C24" s="327">
        <v>16</v>
      </c>
      <c r="D24" s="34"/>
      <c r="E24" s="34"/>
      <c r="F24" s="34"/>
      <c r="G24" s="34"/>
    </row>
    <row r="25" spans="1:7" x14ac:dyDescent="0.2">
      <c r="A25" s="327">
        <f t="shared" si="1"/>
        <v>16</v>
      </c>
      <c r="B25" s="33" t="s">
        <v>796</v>
      </c>
      <c r="C25" s="327">
        <v>17</v>
      </c>
      <c r="D25" s="34"/>
      <c r="E25" s="34"/>
      <c r="F25" s="34"/>
      <c r="G25" s="34"/>
    </row>
    <row r="26" spans="1:7" x14ac:dyDescent="0.2">
      <c r="A26" s="327">
        <f t="shared" si="1"/>
        <v>17</v>
      </c>
      <c r="B26" s="33" t="s">
        <v>796</v>
      </c>
      <c r="C26" s="327">
        <v>18</v>
      </c>
      <c r="D26" s="34"/>
      <c r="E26" s="34"/>
      <c r="F26" s="34"/>
      <c r="G26" s="34"/>
    </row>
    <row r="27" spans="1:7" x14ac:dyDescent="0.2">
      <c r="A27" s="327">
        <f t="shared" si="1"/>
        <v>18</v>
      </c>
      <c r="B27" s="33" t="s">
        <v>796</v>
      </c>
      <c r="C27" s="327">
        <v>19</v>
      </c>
      <c r="D27" s="34"/>
      <c r="E27" s="34"/>
      <c r="F27" s="34"/>
      <c r="G27" s="34"/>
    </row>
    <row r="28" spans="1:7" x14ac:dyDescent="0.2">
      <c r="A28" s="327">
        <f t="shared" si="1"/>
        <v>19</v>
      </c>
      <c r="B28" s="33" t="s">
        <v>796</v>
      </c>
      <c r="C28" s="327">
        <v>20</v>
      </c>
      <c r="D28" s="34"/>
      <c r="E28" s="34"/>
      <c r="F28" s="34"/>
      <c r="G28" s="34"/>
    </row>
    <row r="29" spans="1:7" x14ac:dyDescent="0.2">
      <c r="A29" s="328">
        <f t="shared" si="1"/>
        <v>20</v>
      </c>
      <c r="B29" s="35" t="s">
        <v>796</v>
      </c>
      <c r="C29" s="328">
        <v>21</v>
      </c>
      <c r="D29" s="36"/>
      <c r="E29" s="36"/>
      <c r="F29" s="36"/>
      <c r="G29" s="36"/>
    </row>
    <row r="30" spans="1:7" x14ac:dyDescent="0.2">
      <c r="A30" s="37"/>
      <c r="B30" s="38"/>
      <c r="C30" s="37"/>
      <c r="D30" s="39"/>
      <c r="E30" s="39"/>
      <c r="F30" s="39"/>
      <c r="G30" s="39"/>
    </row>
    <row r="31" spans="1:7" x14ac:dyDescent="0.2">
      <c r="A31" s="37"/>
      <c r="B31" s="37"/>
      <c r="C31" s="37"/>
      <c r="D31" s="40"/>
      <c r="E31" s="40"/>
      <c r="F31" s="40"/>
      <c r="G31" s="40"/>
    </row>
    <row r="32" spans="1:7" x14ac:dyDescent="0.2">
      <c r="A32" s="41"/>
      <c r="B32" s="42"/>
      <c r="C32" s="42"/>
      <c r="D32" s="43"/>
      <c r="E32" s="43"/>
      <c r="F32" s="44"/>
      <c r="G32" s="44"/>
    </row>
    <row r="33" spans="1:7" x14ac:dyDescent="0.2">
      <c r="A33" s="41"/>
      <c r="B33" s="45"/>
      <c r="C33" s="45"/>
      <c r="D33" s="46"/>
      <c r="E33" s="46"/>
      <c r="F33" s="44"/>
      <c r="G33" s="44"/>
    </row>
    <row r="34" spans="1:7" x14ac:dyDescent="0.2">
      <c r="A34" s="37"/>
      <c r="B34" s="45"/>
      <c r="C34" s="45"/>
      <c r="D34" s="46"/>
      <c r="E34" s="46"/>
      <c r="F34" s="47"/>
      <c r="G34" s="47"/>
    </row>
    <row r="35" spans="1:7" x14ac:dyDescent="0.2">
      <c r="A35" s="41"/>
      <c r="B35" s="45"/>
      <c r="C35" s="45"/>
      <c r="D35" s="46"/>
      <c r="E35" s="46"/>
      <c r="F35" s="44"/>
      <c r="G35" s="44"/>
    </row>
    <row r="36" spans="1:7" x14ac:dyDescent="0.2">
      <c r="A36" s="41"/>
      <c r="B36" s="45"/>
      <c r="C36" s="45"/>
      <c r="D36" s="46"/>
      <c r="E36" s="46"/>
      <c r="F36" s="44"/>
      <c r="G36" s="44"/>
    </row>
    <row r="37" spans="1:7" x14ac:dyDescent="0.2">
      <c r="A37" s="48"/>
      <c r="B37" s="45"/>
      <c r="C37" s="45"/>
      <c r="D37" s="46"/>
      <c r="E37" s="46"/>
      <c r="F37" s="40"/>
      <c r="G37" s="40"/>
    </row>
    <row r="38" spans="1:7" x14ac:dyDescent="0.2">
      <c r="A38" s="38"/>
      <c r="B38" s="45"/>
      <c r="C38" s="45"/>
      <c r="D38" s="46"/>
      <c r="E38" s="46"/>
      <c r="F38" s="40"/>
      <c r="G38" s="40"/>
    </row>
    <row r="39" spans="1:7" x14ac:dyDescent="0.2">
      <c r="A39" s="38"/>
      <c r="B39" s="45"/>
      <c r="C39" s="45"/>
      <c r="D39" s="46"/>
      <c r="E39" s="46"/>
      <c r="F39" s="40"/>
      <c r="G39" s="40"/>
    </row>
    <row r="40" spans="1:7" x14ac:dyDescent="0.2">
      <c r="A40" s="38"/>
      <c r="B40" s="45"/>
      <c r="C40" s="45"/>
      <c r="D40" s="46"/>
      <c r="E40" s="46"/>
      <c r="F40" s="40"/>
      <c r="G40" s="40"/>
    </row>
    <row r="41" spans="1:7" x14ac:dyDescent="0.2">
      <c r="A41" s="38"/>
      <c r="B41" s="45"/>
      <c r="C41" s="45"/>
      <c r="D41" s="46"/>
      <c r="E41" s="46"/>
      <c r="F41" s="46"/>
      <c r="G41" s="46"/>
    </row>
    <row r="42" spans="1:7" x14ac:dyDescent="0.2">
      <c r="A42" s="38"/>
      <c r="B42" s="38"/>
      <c r="C42" s="37"/>
      <c r="D42" s="40"/>
      <c r="E42" s="40"/>
      <c r="F42" s="40"/>
      <c r="G42" s="40"/>
    </row>
    <row r="43" spans="1:7" x14ac:dyDescent="0.2">
      <c r="A43" s="38"/>
      <c r="B43" s="38"/>
      <c r="C43" s="37"/>
      <c r="D43" s="40"/>
      <c r="E43" s="40"/>
      <c r="F43" s="40"/>
      <c r="G43" s="40"/>
    </row>
    <row r="44" spans="1:7" x14ac:dyDescent="0.2">
      <c r="A44" s="38"/>
      <c r="B44" s="38"/>
      <c r="C44" s="37"/>
      <c r="D44" s="40"/>
      <c r="E44" s="40"/>
      <c r="F44" s="40"/>
      <c r="G44" s="40"/>
    </row>
    <row r="45" spans="1:7" x14ac:dyDescent="0.2">
      <c r="A45" s="38"/>
      <c r="B45" s="38"/>
      <c r="C45" s="37"/>
      <c r="D45" s="40"/>
      <c r="E45" s="40"/>
      <c r="F45" s="40"/>
      <c r="G45" s="40"/>
    </row>
    <row r="46" spans="1:7" x14ac:dyDescent="0.2">
      <c r="A46" s="38"/>
      <c r="B46" s="38"/>
      <c r="C46" s="37"/>
      <c r="D46" s="40"/>
      <c r="E46" s="40"/>
      <c r="F46" s="40"/>
      <c r="G46" s="40"/>
    </row>
    <row r="47" spans="1:7" x14ac:dyDescent="0.2">
      <c r="A47" s="38"/>
      <c r="B47" s="38"/>
      <c r="C47" s="37"/>
      <c r="D47" s="40"/>
      <c r="E47" s="40"/>
      <c r="F47" s="40"/>
      <c r="G47" s="40"/>
    </row>
    <row r="48" spans="1:7" x14ac:dyDescent="0.2">
      <c r="A48" s="38"/>
      <c r="B48" s="38"/>
      <c r="C48" s="37"/>
      <c r="D48" s="40"/>
      <c r="E48" s="40"/>
      <c r="F48" s="40"/>
      <c r="G48" s="40"/>
    </row>
    <row r="49" spans="1:7" x14ac:dyDescent="0.2">
      <c r="A49" s="38"/>
      <c r="B49" s="38"/>
      <c r="C49" s="37"/>
      <c r="D49" s="40"/>
      <c r="E49" s="40"/>
      <c r="F49" s="40"/>
      <c r="G49" s="40"/>
    </row>
    <row r="50" spans="1:7" x14ac:dyDescent="0.2">
      <c r="A50" s="38"/>
      <c r="B50" s="38"/>
      <c r="C50" s="37"/>
      <c r="D50" s="40"/>
      <c r="E50" s="40"/>
      <c r="F50" s="40"/>
      <c r="G50" s="40"/>
    </row>
    <row r="51" spans="1:7" x14ac:dyDescent="0.2">
      <c r="A51" s="38"/>
      <c r="B51" s="38"/>
      <c r="C51" s="37"/>
      <c r="D51" s="40"/>
      <c r="E51" s="40"/>
      <c r="F51" s="40"/>
      <c r="G51" s="40"/>
    </row>
    <row r="52" spans="1:7" x14ac:dyDescent="0.2">
      <c r="A52" s="38"/>
      <c r="B52" s="45"/>
      <c r="C52" s="45"/>
      <c r="D52" s="46"/>
      <c r="E52" s="46"/>
      <c r="F52" s="40"/>
      <c r="G52" s="40"/>
    </row>
    <row r="53" spans="1:7" x14ac:dyDescent="0.2">
      <c r="A53" s="38"/>
      <c r="B53" s="45"/>
      <c r="C53" s="45"/>
      <c r="D53" s="46"/>
      <c r="E53" s="46"/>
      <c r="F53" s="40"/>
      <c r="G53" s="40"/>
    </row>
    <row r="54" spans="1:7" x14ac:dyDescent="0.2">
      <c r="A54" s="38"/>
      <c r="B54" s="45"/>
      <c r="C54" s="45"/>
      <c r="D54" s="46"/>
      <c r="E54" s="46"/>
      <c r="F54" s="40"/>
      <c r="G54" s="40"/>
    </row>
    <row r="55" spans="1:7" x14ac:dyDescent="0.2">
      <c r="A55" s="38"/>
      <c r="B55" s="45"/>
      <c r="C55" s="45"/>
      <c r="D55" s="46"/>
      <c r="E55" s="46"/>
      <c r="F55" s="40"/>
      <c r="G55" s="40"/>
    </row>
    <row r="56" spans="1:7" x14ac:dyDescent="0.2">
      <c r="A56" s="38"/>
      <c r="B56" s="45"/>
      <c r="C56" s="45"/>
      <c r="D56" s="46"/>
      <c r="E56" s="46"/>
      <c r="F56" s="40"/>
      <c r="G56" s="40"/>
    </row>
    <row r="57" spans="1:7" x14ac:dyDescent="0.2">
      <c r="A57" s="38"/>
      <c r="B57" s="45"/>
      <c r="C57" s="45"/>
      <c r="D57" s="46"/>
      <c r="E57" s="46"/>
      <c r="F57" s="40"/>
      <c r="G57" s="40"/>
    </row>
    <row r="58" spans="1:7" x14ac:dyDescent="0.2">
      <c r="A58" s="38"/>
      <c r="B58" s="45"/>
      <c r="C58" s="45"/>
      <c r="D58" s="46"/>
      <c r="E58" s="46"/>
      <c r="F58" s="40"/>
      <c r="G58" s="40"/>
    </row>
    <row r="59" spans="1:7" x14ac:dyDescent="0.2">
      <c r="A59" s="38"/>
      <c r="B59" s="45"/>
      <c r="C59" s="45"/>
      <c r="D59" s="46"/>
      <c r="E59" s="46"/>
      <c r="F59" s="40"/>
      <c r="G59" s="40"/>
    </row>
    <row r="60" spans="1:7" x14ac:dyDescent="0.2">
      <c r="A60" s="38"/>
      <c r="B60" s="45"/>
      <c r="C60" s="45"/>
      <c r="D60" s="46"/>
      <c r="E60" s="46"/>
      <c r="F60" s="40"/>
      <c r="G60" s="40"/>
    </row>
    <row r="63" spans="1:7" x14ac:dyDescent="0.2">
      <c r="B63" s="6" t="s">
        <v>398</v>
      </c>
      <c r="C63" s="275"/>
      <c r="D63" s="8"/>
      <c r="E63" s="8"/>
    </row>
    <row r="64" spans="1:7" x14ac:dyDescent="0.2">
      <c r="B64" s="9"/>
      <c r="C64" s="275"/>
      <c r="D64" s="8"/>
      <c r="E64" s="8"/>
    </row>
    <row r="65" spans="2:5" x14ac:dyDescent="0.2">
      <c r="B65" s="9" t="s">
        <v>399</v>
      </c>
      <c r="C65" s="275"/>
      <c r="D65" s="8"/>
      <c r="E65" s="8"/>
    </row>
    <row r="66" spans="2:5" x14ac:dyDescent="0.2">
      <c r="B66" s="9"/>
      <c r="C66" s="275"/>
      <c r="D66" s="8"/>
      <c r="E66" s="8"/>
    </row>
    <row r="67" spans="2:5" x14ac:dyDescent="0.2">
      <c r="B67" s="10" t="s">
        <v>400</v>
      </c>
      <c r="C67" s="456" t="s">
        <v>401</v>
      </c>
      <c r="D67" s="456"/>
      <c r="E67" s="8" t="s">
        <v>402</v>
      </c>
    </row>
    <row r="68" spans="2:5" x14ac:dyDescent="0.2">
      <c r="B68" s="9"/>
      <c r="C68" s="456"/>
      <c r="D68" s="456"/>
      <c r="E68" s="8"/>
    </row>
    <row r="69" spans="2:5" x14ac:dyDescent="0.2">
      <c r="B69" s="10" t="s">
        <v>403</v>
      </c>
      <c r="C69" s="456" t="s">
        <v>404</v>
      </c>
      <c r="D69" s="456"/>
      <c r="E69" s="8" t="s">
        <v>405</v>
      </c>
    </row>
    <row r="70" spans="2:5" x14ac:dyDescent="0.2">
      <c r="B70" s="9"/>
      <c r="C70" s="456"/>
      <c r="D70" s="456"/>
      <c r="E70" s="8"/>
    </row>
    <row r="71" spans="2:5" x14ac:dyDescent="0.2">
      <c r="B71" s="10" t="s">
        <v>406</v>
      </c>
      <c r="C71" s="456" t="s">
        <v>401</v>
      </c>
      <c r="D71" s="456"/>
      <c r="E71" s="8" t="s">
        <v>405</v>
      </c>
    </row>
  </sheetData>
  <sheetProtection password="CA9F" sheet="1" objects="1" scenarios="1"/>
  <mergeCells count="9">
    <mergeCell ref="C71:D71"/>
    <mergeCell ref="A3:G3"/>
    <mergeCell ref="A5:D5"/>
    <mergeCell ref="F5:G5"/>
    <mergeCell ref="D1:G2"/>
    <mergeCell ref="C67:D67"/>
    <mergeCell ref="C68:D68"/>
    <mergeCell ref="C69:D69"/>
    <mergeCell ref="C70:D70"/>
  </mergeCells>
  <dataValidations count="2">
    <dataValidation type="whole" allowBlank="1" showInputMessage="1" showErrorMessage="1" sqref="F6:G6" xr:uid="{420E64CA-D214-45F0-9DCC-DF9F3E7175B0}">
      <formula1>1</formula1>
      <formula2>100000000000</formula2>
    </dataValidation>
    <dataValidation type="decimal" allowBlank="1" showInputMessage="1" showErrorMessage="1" sqref="E10:G30" xr:uid="{40AE1C12-8CE0-4F93-9E4E-68E03FECF247}">
      <formula1>0</formula1>
      <formula2>1E+38</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73"/>
  <sheetViews>
    <sheetView zoomScaleNormal="100" zoomScalePageLayoutView="60" workbookViewId="0">
      <selection activeCell="F33" sqref="F33"/>
    </sheetView>
  </sheetViews>
  <sheetFormatPr defaultRowHeight="12.75" x14ac:dyDescent="0.2"/>
  <cols>
    <col min="1" max="1" width="11.5703125" style="290"/>
    <col min="2" max="2" width="22.140625" style="290" customWidth="1"/>
    <col min="3" max="10" width="18.7109375" style="290" customWidth="1"/>
    <col min="11" max="11" width="26.28515625" style="290" customWidth="1"/>
    <col min="12" max="1025" width="11.5703125" style="290"/>
    <col min="1026" max="16384" width="9.140625" style="290"/>
  </cols>
  <sheetData>
    <row r="1" spans="1:11" x14ac:dyDescent="0.2">
      <c r="A1" s="49"/>
      <c r="B1" s="9"/>
      <c r="C1" s="8"/>
      <c r="D1" s="8"/>
      <c r="E1" s="8"/>
      <c r="F1" s="471" t="s">
        <v>797</v>
      </c>
      <c r="G1" s="472"/>
      <c r="H1" s="472"/>
      <c r="I1" s="472"/>
      <c r="J1" s="472"/>
      <c r="K1" s="472"/>
    </row>
    <row r="2" spans="1:11" x14ac:dyDescent="0.2">
      <c r="A2" s="49"/>
      <c r="B2" s="9"/>
      <c r="C2" s="8"/>
      <c r="D2" s="8"/>
      <c r="E2" s="8"/>
      <c r="F2" s="472"/>
      <c r="G2" s="472"/>
      <c r="H2" s="472"/>
      <c r="I2" s="472"/>
      <c r="J2" s="472"/>
      <c r="K2" s="472"/>
    </row>
    <row r="3" spans="1:11" x14ac:dyDescent="0.2">
      <c r="A3" s="49"/>
      <c r="B3" s="9"/>
      <c r="C3" s="8"/>
      <c r="D3" s="8"/>
      <c r="E3" s="8"/>
      <c r="F3" s="472"/>
      <c r="G3" s="472"/>
      <c r="H3" s="472"/>
      <c r="I3" s="472"/>
      <c r="J3" s="472"/>
      <c r="K3" s="472"/>
    </row>
    <row r="4" spans="1:11" x14ac:dyDescent="0.2">
      <c r="A4" s="473" t="s">
        <v>798</v>
      </c>
      <c r="B4" s="472"/>
      <c r="C4" s="472"/>
      <c r="D4" s="472"/>
      <c r="E4" s="472"/>
      <c r="F4" s="472"/>
      <c r="G4" s="472"/>
      <c r="H4" s="472"/>
      <c r="I4" s="472"/>
      <c r="J4" s="472"/>
      <c r="K4" s="472"/>
    </row>
    <row r="5" spans="1:11" x14ac:dyDescent="0.2">
      <c r="A5" s="296"/>
      <c r="B5" s="296"/>
      <c r="C5" s="296"/>
      <c r="D5" s="296"/>
      <c r="E5" s="296"/>
      <c r="F5" s="296"/>
      <c r="G5" s="296"/>
      <c r="H5" s="296"/>
      <c r="I5" s="296"/>
      <c r="J5" s="296"/>
      <c r="K5" s="296"/>
    </row>
    <row r="6" spans="1:11" x14ac:dyDescent="0.2">
      <c r="A6" s="464" t="s">
        <v>396</v>
      </c>
      <c r="B6" s="465"/>
      <c r="C6" s="465"/>
      <c r="D6" s="465"/>
      <c r="E6" s="296"/>
      <c r="F6" s="296"/>
      <c r="G6" s="296"/>
      <c r="H6" s="296"/>
      <c r="I6" s="296"/>
      <c r="J6" s="457" t="s">
        <v>397</v>
      </c>
      <c r="K6" s="457"/>
    </row>
    <row r="7" spans="1:11" x14ac:dyDescent="0.2">
      <c r="A7" s="296"/>
      <c r="B7" s="296"/>
      <c r="C7" s="296"/>
      <c r="D7" s="296"/>
      <c r="E7" s="296"/>
      <c r="F7" s="296"/>
      <c r="G7" s="296"/>
      <c r="H7" s="296"/>
      <c r="I7" s="296"/>
      <c r="J7" s="274"/>
      <c r="K7" s="299" t="s">
        <v>271</v>
      </c>
    </row>
    <row r="8" spans="1:11" x14ac:dyDescent="0.2">
      <c r="A8" s="474" t="s">
        <v>407</v>
      </c>
      <c r="B8" s="477" t="s">
        <v>799</v>
      </c>
      <c r="C8" s="477" t="s">
        <v>800</v>
      </c>
      <c r="D8" s="480" t="s">
        <v>492</v>
      </c>
      <c r="E8" s="481"/>
      <c r="F8" s="481"/>
      <c r="G8" s="481"/>
      <c r="H8" s="481"/>
      <c r="I8" s="481"/>
      <c r="J8" s="482"/>
      <c r="K8" s="477" t="s">
        <v>119</v>
      </c>
    </row>
    <row r="9" spans="1:11" x14ac:dyDescent="0.2">
      <c r="A9" s="475"/>
      <c r="B9" s="478"/>
      <c r="C9" s="478"/>
      <c r="D9" s="483" t="s">
        <v>801</v>
      </c>
      <c r="E9" s="484" t="s">
        <v>657</v>
      </c>
      <c r="F9" s="485"/>
      <c r="G9" s="481"/>
      <c r="H9" s="481"/>
      <c r="I9" s="482"/>
      <c r="J9" s="483" t="s">
        <v>802</v>
      </c>
      <c r="K9" s="478"/>
    </row>
    <row r="10" spans="1:11" ht="38.25" x14ac:dyDescent="0.2">
      <c r="A10" s="476"/>
      <c r="B10" s="479"/>
      <c r="C10" s="479"/>
      <c r="D10" s="479"/>
      <c r="E10" s="50" t="s">
        <v>803</v>
      </c>
      <c r="F10" s="51" t="s">
        <v>118</v>
      </c>
      <c r="G10" s="52" t="s">
        <v>804</v>
      </c>
      <c r="H10" s="53" t="s">
        <v>805</v>
      </c>
      <c r="I10" s="53" t="s">
        <v>215</v>
      </c>
      <c r="J10" s="479"/>
      <c r="K10" s="479"/>
    </row>
    <row r="11" spans="1:11" x14ac:dyDescent="0.2">
      <c r="A11" s="54" t="s">
        <v>275</v>
      </c>
      <c r="B11" s="55" t="s">
        <v>276</v>
      </c>
      <c r="C11" s="56">
        <v>1</v>
      </c>
      <c r="D11" s="55">
        <v>2</v>
      </c>
      <c r="E11" s="57">
        <v>3</v>
      </c>
      <c r="F11" s="58">
        <v>4</v>
      </c>
      <c r="G11" s="59">
        <v>5</v>
      </c>
      <c r="H11" s="28">
        <v>6</v>
      </c>
      <c r="I11" s="28">
        <v>7</v>
      </c>
      <c r="J11" s="55">
        <v>8</v>
      </c>
      <c r="K11" s="55">
        <v>9</v>
      </c>
    </row>
    <row r="12" spans="1:11" ht="38.25" x14ac:dyDescent="0.2">
      <c r="A12" s="60" t="s">
        <v>605</v>
      </c>
      <c r="B12" s="61" t="s">
        <v>806</v>
      </c>
      <c r="C12" s="32">
        <f>SUM(C13:INDEX(C:C,ROWS(C:C)))</f>
        <v>0</v>
      </c>
      <c r="D12" s="32">
        <f>SUM(D13:INDEX(D:D,ROWS(D:D)))</f>
        <v>0</v>
      </c>
      <c r="E12" s="32">
        <f>SUM(E13:INDEX(E:E,ROWS(E:E)))</f>
        <v>0</v>
      </c>
      <c r="F12" s="32">
        <f>SUM(F13:INDEX(F:F,ROWS(F:F)))</f>
        <v>0</v>
      </c>
      <c r="G12" s="32">
        <f>SUM(G13:INDEX(G:G,ROWS(G:G)))</f>
        <v>0</v>
      </c>
      <c r="H12" s="32">
        <f>SUM(H13:INDEX(H:H,ROWS(H:H)))</f>
        <v>0</v>
      </c>
      <c r="I12" s="32">
        <f>SUM(I13:INDEX(I:I,ROWS(I:I)))</f>
        <v>0</v>
      </c>
      <c r="J12" s="32">
        <f>SUM(J13:INDEX(J:J,ROWS(J:J)))</f>
        <v>0</v>
      </c>
      <c r="K12" s="32">
        <f>SUM(K13:INDEX(K:K,ROWS(K:K)))</f>
        <v>0</v>
      </c>
    </row>
    <row r="13" spans="1:11" x14ac:dyDescent="0.2">
      <c r="A13" s="330" t="s">
        <v>446</v>
      </c>
      <c r="B13" s="33" t="s">
        <v>807</v>
      </c>
      <c r="C13" s="62"/>
      <c r="D13" s="63"/>
      <c r="E13" s="34"/>
      <c r="F13" s="34"/>
      <c r="G13" s="34"/>
      <c r="H13" s="34"/>
      <c r="I13" s="34"/>
      <c r="J13" s="329">
        <f>SUM(D13,E13,G13:I13)</f>
        <v>0</v>
      </c>
      <c r="K13" s="34"/>
    </row>
    <row r="14" spans="1:11" x14ac:dyDescent="0.2">
      <c r="A14" s="330" t="s">
        <v>553</v>
      </c>
      <c r="B14" s="33" t="s">
        <v>808</v>
      </c>
      <c r="C14" s="62"/>
      <c r="D14" s="63"/>
      <c r="E14" s="34"/>
      <c r="F14" s="34"/>
      <c r="G14" s="34"/>
      <c r="H14" s="34"/>
      <c r="I14" s="34"/>
      <c r="J14" s="329">
        <f>SUM(D14,E14,G14:I14)</f>
        <v>0</v>
      </c>
      <c r="K14" s="34"/>
    </row>
    <row r="15" spans="1:11" x14ac:dyDescent="0.2">
      <c r="A15" s="330" t="s">
        <v>554</v>
      </c>
      <c r="B15" s="33" t="s">
        <v>807</v>
      </c>
      <c r="C15" s="62"/>
      <c r="D15" s="63"/>
      <c r="E15" s="34"/>
      <c r="F15" s="34"/>
      <c r="G15" s="34"/>
      <c r="H15" s="34"/>
      <c r="I15" s="34"/>
      <c r="J15" s="329">
        <f t="shared" ref="J15:J62" si="0">SUM(D15,E15,G15:I15)</f>
        <v>0</v>
      </c>
      <c r="K15" s="34"/>
    </row>
    <row r="16" spans="1:11" x14ac:dyDescent="0.2">
      <c r="A16" s="330" t="s">
        <v>558</v>
      </c>
      <c r="B16" s="33" t="s">
        <v>808</v>
      </c>
      <c r="C16" s="62"/>
      <c r="D16" s="63"/>
      <c r="E16" s="34"/>
      <c r="F16" s="34"/>
      <c r="G16" s="34"/>
      <c r="H16" s="34"/>
      <c r="I16" s="34"/>
      <c r="J16" s="329">
        <f t="shared" si="0"/>
        <v>0</v>
      </c>
      <c r="K16" s="34"/>
    </row>
    <row r="17" spans="1:11" x14ac:dyDescent="0.2">
      <c r="A17" s="330" t="s">
        <v>562</v>
      </c>
      <c r="B17" s="33" t="s">
        <v>807</v>
      </c>
      <c r="C17" s="62"/>
      <c r="D17" s="63"/>
      <c r="E17" s="34"/>
      <c r="F17" s="34"/>
      <c r="G17" s="34"/>
      <c r="H17" s="34"/>
      <c r="I17" s="34"/>
      <c r="J17" s="329">
        <f t="shared" si="0"/>
        <v>0</v>
      </c>
      <c r="K17" s="34"/>
    </row>
    <row r="18" spans="1:11" x14ac:dyDescent="0.2">
      <c r="A18" s="330" t="s">
        <v>563</v>
      </c>
      <c r="B18" s="33" t="s">
        <v>808</v>
      </c>
      <c r="C18" s="62"/>
      <c r="D18" s="63"/>
      <c r="E18" s="34"/>
      <c r="F18" s="34"/>
      <c r="G18" s="34"/>
      <c r="H18" s="34"/>
      <c r="I18" s="34"/>
      <c r="J18" s="329">
        <f t="shared" si="0"/>
        <v>0</v>
      </c>
      <c r="K18" s="34"/>
    </row>
    <row r="19" spans="1:11" x14ac:dyDescent="0.2">
      <c r="A19" s="330" t="s">
        <v>564</v>
      </c>
      <c r="B19" s="33" t="s">
        <v>807</v>
      </c>
      <c r="C19" s="62"/>
      <c r="D19" s="63"/>
      <c r="E19" s="34"/>
      <c r="F19" s="34"/>
      <c r="G19" s="34"/>
      <c r="H19" s="34"/>
      <c r="I19" s="34"/>
      <c r="J19" s="329">
        <f t="shared" si="0"/>
        <v>0</v>
      </c>
      <c r="K19" s="34"/>
    </row>
    <row r="20" spans="1:11" x14ac:dyDescent="0.2">
      <c r="A20" s="330" t="s">
        <v>565</v>
      </c>
      <c r="B20" s="33" t="s">
        <v>808</v>
      </c>
      <c r="C20" s="62"/>
      <c r="D20" s="63"/>
      <c r="E20" s="34"/>
      <c r="F20" s="34"/>
      <c r="G20" s="34"/>
      <c r="H20" s="34"/>
      <c r="I20" s="34"/>
      <c r="J20" s="329">
        <f t="shared" si="0"/>
        <v>0</v>
      </c>
      <c r="K20" s="34"/>
    </row>
    <row r="21" spans="1:11" x14ac:dyDescent="0.2">
      <c r="A21" s="330" t="s">
        <v>567</v>
      </c>
      <c r="B21" s="33" t="s">
        <v>807</v>
      </c>
      <c r="C21" s="62"/>
      <c r="D21" s="63"/>
      <c r="E21" s="34"/>
      <c r="F21" s="34"/>
      <c r="G21" s="34"/>
      <c r="H21" s="34"/>
      <c r="I21" s="34"/>
      <c r="J21" s="329">
        <f t="shared" si="0"/>
        <v>0</v>
      </c>
      <c r="K21" s="34"/>
    </row>
    <row r="22" spans="1:11" x14ac:dyDescent="0.2">
      <c r="A22" s="330" t="s">
        <v>569</v>
      </c>
      <c r="B22" s="33" t="s">
        <v>808</v>
      </c>
      <c r="C22" s="62"/>
      <c r="D22" s="63"/>
      <c r="E22" s="34"/>
      <c r="F22" s="34"/>
      <c r="G22" s="34"/>
      <c r="H22" s="34"/>
      <c r="I22" s="34"/>
      <c r="J22" s="329">
        <f t="shared" si="0"/>
        <v>0</v>
      </c>
      <c r="K22" s="34"/>
    </row>
    <row r="23" spans="1:11" x14ac:dyDescent="0.2">
      <c r="A23" s="330" t="s">
        <v>809</v>
      </c>
      <c r="B23" s="33" t="s">
        <v>807</v>
      </c>
      <c r="C23" s="62"/>
      <c r="D23" s="63"/>
      <c r="E23" s="34"/>
      <c r="F23" s="34"/>
      <c r="G23" s="34"/>
      <c r="H23" s="34"/>
      <c r="I23" s="34"/>
      <c r="J23" s="329">
        <f t="shared" si="0"/>
        <v>0</v>
      </c>
      <c r="K23" s="34"/>
    </row>
    <row r="24" spans="1:11" x14ac:dyDescent="0.2">
      <c r="A24" s="330" t="s">
        <v>810</v>
      </c>
      <c r="B24" s="33" t="s">
        <v>808</v>
      </c>
      <c r="C24" s="62"/>
      <c r="D24" s="63"/>
      <c r="E24" s="34"/>
      <c r="F24" s="34"/>
      <c r="G24" s="34"/>
      <c r="H24" s="34"/>
      <c r="I24" s="34"/>
      <c r="J24" s="329">
        <f t="shared" si="0"/>
        <v>0</v>
      </c>
      <c r="K24" s="34"/>
    </row>
    <row r="25" spans="1:11" x14ac:dyDescent="0.2">
      <c r="A25" s="330" t="s">
        <v>811</v>
      </c>
      <c r="B25" s="33" t="s">
        <v>807</v>
      </c>
      <c r="C25" s="62"/>
      <c r="D25" s="63"/>
      <c r="E25" s="34"/>
      <c r="F25" s="34"/>
      <c r="G25" s="34"/>
      <c r="H25" s="34"/>
      <c r="I25" s="34"/>
      <c r="J25" s="329">
        <f t="shared" si="0"/>
        <v>0</v>
      </c>
      <c r="K25" s="34"/>
    </row>
    <row r="26" spans="1:11" x14ac:dyDescent="0.2">
      <c r="A26" s="330" t="s">
        <v>812</v>
      </c>
      <c r="B26" s="33" t="s">
        <v>808</v>
      </c>
      <c r="C26" s="62"/>
      <c r="D26" s="63"/>
      <c r="E26" s="34"/>
      <c r="F26" s="34"/>
      <c r="G26" s="34"/>
      <c r="H26" s="34"/>
      <c r="I26" s="34"/>
      <c r="J26" s="329">
        <f t="shared" si="0"/>
        <v>0</v>
      </c>
      <c r="K26" s="34"/>
    </row>
    <row r="27" spans="1:11" x14ac:dyDescent="0.2">
      <c r="A27" s="330" t="s">
        <v>813</v>
      </c>
      <c r="B27" s="33" t="s">
        <v>807</v>
      </c>
      <c r="C27" s="62"/>
      <c r="D27" s="63"/>
      <c r="E27" s="34"/>
      <c r="F27" s="34"/>
      <c r="G27" s="34"/>
      <c r="H27" s="34"/>
      <c r="I27" s="34"/>
      <c r="J27" s="329">
        <f t="shared" si="0"/>
        <v>0</v>
      </c>
      <c r="K27" s="34"/>
    </row>
    <row r="28" spans="1:11" x14ac:dyDescent="0.2">
      <c r="A28" s="330" t="s">
        <v>814</v>
      </c>
      <c r="B28" s="33" t="s">
        <v>807</v>
      </c>
      <c r="C28" s="62"/>
      <c r="D28" s="63"/>
      <c r="E28" s="34"/>
      <c r="F28" s="34"/>
      <c r="G28" s="34"/>
      <c r="H28" s="34"/>
      <c r="I28" s="34"/>
      <c r="J28" s="329">
        <f t="shared" si="0"/>
        <v>0</v>
      </c>
      <c r="K28" s="34"/>
    </row>
    <row r="29" spans="1:11" x14ac:dyDescent="0.2">
      <c r="A29" s="330" t="s">
        <v>815</v>
      </c>
      <c r="B29" s="33" t="s">
        <v>807</v>
      </c>
      <c r="C29" s="62"/>
      <c r="D29" s="63"/>
      <c r="E29" s="34"/>
      <c r="F29" s="34"/>
      <c r="G29" s="34"/>
      <c r="H29" s="34"/>
      <c r="I29" s="34"/>
      <c r="J29" s="329">
        <f t="shared" si="0"/>
        <v>0</v>
      </c>
      <c r="K29" s="34"/>
    </row>
    <row r="30" spans="1:11" x14ac:dyDescent="0.2">
      <c r="A30" s="330" t="s">
        <v>816</v>
      </c>
      <c r="B30" s="33" t="s">
        <v>807</v>
      </c>
      <c r="C30" s="62"/>
      <c r="D30" s="63"/>
      <c r="E30" s="34"/>
      <c r="F30" s="34"/>
      <c r="G30" s="34"/>
      <c r="H30" s="34"/>
      <c r="I30" s="34"/>
      <c r="J30" s="329">
        <f t="shared" si="0"/>
        <v>0</v>
      </c>
      <c r="K30" s="34"/>
    </row>
    <row r="31" spans="1:11" x14ac:dyDescent="0.2">
      <c r="A31" s="330" t="s">
        <v>817</v>
      </c>
      <c r="B31" s="33" t="s">
        <v>808</v>
      </c>
      <c r="C31" s="62"/>
      <c r="D31" s="63"/>
      <c r="E31" s="34"/>
      <c r="F31" s="34"/>
      <c r="G31" s="34"/>
      <c r="H31" s="34"/>
      <c r="I31" s="34"/>
      <c r="J31" s="329">
        <f t="shared" si="0"/>
        <v>0</v>
      </c>
      <c r="K31" s="34"/>
    </row>
    <row r="32" spans="1:11" x14ac:dyDescent="0.2">
      <c r="A32" s="330" t="s">
        <v>818</v>
      </c>
      <c r="B32" s="33" t="s">
        <v>807</v>
      </c>
      <c r="C32" s="62"/>
      <c r="D32" s="63"/>
      <c r="E32" s="34"/>
      <c r="F32" s="34"/>
      <c r="G32" s="34"/>
      <c r="H32" s="34"/>
      <c r="I32" s="34"/>
      <c r="J32" s="329">
        <f t="shared" si="0"/>
        <v>0</v>
      </c>
      <c r="K32" s="34"/>
    </row>
    <row r="33" spans="1:11" x14ac:dyDescent="0.2">
      <c r="A33" s="330" t="s">
        <v>819</v>
      </c>
      <c r="B33" s="33" t="s">
        <v>808</v>
      </c>
      <c r="C33" s="62"/>
      <c r="D33" s="63"/>
      <c r="E33" s="34"/>
      <c r="F33" s="34"/>
      <c r="G33" s="34"/>
      <c r="H33" s="34"/>
      <c r="I33" s="34"/>
      <c r="J33" s="329">
        <f t="shared" si="0"/>
        <v>0</v>
      </c>
      <c r="K33" s="34"/>
    </row>
    <row r="34" spans="1:11" x14ac:dyDescent="0.2">
      <c r="A34" s="330" t="s">
        <v>820</v>
      </c>
      <c r="B34" s="33" t="s">
        <v>807</v>
      </c>
      <c r="C34" s="62"/>
      <c r="D34" s="63"/>
      <c r="E34" s="34"/>
      <c r="F34" s="34"/>
      <c r="G34" s="34"/>
      <c r="H34" s="34"/>
      <c r="I34" s="34"/>
      <c r="J34" s="329">
        <f t="shared" si="0"/>
        <v>0</v>
      </c>
      <c r="K34" s="34"/>
    </row>
    <row r="35" spans="1:11" x14ac:dyDescent="0.2">
      <c r="A35" s="330" t="s">
        <v>821</v>
      </c>
      <c r="B35" s="33" t="s">
        <v>808</v>
      </c>
      <c r="C35" s="62"/>
      <c r="D35" s="63"/>
      <c r="E35" s="34"/>
      <c r="F35" s="34"/>
      <c r="G35" s="34"/>
      <c r="H35" s="34"/>
      <c r="I35" s="34"/>
      <c r="J35" s="329">
        <f t="shared" si="0"/>
        <v>0</v>
      </c>
      <c r="K35" s="34"/>
    </row>
    <row r="36" spans="1:11" x14ac:dyDescent="0.2">
      <c r="A36" s="330" t="s">
        <v>822</v>
      </c>
      <c r="B36" s="33" t="s">
        <v>807</v>
      </c>
      <c r="C36" s="62"/>
      <c r="D36" s="63"/>
      <c r="E36" s="34"/>
      <c r="F36" s="34"/>
      <c r="G36" s="34"/>
      <c r="H36" s="34"/>
      <c r="I36" s="34"/>
      <c r="J36" s="329">
        <f t="shared" si="0"/>
        <v>0</v>
      </c>
      <c r="K36" s="34"/>
    </row>
    <row r="37" spans="1:11" x14ac:dyDescent="0.2">
      <c r="A37" s="330" t="s">
        <v>823</v>
      </c>
      <c r="B37" s="33" t="s">
        <v>808</v>
      </c>
      <c r="C37" s="62"/>
      <c r="D37" s="63"/>
      <c r="E37" s="34"/>
      <c r="F37" s="34"/>
      <c r="G37" s="34"/>
      <c r="H37" s="34"/>
      <c r="I37" s="34"/>
      <c r="J37" s="329">
        <f t="shared" si="0"/>
        <v>0</v>
      </c>
      <c r="K37" s="34"/>
    </row>
    <row r="38" spans="1:11" x14ac:dyDescent="0.2">
      <c r="A38" s="330" t="s">
        <v>824</v>
      </c>
      <c r="B38" s="33" t="s">
        <v>807</v>
      </c>
      <c r="C38" s="62"/>
      <c r="D38" s="63"/>
      <c r="E38" s="34"/>
      <c r="F38" s="34"/>
      <c r="G38" s="34"/>
      <c r="H38" s="34"/>
      <c r="I38" s="34"/>
      <c r="J38" s="329">
        <f t="shared" si="0"/>
        <v>0</v>
      </c>
      <c r="K38" s="34"/>
    </row>
    <row r="39" spans="1:11" x14ac:dyDescent="0.2">
      <c r="A39" s="330" t="s">
        <v>825</v>
      </c>
      <c r="B39" s="33" t="s">
        <v>808</v>
      </c>
      <c r="C39" s="62"/>
      <c r="D39" s="63"/>
      <c r="E39" s="34"/>
      <c r="F39" s="34"/>
      <c r="G39" s="34"/>
      <c r="H39" s="34"/>
      <c r="I39" s="34"/>
      <c r="J39" s="329">
        <f t="shared" si="0"/>
        <v>0</v>
      </c>
      <c r="K39" s="34"/>
    </row>
    <row r="40" spans="1:11" x14ac:dyDescent="0.2">
      <c r="A40" s="330" t="s">
        <v>826</v>
      </c>
      <c r="B40" s="33" t="s">
        <v>807</v>
      </c>
      <c r="C40" s="62"/>
      <c r="D40" s="63"/>
      <c r="E40" s="34"/>
      <c r="F40" s="34"/>
      <c r="G40" s="34"/>
      <c r="H40" s="34"/>
      <c r="I40" s="34"/>
      <c r="J40" s="329">
        <f t="shared" si="0"/>
        <v>0</v>
      </c>
      <c r="K40" s="34"/>
    </row>
    <row r="41" spans="1:11" x14ac:dyDescent="0.2">
      <c r="A41" s="330" t="s">
        <v>827</v>
      </c>
      <c r="B41" s="33" t="s">
        <v>808</v>
      </c>
      <c r="C41" s="62"/>
      <c r="D41" s="63"/>
      <c r="E41" s="34"/>
      <c r="F41" s="34"/>
      <c r="G41" s="34"/>
      <c r="H41" s="34"/>
      <c r="I41" s="34"/>
      <c r="J41" s="329">
        <f t="shared" si="0"/>
        <v>0</v>
      </c>
      <c r="K41" s="34"/>
    </row>
    <row r="42" spans="1:11" x14ac:dyDescent="0.2">
      <c r="A42" s="330" t="s">
        <v>828</v>
      </c>
      <c r="B42" s="33" t="s">
        <v>808</v>
      </c>
      <c r="C42" s="62"/>
      <c r="D42" s="63"/>
      <c r="E42" s="34"/>
      <c r="F42" s="34"/>
      <c r="G42" s="34"/>
      <c r="H42" s="34"/>
      <c r="I42" s="34"/>
      <c r="J42" s="329">
        <f t="shared" si="0"/>
        <v>0</v>
      </c>
      <c r="K42" s="34"/>
    </row>
    <row r="43" spans="1:11" x14ac:dyDescent="0.2">
      <c r="A43" s="330" t="s">
        <v>1032</v>
      </c>
      <c r="B43" s="33" t="s">
        <v>808</v>
      </c>
      <c r="C43" s="34"/>
      <c r="D43" s="34"/>
      <c r="E43" s="34"/>
      <c r="F43" s="34"/>
      <c r="G43" s="34"/>
      <c r="H43" s="34"/>
      <c r="I43" s="34"/>
      <c r="J43" s="329">
        <f t="shared" si="0"/>
        <v>0</v>
      </c>
      <c r="K43" s="34"/>
    </row>
    <row r="44" spans="1:11" x14ac:dyDescent="0.2">
      <c r="A44" s="330" t="s">
        <v>1033</v>
      </c>
      <c r="B44" s="33" t="s">
        <v>808</v>
      </c>
      <c r="C44" s="34"/>
      <c r="D44" s="34"/>
      <c r="E44" s="34"/>
      <c r="F44" s="34"/>
      <c r="G44" s="34"/>
      <c r="H44" s="34"/>
      <c r="I44" s="34"/>
      <c r="J44" s="329">
        <f t="shared" si="0"/>
        <v>0</v>
      </c>
      <c r="K44" s="34"/>
    </row>
    <row r="45" spans="1:11" x14ac:dyDescent="0.2">
      <c r="A45" s="330" t="s">
        <v>1034</v>
      </c>
      <c r="B45" s="33" t="s">
        <v>808</v>
      </c>
      <c r="C45" s="34"/>
      <c r="D45" s="34"/>
      <c r="E45" s="34"/>
      <c r="F45" s="34"/>
      <c r="G45" s="34"/>
      <c r="H45" s="34"/>
      <c r="I45" s="34"/>
      <c r="J45" s="329">
        <f t="shared" si="0"/>
        <v>0</v>
      </c>
      <c r="K45" s="34"/>
    </row>
    <row r="46" spans="1:11" x14ac:dyDescent="0.2">
      <c r="A46" s="330" t="s">
        <v>1035</v>
      </c>
      <c r="B46" s="33" t="s">
        <v>808</v>
      </c>
      <c r="C46" s="34"/>
      <c r="D46" s="34"/>
      <c r="E46" s="34"/>
      <c r="F46" s="34"/>
      <c r="G46" s="34"/>
      <c r="H46" s="34"/>
      <c r="I46" s="34"/>
      <c r="J46" s="329">
        <f t="shared" si="0"/>
        <v>0</v>
      </c>
      <c r="K46" s="34"/>
    </row>
    <row r="47" spans="1:11" x14ac:dyDescent="0.2">
      <c r="A47" s="330" t="s">
        <v>1036</v>
      </c>
      <c r="B47" s="33" t="s">
        <v>808</v>
      </c>
      <c r="C47" s="34"/>
      <c r="D47" s="34"/>
      <c r="E47" s="34"/>
      <c r="F47" s="34"/>
      <c r="G47" s="34"/>
      <c r="H47" s="34"/>
      <c r="I47" s="34"/>
      <c r="J47" s="329">
        <f t="shared" si="0"/>
        <v>0</v>
      </c>
      <c r="K47" s="34"/>
    </row>
    <row r="48" spans="1:11" x14ac:dyDescent="0.2">
      <c r="A48" s="330" t="s">
        <v>1037</v>
      </c>
      <c r="B48" s="33" t="s">
        <v>808</v>
      </c>
      <c r="C48" s="34"/>
      <c r="D48" s="34"/>
      <c r="E48" s="34"/>
      <c r="F48" s="34"/>
      <c r="G48" s="34"/>
      <c r="H48" s="34"/>
      <c r="I48" s="34"/>
      <c r="J48" s="329">
        <f t="shared" si="0"/>
        <v>0</v>
      </c>
      <c r="K48" s="34"/>
    </row>
    <row r="49" spans="1:11" x14ac:dyDescent="0.2">
      <c r="A49" s="330" t="s">
        <v>1038</v>
      </c>
      <c r="B49" s="33" t="s">
        <v>808</v>
      </c>
      <c r="C49" s="34"/>
      <c r="D49" s="34"/>
      <c r="E49" s="34"/>
      <c r="F49" s="34"/>
      <c r="G49" s="34"/>
      <c r="H49" s="34"/>
      <c r="I49" s="34"/>
      <c r="J49" s="329">
        <f t="shared" si="0"/>
        <v>0</v>
      </c>
      <c r="K49" s="34"/>
    </row>
    <row r="50" spans="1:11" x14ac:dyDescent="0.2">
      <c r="A50" s="330" t="s">
        <v>1039</v>
      </c>
      <c r="B50" s="33" t="s">
        <v>808</v>
      </c>
      <c r="C50" s="34"/>
      <c r="D50" s="34"/>
      <c r="E50" s="34"/>
      <c r="F50" s="34"/>
      <c r="G50" s="34"/>
      <c r="H50" s="34"/>
      <c r="I50" s="34"/>
      <c r="J50" s="329">
        <f t="shared" si="0"/>
        <v>0</v>
      </c>
      <c r="K50" s="34"/>
    </row>
    <row r="51" spans="1:11" x14ac:dyDescent="0.2">
      <c r="A51" s="330" t="s">
        <v>1040</v>
      </c>
      <c r="B51" s="33" t="s">
        <v>808</v>
      </c>
      <c r="C51" s="34"/>
      <c r="D51" s="34"/>
      <c r="E51" s="34"/>
      <c r="F51" s="34"/>
      <c r="G51" s="34"/>
      <c r="H51" s="34"/>
      <c r="I51" s="34"/>
      <c r="J51" s="329">
        <f>SUM(D51,E51,G51:I51)</f>
        <v>0</v>
      </c>
      <c r="K51" s="34"/>
    </row>
    <row r="52" spans="1:11" x14ac:dyDescent="0.2">
      <c r="A52" s="330" t="s">
        <v>1041</v>
      </c>
      <c r="B52" s="33" t="s">
        <v>808</v>
      </c>
      <c r="C52" s="34"/>
      <c r="D52" s="34"/>
      <c r="E52" s="34"/>
      <c r="F52" s="34"/>
      <c r="G52" s="34"/>
      <c r="H52" s="34"/>
      <c r="I52" s="34"/>
      <c r="J52" s="329">
        <f t="shared" si="0"/>
        <v>0</v>
      </c>
      <c r="K52" s="34"/>
    </row>
    <row r="53" spans="1:11" x14ac:dyDescent="0.2">
      <c r="A53" s="330" t="s">
        <v>1042</v>
      </c>
      <c r="B53" s="33" t="s">
        <v>808</v>
      </c>
      <c r="C53" s="34"/>
      <c r="D53" s="34"/>
      <c r="E53" s="34"/>
      <c r="F53" s="34"/>
      <c r="G53" s="34"/>
      <c r="H53" s="34"/>
      <c r="I53" s="34"/>
      <c r="J53" s="329">
        <f t="shared" si="0"/>
        <v>0</v>
      </c>
      <c r="K53" s="34"/>
    </row>
    <row r="54" spans="1:11" x14ac:dyDescent="0.2">
      <c r="A54" s="330" t="s">
        <v>1043</v>
      </c>
      <c r="B54" s="33" t="s">
        <v>808</v>
      </c>
      <c r="C54" s="34"/>
      <c r="D54" s="34"/>
      <c r="E54" s="34"/>
      <c r="F54" s="34"/>
      <c r="G54" s="34"/>
      <c r="H54" s="34"/>
      <c r="I54" s="34"/>
      <c r="J54" s="329">
        <f t="shared" si="0"/>
        <v>0</v>
      </c>
      <c r="K54" s="34"/>
    </row>
    <row r="55" spans="1:11" x14ac:dyDescent="0.2">
      <c r="A55" s="330" t="s">
        <v>1044</v>
      </c>
      <c r="B55" s="33" t="s">
        <v>808</v>
      </c>
      <c r="C55" s="34"/>
      <c r="D55" s="34"/>
      <c r="E55" s="34"/>
      <c r="F55" s="34"/>
      <c r="G55" s="34"/>
      <c r="H55" s="34"/>
      <c r="I55" s="34"/>
      <c r="J55" s="329">
        <f t="shared" si="0"/>
        <v>0</v>
      </c>
      <c r="K55" s="34"/>
    </row>
    <row r="56" spans="1:11" x14ac:dyDescent="0.2">
      <c r="A56" s="330" t="s">
        <v>1045</v>
      </c>
      <c r="B56" s="33" t="s">
        <v>808</v>
      </c>
      <c r="C56" s="34"/>
      <c r="D56" s="34"/>
      <c r="E56" s="34"/>
      <c r="F56" s="34"/>
      <c r="G56" s="34"/>
      <c r="H56" s="34"/>
      <c r="I56" s="34"/>
      <c r="J56" s="329">
        <f t="shared" si="0"/>
        <v>0</v>
      </c>
      <c r="K56" s="34"/>
    </row>
    <row r="57" spans="1:11" x14ac:dyDescent="0.2">
      <c r="A57" s="330" t="s">
        <v>1046</v>
      </c>
      <c r="B57" s="33" t="s">
        <v>808</v>
      </c>
      <c r="C57" s="34"/>
      <c r="D57" s="34"/>
      <c r="E57" s="34"/>
      <c r="F57" s="34"/>
      <c r="G57" s="34"/>
      <c r="H57" s="34"/>
      <c r="I57" s="34"/>
      <c r="J57" s="329">
        <f t="shared" si="0"/>
        <v>0</v>
      </c>
      <c r="K57" s="34"/>
    </row>
    <row r="58" spans="1:11" x14ac:dyDescent="0.2">
      <c r="A58" s="330" t="s">
        <v>1047</v>
      </c>
      <c r="B58" s="33" t="s">
        <v>808</v>
      </c>
      <c r="C58" s="34"/>
      <c r="D58" s="34"/>
      <c r="E58" s="34"/>
      <c r="F58" s="34"/>
      <c r="G58" s="34"/>
      <c r="H58" s="34"/>
      <c r="I58" s="34"/>
      <c r="J58" s="329">
        <f t="shared" si="0"/>
        <v>0</v>
      </c>
      <c r="K58" s="34"/>
    </row>
    <row r="59" spans="1:11" x14ac:dyDescent="0.2">
      <c r="A59" s="330" t="s">
        <v>1048</v>
      </c>
      <c r="B59" s="33" t="s">
        <v>808</v>
      </c>
      <c r="C59" s="34"/>
      <c r="D59" s="34"/>
      <c r="E59" s="34"/>
      <c r="F59" s="34"/>
      <c r="G59" s="34"/>
      <c r="H59" s="34"/>
      <c r="I59" s="34"/>
      <c r="J59" s="329">
        <f t="shared" si="0"/>
        <v>0</v>
      </c>
      <c r="K59" s="34"/>
    </row>
    <row r="60" spans="1:11" x14ac:dyDescent="0.2">
      <c r="A60" s="330" t="s">
        <v>1049</v>
      </c>
      <c r="B60" s="33" t="s">
        <v>808</v>
      </c>
      <c r="C60" s="34"/>
      <c r="D60" s="34"/>
      <c r="E60" s="34"/>
      <c r="F60" s="34"/>
      <c r="G60" s="34"/>
      <c r="H60" s="34"/>
      <c r="I60" s="34"/>
      <c r="J60" s="329">
        <f t="shared" si="0"/>
        <v>0</v>
      </c>
      <c r="K60" s="34"/>
    </row>
    <row r="61" spans="1:11" x14ac:dyDescent="0.2">
      <c r="A61" s="330" t="s">
        <v>1050</v>
      </c>
      <c r="B61" s="33" t="s">
        <v>808</v>
      </c>
      <c r="C61" s="34"/>
      <c r="D61" s="34"/>
      <c r="E61" s="34"/>
      <c r="F61" s="34"/>
      <c r="G61" s="34"/>
      <c r="H61" s="34"/>
      <c r="I61" s="34"/>
      <c r="J61" s="329">
        <f t="shared" si="0"/>
        <v>0</v>
      </c>
      <c r="K61" s="34"/>
    </row>
    <row r="62" spans="1:11" x14ac:dyDescent="0.2">
      <c r="A62" s="330" t="s">
        <v>1051</v>
      </c>
      <c r="B62" s="33" t="s">
        <v>829</v>
      </c>
      <c r="C62" s="34"/>
      <c r="D62" s="34"/>
      <c r="E62" s="34"/>
      <c r="F62" s="34"/>
      <c r="G62" s="34"/>
      <c r="H62" s="34"/>
      <c r="I62" s="34"/>
      <c r="J62" s="329">
        <f t="shared" si="0"/>
        <v>0</v>
      </c>
      <c r="K62" s="34"/>
    </row>
    <row r="65" spans="2:5" x14ac:dyDescent="0.2">
      <c r="B65" s="6" t="s">
        <v>398</v>
      </c>
      <c r="C65" s="275"/>
      <c r="D65" s="8"/>
      <c r="E65" s="8"/>
    </row>
    <row r="66" spans="2:5" x14ac:dyDescent="0.2">
      <c r="B66" s="9"/>
      <c r="C66" s="275"/>
      <c r="D66" s="8"/>
      <c r="E66" s="8"/>
    </row>
    <row r="67" spans="2:5" x14ac:dyDescent="0.2">
      <c r="B67" s="9" t="s">
        <v>399</v>
      </c>
      <c r="C67" s="275"/>
      <c r="D67" s="8"/>
      <c r="E67" s="8"/>
    </row>
    <row r="68" spans="2:5" x14ac:dyDescent="0.2">
      <c r="B68" s="9"/>
      <c r="C68" s="275"/>
      <c r="D68" s="8"/>
      <c r="E68" s="8"/>
    </row>
    <row r="69" spans="2:5" x14ac:dyDescent="0.2">
      <c r="B69" s="10" t="s">
        <v>400</v>
      </c>
      <c r="C69" s="456" t="s">
        <v>401</v>
      </c>
      <c r="D69" s="456"/>
      <c r="E69" s="8" t="s">
        <v>402</v>
      </c>
    </row>
    <row r="70" spans="2:5" x14ac:dyDescent="0.2">
      <c r="B70" s="9"/>
      <c r="C70" s="456"/>
      <c r="D70" s="456"/>
      <c r="E70" s="8"/>
    </row>
    <row r="71" spans="2:5" x14ac:dyDescent="0.2">
      <c r="B71" s="10" t="s">
        <v>403</v>
      </c>
      <c r="C71" s="456" t="s">
        <v>404</v>
      </c>
      <c r="D71" s="456"/>
      <c r="E71" s="8" t="s">
        <v>405</v>
      </c>
    </row>
    <row r="72" spans="2:5" x14ac:dyDescent="0.2">
      <c r="B72" s="9"/>
      <c r="C72" s="456"/>
      <c r="D72" s="456"/>
      <c r="E72" s="8"/>
    </row>
    <row r="73" spans="2:5" ht="25.5" x14ac:dyDescent="0.2">
      <c r="B73" s="10" t="s">
        <v>406</v>
      </c>
      <c r="C73" s="456" t="s">
        <v>401</v>
      </c>
      <c r="D73" s="456"/>
      <c r="E73" s="8" t="s">
        <v>405</v>
      </c>
    </row>
  </sheetData>
  <sheetProtection password="CA9F" sheet="1" objects="1" scenarios="1"/>
  <mergeCells count="17">
    <mergeCell ref="C73:D73"/>
    <mergeCell ref="E9:I9"/>
    <mergeCell ref="J9:J10"/>
    <mergeCell ref="C69:D69"/>
    <mergeCell ref="C70:D70"/>
    <mergeCell ref="C71:D71"/>
    <mergeCell ref="C72:D72"/>
    <mergeCell ref="F1:K3"/>
    <mergeCell ref="A4:K4"/>
    <mergeCell ref="A6:D6"/>
    <mergeCell ref="J6:K6"/>
    <mergeCell ref="A8:A10"/>
    <mergeCell ref="B8:B10"/>
    <mergeCell ref="C8:C10"/>
    <mergeCell ref="D8:J8"/>
    <mergeCell ref="K8:K10"/>
    <mergeCell ref="D9:D10"/>
  </mergeCells>
  <dataValidations count="2">
    <dataValidation type="whole" allowBlank="1" showInputMessage="1" showErrorMessage="1" sqref="J7:K7" xr:uid="{3A36D237-7AF7-46B9-ABA7-89DBC6B676BD}">
      <formula1>1</formula1>
      <formula2>100000000000</formula2>
    </dataValidation>
    <dataValidation type="decimal" allowBlank="1" showInputMessage="1" showErrorMessage="1" sqref="C12:K62" xr:uid="{B490DAEA-56E3-4A68-8113-6CCDD514BCF5}">
      <formula1>0</formula1>
      <formula2>1E+38</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3"/>
  <sheetViews>
    <sheetView zoomScaleNormal="100" zoomScalePageLayoutView="60" workbookViewId="0">
      <selection activeCell="E35" sqref="E35"/>
    </sheetView>
  </sheetViews>
  <sheetFormatPr defaultRowHeight="12.75" x14ac:dyDescent="0.2"/>
  <cols>
    <col min="1" max="1" width="11.5703125" style="290"/>
    <col min="2" max="2" width="33" style="290" customWidth="1"/>
    <col min="3" max="11" width="21.7109375" style="290" customWidth="1"/>
    <col min="12" max="12" width="11.5703125" style="290"/>
    <col min="13" max="13" width="2.140625" style="290"/>
    <col min="14" max="1025" width="11.5703125" style="290"/>
    <col min="1026" max="16384" width="9.140625" style="290"/>
  </cols>
  <sheetData>
    <row r="1" spans="1:13" x14ac:dyDescent="0.2">
      <c r="A1" s="49"/>
      <c r="B1" s="9"/>
      <c r="C1" s="8"/>
      <c r="D1" s="8"/>
      <c r="E1" s="8"/>
      <c r="F1" s="471" t="s">
        <v>797</v>
      </c>
      <c r="G1" s="472"/>
      <c r="H1" s="472"/>
      <c r="I1" s="472"/>
      <c r="J1" s="472"/>
      <c r="K1" s="472"/>
      <c r="L1" s="296"/>
      <c r="M1" s="296"/>
    </row>
    <row r="2" spans="1:13" x14ac:dyDescent="0.2">
      <c r="A2" s="49"/>
      <c r="B2" s="9"/>
      <c r="C2" s="8"/>
      <c r="D2" s="8"/>
      <c r="E2" s="8"/>
      <c r="F2" s="472"/>
      <c r="G2" s="472"/>
      <c r="H2" s="472"/>
      <c r="I2" s="472"/>
      <c r="J2" s="472"/>
      <c r="K2" s="472"/>
      <c r="L2" s="296"/>
      <c r="M2" s="296"/>
    </row>
    <row r="3" spans="1:13" x14ac:dyDescent="0.2">
      <c r="A3" s="49"/>
      <c r="B3" s="9"/>
      <c r="C3" s="8"/>
      <c r="D3" s="8"/>
      <c r="E3" s="8"/>
      <c r="F3" s="472"/>
      <c r="G3" s="472"/>
      <c r="H3" s="472"/>
      <c r="I3" s="472"/>
      <c r="J3" s="472"/>
      <c r="K3" s="472"/>
      <c r="L3" s="296"/>
      <c r="M3" s="296"/>
    </row>
    <row r="4" spans="1:13" x14ac:dyDescent="0.2">
      <c r="A4" s="473" t="s">
        <v>830</v>
      </c>
      <c r="B4" s="472"/>
      <c r="C4" s="472"/>
      <c r="D4" s="472"/>
      <c r="E4" s="472"/>
      <c r="F4" s="472"/>
      <c r="G4" s="472"/>
      <c r="H4" s="472"/>
      <c r="I4" s="472"/>
      <c r="J4" s="472"/>
      <c r="K4" s="472"/>
      <c r="L4" s="296"/>
      <c r="M4" s="296"/>
    </row>
    <row r="5" spans="1:13" x14ac:dyDescent="0.2">
      <c r="A5" s="296"/>
      <c r="B5" s="298"/>
      <c r="C5" s="296"/>
      <c r="D5" s="296"/>
      <c r="E5" s="296"/>
      <c r="F5" s="296"/>
      <c r="G5" s="296"/>
      <c r="H5" s="296"/>
      <c r="I5" s="296"/>
      <c r="J5" s="296"/>
      <c r="K5" s="296"/>
      <c r="L5" s="296"/>
      <c r="M5" s="296"/>
    </row>
    <row r="6" spans="1:13" x14ac:dyDescent="0.2">
      <c r="A6" s="464" t="s">
        <v>396</v>
      </c>
      <c r="B6" s="465"/>
      <c r="C6" s="465"/>
      <c r="D6" s="465"/>
      <c r="E6" s="296"/>
      <c r="F6" s="296"/>
      <c r="G6" s="296"/>
      <c r="H6" s="296"/>
      <c r="I6" s="296"/>
      <c r="J6" s="457" t="s">
        <v>397</v>
      </c>
      <c r="K6" s="457"/>
      <c r="L6" s="296"/>
      <c r="M6" s="296"/>
    </row>
    <row r="7" spans="1:13" x14ac:dyDescent="0.2">
      <c r="A7" s="296"/>
      <c r="B7" s="296"/>
      <c r="C7" s="296"/>
      <c r="D7" s="296"/>
      <c r="E7" s="296"/>
      <c r="F7" s="296"/>
      <c r="G7" s="296"/>
      <c r="H7" s="296"/>
      <c r="I7" s="296"/>
      <c r="J7" s="274"/>
      <c r="K7" s="299" t="s">
        <v>271</v>
      </c>
      <c r="L7" s="296"/>
      <c r="M7" s="296"/>
    </row>
    <row r="8" spans="1:13" x14ac:dyDescent="0.2">
      <c r="A8" s="474" t="s">
        <v>407</v>
      </c>
      <c r="B8" s="477" t="s">
        <v>799</v>
      </c>
      <c r="C8" s="477" t="s">
        <v>800</v>
      </c>
      <c r="D8" s="480" t="s">
        <v>492</v>
      </c>
      <c r="E8" s="481"/>
      <c r="F8" s="481"/>
      <c r="G8" s="481"/>
      <c r="H8" s="481"/>
      <c r="I8" s="481"/>
      <c r="J8" s="482"/>
      <c r="K8" s="477" t="s">
        <v>119</v>
      </c>
      <c r="L8" s="296"/>
      <c r="M8" s="296"/>
    </row>
    <row r="9" spans="1:13" x14ac:dyDescent="0.2">
      <c r="A9" s="475"/>
      <c r="B9" s="478"/>
      <c r="C9" s="478"/>
      <c r="D9" s="483" t="s">
        <v>801</v>
      </c>
      <c r="E9" s="484" t="s">
        <v>657</v>
      </c>
      <c r="F9" s="485"/>
      <c r="G9" s="481"/>
      <c r="H9" s="481"/>
      <c r="I9" s="482"/>
      <c r="J9" s="483" t="s">
        <v>802</v>
      </c>
      <c r="K9" s="478"/>
      <c r="L9" s="296"/>
      <c r="M9" s="296"/>
    </row>
    <row r="10" spans="1:13" ht="38.25" x14ac:dyDescent="0.2">
      <c r="A10" s="476"/>
      <c r="B10" s="479"/>
      <c r="C10" s="478"/>
      <c r="D10" s="479"/>
      <c r="E10" s="50" t="s">
        <v>803</v>
      </c>
      <c r="F10" s="51" t="s">
        <v>118</v>
      </c>
      <c r="G10" s="52" t="s">
        <v>804</v>
      </c>
      <c r="H10" s="53" t="s">
        <v>805</v>
      </c>
      <c r="I10" s="53" t="s">
        <v>215</v>
      </c>
      <c r="J10" s="479"/>
      <c r="K10" s="479"/>
      <c r="L10" s="296"/>
      <c r="M10" s="296"/>
    </row>
    <row r="11" spans="1:13" x14ac:dyDescent="0.2">
      <c r="A11" s="54" t="s">
        <v>275</v>
      </c>
      <c r="B11" s="64" t="s">
        <v>276</v>
      </c>
      <c r="C11" s="370">
        <v>1</v>
      </c>
      <c r="D11" s="65">
        <v>2</v>
      </c>
      <c r="E11" s="57">
        <v>3</v>
      </c>
      <c r="F11" s="58">
        <v>4</v>
      </c>
      <c r="G11" s="59">
        <v>5</v>
      </c>
      <c r="H11" s="28">
        <v>6</v>
      </c>
      <c r="I11" s="28">
        <v>7</v>
      </c>
      <c r="J11" s="55">
        <v>8</v>
      </c>
      <c r="K11" s="55">
        <v>9</v>
      </c>
      <c r="L11" s="296"/>
      <c r="M11" s="296"/>
    </row>
    <row r="12" spans="1:13" ht="25.5" x14ac:dyDescent="0.2">
      <c r="A12" s="60" t="s">
        <v>605</v>
      </c>
      <c r="B12" s="66" t="s">
        <v>831</v>
      </c>
      <c r="C12" s="67">
        <f>SUM(C13:INDEX(C:C,ROWS(C:C)))</f>
        <v>0</v>
      </c>
      <c r="D12" s="67">
        <f>SUM(D13:INDEX(D:D,ROWS(D:D)))</f>
        <v>0</v>
      </c>
      <c r="E12" s="67">
        <f>SUM(E13:INDEX(E:E,ROWS(E:E)))</f>
        <v>0</v>
      </c>
      <c r="F12" s="67">
        <f>SUM(F13:INDEX(F:F,ROWS(F:F)))</f>
        <v>0</v>
      </c>
      <c r="G12" s="67">
        <f>SUM(G13:INDEX(G:G,ROWS(G:G)))</f>
        <v>0</v>
      </c>
      <c r="H12" s="67">
        <f>SUM(H13:INDEX(H:H,ROWS(H:H)))</f>
        <v>0</v>
      </c>
      <c r="I12" s="67">
        <f>SUM(I13:INDEX(I:I,ROWS(I:I)))</f>
        <v>0</v>
      </c>
      <c r="J12" s="67">
        <f>SUM(J13:INDEX(J:J,ROWS(J:J)))</f>
        <v>0</v>
      </c>
      <c r="K12" s="67">
        <f>SUM(K13:INDEX(K:K,ROWS(K:K)))</f>
        <v>0</v>
      </c>
      <c r="L12" s="296"/>
      <c r="M12" s="296" t="s">
        <v>0</v>
      </c>
    </row>
    <row r="13" spans="1:13" x14ac:dyDescent="0.2">
      <c r="A13" s="331" t="s">
        <v>446</v>
      </c>
      <c r="B13" s="33" t="s">
        <v>832</v>
      </c>
      <c r="C13" s="68"/>
      <c r="D13" s="34"/>
      <c r="E13" s="34"/>
      <c r="F13" s="34"/>
      <c r="G13" s="34"/>
      <c r="H13" s="34"/>
      <c r="I13" s="34"/>
      <c r="J13" s="329">
        <f t="shared" ref="J13:J62" si="0">SUM(D13:I13)</f>
        <v>0</v>
      </c>
      <c r="K13" s="34"/>
      <c r="L13" s="296"/>
      <c r="M13" s="296"/>
    </row>
    <row r="14" spans="1:13" x14ac:dyDescent="0.2">
      <c r="A14" s="331" t="s">
        <v>553</v>
      </c>
      <c r="B14" s="33" t="s">
        <v>832</v>
      </c>
      <c r="C14" s="34"/>
      <c r="D14" s="34"/>
      <c r="E14" s="34"/>
      <c r="F14" s="34"/>
      <c r="G14" s="34"/>
      <c r="H14" s="34"/>
      <c r="I14" s="34"/>
      <c r="J14" s="329">
        <f t="shared" si="0"/>
        <v>0</v>
      </c>
      <c r="K14" s="34"/>
      <c r="L14" s="296"/>
      <c r="M14" s="296"/>
    </row>
    <row r="15" spans="1:13" x14ac:dyDescent="0.2">
      <c r="A15" s="331" t="s">
        <v>554</v>
      </c>
      <c r="B15" s="33" t="s">
        <v>832</v>
      </c>
      <c r="C15" s="34"/>
      <c r="D15" s="34"/>
      <c r="E15" s="34"/>
      <c r="F15" s="34"/>
      <c r="G15" s="34"/>
      <c r="H15" s="34"/>
      <c r="I15" s="34"/>
      <c r="J15" s="329">
        <f t="shared" si="0"/>
        <v>0</v>
      </c>
      <c r="K15" s="34"/>
    </row>
    <row r="16" spans="1:13" x14ac:dyDescent="0.2">
      <c r="A16" s="331" t="s">
        <v>558</v>
      </c>
      <c r="B16" s="33" t="s">
        <v>832</v>
      </c>
      <c r="C16" s="34"/>
      <c r="D16" s="34"/>
      <c r="E16" s="34"/>
      <c r="F16" s="34"/>
      <c r="G16" s="34"/>
      <c r="H16" s="34"/>
      <c r="I16" s="34"/>
      <c r="J16" s="329">
        <f t="shared" si="0"/>
        <v>0</v>
      </c>
      <c r="K16" s="34"/>
    </row>
    <row r="17" spans="1:11" x14ac:dyDescent="0.2">
      <c r="A17" s="331" t="s">
        <v>562</v>
      </c>
      <c r="B17" s="33" t="s">
        <v>832</v>
      </c>
      <c r="C17" s="34"/>
      <c r="D17" s="34"/>
      <c r="E17" s="34"/>
      <c r="F17" s="34"/>
      <c r="G17" s="34"/>
      <c r="H17" s="34"/>
      <c r="I17" s="34"/>
      <c r="J17" s="329">
        <f t="shared" si="0"/>
        <v>0</v>
      </c>
      <c r="K17" s="34"/>
    </row>
    <row r="18" spans="1:11" x14ac:dyDescent="0.2">
      <c r="A18" s="331" t="s">
        <v>563</v>
      </c>
      <c r="B18" s="33" t="s">
        <v>832</v>
      </c>
      <c r="C18" s="34"/>
      <c r="D18" s="34"/>
      <c r="E18" s="34"/>
      <c r="F18" s="34"/>
      <c r="G18" s="34"/>
      <c r="H18" s="34"/>
      <c r="I18" s="34"/>
      <c r="J18" s="329">
        <f t="shared" si="0"/>
        <v>0</v>
      </c>
      <c r="K18" s="34"/>
    </row>
    <row r="19" spans="1:11" x14ac:dyDescent="0.2">
      <c r="A19" s="331" t="s">
        <v>564</v>
      </c>
      <c r="B19" s="33" t="s">
        <v>832</v>
      </c>
      <c r="C19" s="34"/>
      <c r="D19" s="34"/>
      <c r="E19" s="34"/>
      <c r="F19" s="34"/>
      <c r="G19" s="34"/>
      <c r="H19" s="34"/>
      <c r="I19" s="34"/>
      <c r="J19" s="329">
        <f t="shared" si="0"/>
        <v>0</v>
      </c>
      <c r="K19" s="34"/>
    </row>
    <row r="20" spans="1:11" x14ac:dyDescent="0.2">
      <c r="A20" s="331" t="s">
        <v>565</v>
      </c>
      <c r="B20" s="33" t="s">
        <v>832</v>
      </c>
      <c r="C20" s="34"/>
      <c r="D20" s="34"/>
      <c r="E20" s="34"/>
      <c r="F20" s="34"/>
      <c r="G20" s="34"/>
      <c r="H20" s="34"/>
      <c r="I20" s="34"/>
      <c r="J20" s="329">
        <f t="shared" si="0"/>
        <v>0</v>
      </c>
      <c r="K20" s="34"/>
    </row>
    <row r="21" spans="1:11" x14ac:dyDescent="0.2">
      <c r="A21" s="331" t="s">
        <v>567</v>
      </c>
      <c r="B21" s="33" t="s">
        <v>832</v>
      </c>
      <c r="C21" s="34"/>
      <c r="D21" s="34"/>
      <c r="E21" s="34"/>
      <c r="F21" s="34"/>
      <c r="G21" s="34"/>
      <c r="H21" s="34"/>
      <c r="I21" s="34"/>
      <c r="J21" s="329">
        <f t="shared" si="0"/>
        <v>0</v>
      </c>
      <c r="K21" s="34"/>
    </row>
    <row r="22" spans="1:11" x14ac:dyDescent="0.2">
      <c r="A22" s="331" t="s">
        <v>569</v>
      </c>
      <c r="B22" s="33" t="s">
        <v>832</v>
      </c>
      <c r="C22" s="34"/>
      <c r="D22" s="34"/>
      <c r="E22" s="34"/>
      <c r="F22" s="34"/>
      <c r="G22" s="34"/>
      <c r="H22" s="34"/>
      <c r="I22" s="34"/>
      <c r="J22" s="329">
        <f t="shared" si="0"/>
        <v>0</v>
      </c>
      <c r="K22" s="34"/>
    </row>
    <row r="23" spans="1:11" x14ac:dyDescent="0.2">
      <c r="A23" s="331" t="s">
        <v>809</v>
      </c>
      <c r="B23" s="33" t="s">
        <v>832</v>
      </c>
      <c r="C23" s="34"/>
      <c r="D23" s="34"/>
      <c r="E23" s="34"/>
      <c r="F23" s="34"/>
      <c r="G23" s="34"/>
      <c r="H23" s="34"/>
      <c r="I23" s="34"/>
      <c r="J23" s="329">
        <f t="shared" si="0"/>
        <v>0</v>
      </c>
      <c r="K23" s="34"/>
    </row>
    <row r="24" spans="1:11" x14ac:dyDescent="0.2">
      <c r="A24" s="331" t="s">
        <v>810</v>
      </c>
      <c r="B24" s="33" t="s">
        <v>832</v>
      </c>
      <c r="C24" s="34"/>
      <c r="D24" s="34"/>
      <c r="E24" s="34"/>
      <c r="F24" s="34"/>
      <c r="G24" s="34"/>
      <c r="H24" s="34"/>
      <c r="I24" s="34"/>
      <c r="J24" s="329">
        <f t="shared" si="0"/>
        <v>0</v>
      </c>
      <c r="K24" s="34"/>
    </row>
    <row r="25" spans="1:11" x14ac:dyDescent="0.2">
      <c r="A25" s="331" t="s">
        <v>811</v>
      </c>
      <c r="B25" s="33" t="s">
        <v>832</v>
      </c>
      <c r="C25" s="34"/>
      <c r="D25" s="34"/>
      <c r="E25" s="34"/>
      <c r="F25" s="34"/>
      <c r="G25" s="34"/>
      <c r="H25" s="34"/>
      <c r="I25" s="34"/>
      <c r="J25" s="329">
        <f t="shared" si="0"/>
        <v>0</v>
      </c>
      <c r="K25" s="34"/>
    </row>
    <row r="26" spans="1:11" x14ac:dyDescent="0.2">
      <c r="A26" s="331" t="s">
        <v>812</v>
      </c>
      <c r="B26" s="33" t="s">
        <v>832</v>
      </c>
      <c r="C26" s="34"/>
      <c r="D26" s="34"/>
      <c r="E26" s="34"/>
      <c r="F26" s="34"/>
      <c r="G26" s="34"/>
      <c r="H26" s="34"/>
      <c r="I26" s="34"/>
      <c r="J26" s="329">
        <f t="shared" si="0"/>
        <v>0</v>
      </c>
      <c r="K26" s="34"/>
    </row>
    <row r="27" spans="1:11" x14ac:dyDescent="0.2">
      <c r="A27" s="331" t="s">
        <v>813</v>
      </c>
      <c r="B27" s="33" t="s">
        <v>832</v>
      </c>
      <c r="C27" s="34"/>
      <c r="D27" s="34"/>
      <c r="E27" s="34"/>
      <c r="F27" s="34"/>
      <c r="G27" s="34"/>
      <c r="H27" s="34"/>
      <c r="I27" s="34"/>
      <c r="J27" s="329">
        <f t="shared" si="0"/>
        <v>0</v>
      </c>
      <c r="K27" s="34"/>
    </row>
    <row r="28" spans="1:11" x14ac:dyDescent="0.2">
      <c r="A28" s="331" t="s">
        <v>814</v>
      </c>
      <c r="B28" s="33" t="s">
        <v>832</v>
      </c>
      <c r="C28" s="34"/>
      <c r="D28" s="34"/>
      <c r="E28" s="34"/>
      <c r="F28" s="34"/>
      <c r="G28" s="34"/>
      <c r="H28" s="34"/>
      <c r="I28" s="34"/>
      <c r="J28" s="329">
        <f t="shared" si="0"/>
        <v>0</v>
      </c>
      <c r="K28" s="34"/>
    </row>
    <row r="29" spans="1:11" x14ac:dyDescent="0.2">
      <c r="A29" s="331" t="s">
        <v>815</v>
      </c>
      <c r="B29" s="33" t="s">
        <v>832</v>
      </c>
      <c r="C29" s="34"/>
      <c r="D29" s="34"/>
      <c r="E29" s="34"/>
      <c r="F29" s="34"/>
      <c r="G29" s="34"/>
      <c r="H29" s="34"/>
      <c r="I29" s="34"/>
      <c r="J29" s="329">
        <f t="shared" si="0"/>
        <v>0</v>
      </c>
      <c r="K29" s="34"/>
    </row>
    <row r="30" spans="1:11" x14ac:dyDescent="0.2">
      <c r="A30" s="331" t="s">
        <v>816</v>
      </c>
      <c r="B30" s="33" t="s">
        <v>832</v>
      </c>
      <c r="C30" s="34"/>
      <c r="D30" s="34"/>
      <c r="E30" s="34"/>
      <c r="F30" s="34"/>
      <c r="G30" s="34"/>
      <c r="H30" s="34"/>
      <c r="I30" s="34"/>
      <c r="J30" s="329">
        <f t="shared" si="0"/>
        <v>0</v>
      </c>
      <c r="K30" s="34"/>
    </row>
    <row r="31" spans="1:11" x14ac:dyDescent="0.2">
      <c r="A31" s="331" t="s">
        <v>817</v>
      </c>
      <c r="B31" s="33" t="s">
        <v>832</v>
      </c>
      <c r="C31" s="34"/>
      <c r="D31" s="34"/>
      <c r="E31" s="34"/>
      <c r="F31" s="34"/>
      <c r="G31" s="34"/>
      <c r="H31" s="34"/>
      <c r="I31" s="34"/>
      <c r="J31" s="329">
        <f t="shared" si="0"/>
        <v>0</v>
      </c>
      <c r="K31" s="34"/>
    </row>
    <row r="32" spans="1:11" x14ac:dyDescent="0.2">
      <c r="A32" s="331" t="s">
        <v>818</v>
      </c>
      <c r="B32" s="33" t="s">
        <v>832</v>
      </c>
      <c r="C32" s="34"/>
      <c r="D32" s="34"/>
      <c r="E32" s="34"/>
      <c r="F32" s="34"/>
      <c r="G32" s="34"/>
      <c r="H32" s="34"/>
      <c r="I32" s="34"/>
      <c r="J32" s="329">
        <f t="shared" si="0"/>
        <v>0</v>
      </c>
      <c r="K32" s="34"/>
    </row>
    <row r="33" spans="1:11" x14ac:dyDescent="0.2">
      <c r="A33" s="331" t="s">
        <v>819</v>
      </c>
      <c r="B33" s="33" t="s">
        <v>832</v>
      </c>
      <c r="C33" s="34"/>
      <c r="D33" s="34"/>
      <c r="E33" s="34"/>
      <c r="F33" s="34"/>
      <c r="G33" s="34"/>
      <c r="H33" s="34"/>
      <c r="I33" s="34"/>
      <c r="J33" s="329">
        <f t="shared" si="0"/>
        <v>0</v>
      </c>
      <c r="K33" s="34"/>
    </row>
    <row r="34" spans="1:11" x14ac:dyDescent="0.2">
      <c r="A34" s="331" t="s">
        <v>820</v>
      </c>
      <c r="B34" s="33" t="s">
        <v>832</v>
      </c>
      <c r="C34" s="34"/>
      <c r="D34" s="34"/>
      <c r="E34" s="34"/>
      <c r="F34" s="34"/>
      <c r="G34" s="34"/>
      <c r="H34" s="34"/>
      <c r="I34" s="34"/>
      <c r="J34" s="329">
        <f t="shared" si="0"/>
        <v>0</v>
      </c>
      <c r="K34" s="34"/>
    </row>
    <row r="35" spans="1:11" x14ac:dyDescent="0.2">
      <c r="A35" s="331" t="s">
        <v>821</v>
      </c>
      <c r="B35" s="33" t="s">
        <v>832</v>
      </c>
      <c r="C35" s="34"/>
      <c r="D35" s="34"/>
      <c r="E35" s="34"/>
      <c r="F35" s="34"/>
      <c r="G35" s="34"/>
      <c r="H35" s="34"/>
      <c r="I35" s="34"/>
      <c r="J35" s="329">
        <f t="shared" si="0"/>
        <v>0</v>
      </c>
      <c r="K35" s="34"/>
    </row>
    <row r="36" spans="1:11" x14ac:dyDescent="0.2">
      <c r="A36" s="331" t="s">
        <v>822</v>
      </c>
      <c r="B36" s="33" t="s">
        <v>832</v>
      </c>
      <c r="C36" s="34"/>
      <c r="D36" s="34"/>
      <c r="E36" s="34"/>
      <c r="F36" s="34"/>
      <c r="G36" s="34"/>
      <c r="H36" s="34"/>
      <c r="I36" s="34"/>
      <c r="J36" s="329">
        <f t="shared" si="0"/>
        <v>0</v>
      </c>
      <c r="K36" s="34"/>
    </row>
    <row r="37" spans="1:11" x14ac:dyDescent="0.2">
      <c r="A37" s="331" t="s">
        <v>823</v>
      </c>
      <c r="B37" s="33" t="s">
        <v>832</v>
      </c>
      <c r="C37" s="34"/>
      <c r="D37" s="34"/>
      <c r="E37" s="34"/>
      <c r="F37" s="34"/>
      <c r="G37" s="34"/>
      <c r="H37" s="34"/>
      <c r="I37" s="34"/>
      <c r="J37" s="329">
        <f t="shared" si="0"/>
        <v>0</v>
      </c>
      <c r="K37" s="34"/>
    </row>
    <row r="38" spans="1:11" x14ac:dyDescent="0.2">
      <c r="A38" s="331" t="s">
        <v>824</v>
      </c>
      <c r="B38" s="33" t="s">
        <v>832</v>
      </c>
      <c r="C38" s="34"/>
      <c r="D38" s="34"/>
      <c r="E38" s="34"/>
      <c r="F38" s="34"/>
      <c r="G38" s="34"/>
      <c r="H38" s="34"/>
      <c r="I38" s="34"/>
      <c r="J38" s="329">
        <f t="shared" si="0"/>
        <v>0</v>
      </c>
      <c r="K38" s="34"/>
    </row>
    <row r="39" spans="1:11" x14ac:dyDescent="0.2">
      <c r="A39" s="331" t="s">
        <v>825</v>
      </c>
      <c r="B39" s="33" t="s">
        <v>832</v>
      </c>
      <c r="C39" s="34"/>
      <c r="D39" s="34"/>
      <c r="E39" s="34"/>
      <c r="F39" s="34"/>
      <c r="G39" s="34"/>
      <c r="H39" s="34"/>
      <c r="I39" s="34"/>
      <c r="J39" s="329">
        <f t="shared" si="0"/>
        <v>0</v>
      </c>
      <c r="K39" s="34"/>
    </row>
    <row r="40" spans="1:11" x14ac:dyDescent="0.2">
      <c r="A40" s="331" t="s">
        <v>826</v>
      </c>
      <c r="B40" s="33" t="s">
        <v>832</v>
      </c>
      <c r="C40" s="34"/>
      <c r="D40" s="34"/>
      <c r="E40" s="34"/>
      <c r="F40" s="34"/>
      <c r="G40" s="34"/>
      <c r="H40" s="34"/>
      <c r="I40" s="34"/>
      <c r="J40" s="329">
        <f t="shared" si="0"/>
        <v>0</v>
      </c>
      <c r="K40" s="34"/>
    </row>
    <row r="41" spans="1:11" x14ac:dyDescent="0.2">
      <c r="A41" s="331" t="s">
        <v>827</v>
      </c>
      <c r="B41" s="33" t="s">
        <v>832</v>
      </c>
      <c r="C41" s="34"/>
      <c r="D41" s="34"/>
      <c r="E41" s="34"/>
      <c r="F41" s="34"/>
      <c r="G41" s="34"/>
      <c r="H41" s="34"/>
      <c r="I41" s="34"/>
      <c r="J41" s="329">
        <f t="shared" si="0"/>
        <v>0</v>
      </c>
      <c r="K41" s="34"/>
    </row>
    <row r="42" spans="1:11" x14ac:dyDescent="0.2">
      <c r="A42" s="331" t="s">
        <v>828</v>
      </c>
      <c r="B42" s="33" t="s">
        <v>832</v>
      </c>
      <c r="C42" s="34"/>
      <c r="D42" s="34"/>
      <c r="E42" s="34"/>
      <c r="F42" s="34"/>
      <c r="G42" s="34"/>
      <c r="H42" s="34"/>
      <c r="I42" s="34"/>
      <c r="J42" s="329">
        <f t="shared" si="0"/>
        <v>0</v>
      </c>
      <c r="K42" s="34"/>
    </row>
    <row r="43" spans="1:11" x14ac:dyDescent="0.2">
      <c r="A43" s="331" t="s">
        <v>1032</v>
      </c>
      <c r="B43" s="33" t="s">
        <v>832</v>
      </c>
      <c r="C43" s="34"/>
      <c r="D43" s="34"/>
      <c r="E43" s="34"/>
      <c r="F43" s="34"/>
      <c r="G43" s="34"/>
      <c r="H43" s="34"/>
      <c r="I43" s="34"/>
      <c r="J43" s="329">
        <f t="shared" si="0"/>
        <v>0</v>
      </c>
      <c r="K43" s="34"/>
    </row>
    <row r="44" spans="1:11" x14ac:dyDescent="0.2">
      <c r="A44" s="331" t="s">
        <v>1033</v>
      </c>
      <c r="B44" s="33" t="s">
        <v>832</v>
      </c>
      <c r="C44" s="34"/>
      <c r="D44" s="34"/>
      <c r="E44" s="34"/>
      <c r="F44" s="34"/>
      <c r="G44" s="34"/>
      <c r="H44" s="34"/>
      <c r="I44" s="34"/>
      <c r="J44" s="329">
        <f t="shared" si="0"/>
        <v>0</v>
      </c>
      <c r="K44" s="34"/>
    </row>
    <row r="45" spans="1:11" x14ac:dyDescent="0.2">
      <c r="A45" s="331" t="s">
        <v>1034</v>
      </c>
      <c r="B45" s="33" t="s">
        <v>832</v>
      </c>
      <c r="C45" s="34"/>
      <c r="D45" s="34"/>
      <c r="E45" s="34"/>
      <c r="F45" s="34"/>
      <c r="G45" s="34"/>
      <c r="H45" s="34"/>
      <c r="I45" s="34"/>
      <c r="J45" s="329">
        <f t="shared" si="0"/>
        <v>0</v>
      </c>
      <c r="K45" s="34"/>
    </row>
    <row r="46" spans="1:11" x14ac:dyDescent="0.2">
      <c r="A46" s="331" t="s">
        <v>1035</v>
      </c>
      <c r="B46" s="33" t="s">
        <v>832</v>
      </c>
      <c r="C46" s="34"/>
      <c r="D46" s="34"/>
      <c r="E46" s="34"/>
      <c r="F46" s="34"/>
      <c r="G46" s="34"/>
      <c r="H46" s="34"/>
      <c r="I46" s="34"/>
      <c r="J46" s="329">
        <f t="shared" si="0"/>
        <v>0</v>
      </c>
      <c r="K46" s="34"/>
    </row>
    <row r="47" spans="1:11" x14ac:dyDescent="0.2">
      <c r="A47" s="331" t="s">
        <v>1036</v>
      </c>
      <c r="B47" s="33" t="s">
        <v>832</v>
      </c>
      <c r="C47" s="34"/>
      <c r="D47" s="34"/>
      <c r="E47" s="34"/>
      <c r="F47" s="34"/>
      <c r="G47" s="34"/>
      <c r="H47" s="34"/>
      <c r="I47" s="34"/>
      <c r="J47" s="329">
        <f t="shared" si="0"/>
        <v>0</v>
      </c>
      <c r="K47" s="34"/>
    </row>
    <row r="48" spans="1:11" x14ac:dyDescent="0.2">
      <c r="A48" s="331" t="s">
        <v>1037</v>
      </c>
      <c r="B48" s="33" t="s">
        <v>832</v>
      </c>
      <c r="C48" s="34"/>
      <c r="D48" s="34"/>
      <c r="E48" s="34"/>
      <c r="F48" s="34"/>
      <c r="G48" s="34"/>
      <c r="H48" s="34"/>
      <c r="I48" s="34"/>
      <c r="J48" s="329">
        <f t="shared" si="0"/>
        <v>0</v>
      </c>
      <c r="K48" s="34"/>
    </row>
    <row r="49" spans="1:11" x14ac:dyDescent="0.2">
      <c r="A49" s="331" t="s">
        <v>1038</v>
      </c>
      <c r="B49" s="33" t="s">
        <v>832</v>
      </c>
      <c r="C49" s="34"/>
      <c r="D49" s="34"/>
      <c r="E49" s="34"/>
      <c r="F49" s="34"/>
      <c r="G49" s="34"/>
      <c r="H49" s="34"/>
      <c r="I49" s="34"/>
      <c r="J49" s="329">
        <f t="shared" si="0"/>
        <v>0</v>
      </c>
      <c r="K49" s="34"/>
    </row>
    <row r="50" spans="1:11" x14ac:dyDescent="0.2">
      <c r="A50" s="331" t="s">
        <v>1039</v>
      </c>
      <c r="B50" s="33" t="s">
        <v>832</v>
      </c>
      <c r="C50" s="34"/>
      <c r="D50" s="34"/>
      <c r="E50" s="34"/>
      <c r="F50" s="34"/>
      <c r="G50" s="34"/>
      <c r="H50" s="34"/>
      <c r="I50" s="34"/>
      <c r="J50" s="329">
        <f t="shared" si="0"/>
        <v>0</v>
      </c>
      <c r="K50" s="34"/>
    </row>
    <row r="51" spans="1:11" x14ac:dyDescent="0.2">
      <c r="A51" s="331" t="s">
        <v>1040</v>
      </c>
      <c r="B51" s="33" t="s">
        <v>832</v>
      </c>
      <c r="C51" s="34"/>
      <c r="D51" s="34"/>
      <c r="E51" s="34"/>
      <c r="F51" s="34"/>
      <c r="G51" s="34"/>
      <c r="H51" s="34"/>
      <c r="I51" s="34"/>
      <c r="J51" s="329">
        <f t="shared" si="0"/>
        <v>0</v>
      </c>
      <c r="K51" s="34"/>
    </row>
    <row r="52" spans="1:11" x14ac:dyDescent="0.2">
      <c r="A52" s="331" t="s">
        <v>1041</v>
      </c>
      <c r="B52" s="33" t="s">
        <v>832</v>
      </c>
      <c r="C52" s="34"/>
      <c r="D52" s="34"/>
      <c r="E52" s="34"/>
      <c r="F52" s="34"/>
      <c r="G52" s="34"/>
      <c r="H52" s="34"/>
      <c r="I52" s="34"/>
      <c r="J52" s="329">
        <f t="shared" si="0"/>
        <v>0</v>
      </c>
      <c r="K52" s="34"/>
    </row>
    <row r="53" spans="1:11" x14ac:dyDescent="0.2">
      <c r="A53" s="331" t="s">
        <v>1042</v>
      </c>
      <c r="B53" s="33" t="s">
        <v>832</v>
      </c>
      <c r="C53" s="34"/>
      <c r="D53" s="34"/>
      <c r="E53" s="34"/>
      <c r="F53" s="34"/>
      <c r="G53" s="34"/>
      <c r="H53" s="34"/>
      <c r="I53" s="34"/>
      <c r="J53" s="329">
        <f t="shared" si="0"/>
        <v>0</v>
      </c>
      <c r="K53" s="34"/>
    </row>
    <row r="54" spans="1:11" x14ac:dyDescent="0.2">
      <c r="A54" s="331" t="s">
        <v>1043</v>
      </c>
      <c r="B54" s="33" t="s">
        <v>832</v>
      </c>
      <c r="C54" s="34"/>
      <c r="D54" s="34"/>
      <c r="E54" s="34"/>
      <c r="F54" s="34"/>
      <c r="G54" s="34"/>
      <c r="H54" s="34"/>
      <c r="I54" s="34"/>
      <c r="J54" s="329">
        <f t="shared" si="0"/>
        <v>0</v>
      </c>
      <c r="K54" s="34"/>
    </row>
    <row r="55" spans="1:11" x14ac:dyDescent="0.2">
      <c r="A55" s="331" t="s">
        <v>1044</v>
      </c>
      <c r="B55" s="33" t="s">
        <v>832</v>
      </c>
      <c r="C55" s="34"/>
      <c r="D55" s="34"/>
      <c r="E55" s="34"/>
      <c r="F55" s="34"/>
      <c r="G55" s="34"/>
      <c r="H55" s="34"/>
      <c r="I55" s="34"/>
      <c r="J55" s="329">
        <f t="shared" si="0"/>
        <v>0</v>
      </c>
      <c r="K55" s="34"/>
    </row>
    <row r="56" spans="1:11" x14ac:dyDescent="0.2">
      <c r="A56" s="331" t="s">
        <v>1045</v>
      </c>
      <c r="B56" s="33" t="s">
        <v>832</v>
      </c>
      <c r="C56" s="34"/>
      <c r="D56" s="34"/>
      <c r="E56" s="34"/>
      <c r="F56" s="34"/>
      <c r="G56" s="34"/>
      <c r="H56" s="34"/>
      <c r="I56" s="34"/>
      <c r="J56" s="329">
        <f t="shared" si="0"/>
        <v>0</v>
      </c>
      <c r="K56" s="34"/>
    </row>
    <row r="57" spans="1:11" x14ac:dyDescent="0.2">
      <c r="A57" s="331" t="s">
        <v>1046</v>
      </c>
      <c r="B57" s="33" t="s">
        <v>832</v>
      </c>
      <c r="C57" s="34"/>
      <c r="D57" s="34"/>
      <c r="E57" s="34"/>
      <c r="F57" s="34"/>
      <c r="G57" s="34"/>
      <c r="H57" s="34"/>
      <c r="I57" s="34"/>
      <c r="J57" s="329">
        <f t="shared" si="0"/>
        <v>0</v>
      </c>
      <c r="K57" s="34"/>
    </row>
    <row r="58" spans="1:11" x14ac:dyDescent="0.2">
      <c r="A58" s="331" t="s">
        <v>1047</v>
      </c>
      <c r="B58" s="33" t="s">
        <v>832</v>
      </c>
      <c r="C58" s="34"/>
      <c r="D58" s="34"/>
      <c r="E58" s="34"/>
      <c r="F58" s="34"/>
      <c r="G58" s="34"/>
      <c r="H58" s="34"/>
      <c r="I58" s="34"/>
      <c r="J58" s="329">
        <f t="shared" si="0"/>
        <v>0</v>
      </c>
      <c r="K58" s="34"/>
    </row>
    <row r="59" spans="1:11" x14ac:dyDescent="0.2">
      <c r="A59" s="331" t="s">
        <v>1048</v>
      </c>
      <c r="B59" s="33" t="s">
        <v>832</v>
      </c>
      <c r="C59" s="34"/>
      <c r="D59" s="34"/>
      <c r="E59" s="34"/>
      <c r="F59" s="34"/>
      <c r="G59" s="34"/>
      <c r="H59" s="34"/>
      <c r="I59" s="34"/>
      <c r="J59" s="329">
        <f t="shared" si="0"/>
        <v>0</v>
      </c>
      <c r="K59" s="34"/>
    </row>
    <row r="60" spans="1:11" x14ac:dyDescent="0.2">
      <c r="A60" s="331" t="s">
        <v>1049</v>
      </c>
      <c r="B60" s="33" t="s">
        <v>832</v>
      </c>
      <c r="C60" s="34"/>
      <c r="D60" s="34"/>
      <c r="E60" s="34"/>
      <c r="F60" s="34"/>
      <c r="G60" s="34"/>
      <c r="H60" s="34"/>
      <c r="I60" s="34"/>
      <c r="J60" s="329">
        <f t="shared" si="0"/>
        <v>0</v>
      </c>
      <c r="K60" s="34"/>
    </row>
    <row r="61" spans="1:11" x14ac:dyDescent="0.2">
      <c r="A61" s="331" t="s">
        <v>1050</v>
      </c>
      <c r="B61" s="33" t="s">
        <v>832</v>
      </c>
      <c r="C61" s="34"/>
      <c r="D61" s="34"/>
      <c r="E61" s="34"/>
      <c r="F61" s="34"/>
      <c r="G61" s="34"/>
      <c r="H61" s="34"/>
      <c r="I61" s="34"/>
      <c r="J61" s="329">
        <f t="shared" si="0"/>
        <v>0</v>
      </c>
      <c r="K61" s="34"/>
    </row>
    <row r="62" spans="1:11" x14ac:dyDescent="0.2">
      <c r="A62" s="331" t="s">
        <v>1051</v>
      </c>
      <c r="B62" s="33" t="s">
        <v>833</v>
      </c>
      <c r="C62" s="34"/>
      <c r="D62" s="34"/>
      <c r="E62" s="34"/>
      <c r="F62" s="34"/>
      <c r="G62" s="34"/>
      <c r="H62" s="34"/>
      <c r="I62" s="34"/>
      <c r="J62" s="329">
        <f t="shared" si="0"/>
        <v>0</v>
      </c>
      <c r="K62" s="34"/>
    </row>
    <row r="65" spans="2:5" x14ac:dyDescent="0.2">
      <c r="B65" s="6" t="s">
        <v>398</v>
      </c>
      <c r="C65" s="275"/>
      <c r="D65" s="8"/>
      <c r="E65" s="8"/>
    </row>
    <row r="66" spans="2:5" x14ac:dyDescent="0.2">
      <c r="B66" s="9"/>
      <c r="C66" s="275"/>
      <c r="D66" s="8"/>
      <c r="E66" s="8"/>
    </row>
    <row r="67" spans="2:5" x14ac:dyDescent="0.2">
      <c r="B67" s="9" t="s">
        <v>399</v>
      </c>
      <c r="C67" s="275"/>
      <c r="D67" s="8"/>
      <c r="E67" s="8"/>
    </row>
    <row r="68" spans="2:5" x14ac:dyDescent="0.2">
      <c r="B68" s="9"/>
      <c r="C68" s="275"/>
      <c r="D68" s="8"/>
      <c r="E68" s="8"/>
    </row>
    <row r="69" spans="2:5" x14ac:dyDescent="0.2">
      <c r="B69" s="10" t="s">
        <v>400</v>
      </c>
      <c r="C69" s="456" t="s">
        <v>401</v>
      </c>
      <c r="D69" s="456"/>
      <c r="E69" s="8" t="s">
        <v>402</v>
      </c>
    </row>
    <row r="70" spans="2:5" x14ac:dyDescent="0.2">
      <c r="B70" s="9"/>
      <c r="C70" s="456"/>
      <c r="D70" s="456"/>
      <c r="E70" s="8"/>
    </row>
    <row r="71" spans="2:5" x14ac:dyDescent="0.2">
      <c r="B71" s="10" t="s">
        <v>403</v>
      </c>
      <c r="C71" s="456" t="s">
        <v>404</v>
      </c>
      <c r="D71" s="456"/>
      <c r="E71" s="8" t="s">
        <v>405</v>
      </c>
    </row>
    <row r="72" spans="2:5" x14ac:dyDescent="0.2">
      <c r="B72" s="9"/>
      <c r="C72" s="456"/>
      <c r="D72" s="456"/>
      <c r="E72" s="8"/>
    </row>
    <row r="73" spans="2:5" x14ac:dyDescent="0.2">
      <c r="B73" s="10" t="s">
        <v>406</v>
      </c>
      <c r="C73" s="456" t="s">
        <v>401</v>
      </c>
      <c r="D73" s="456"/>
      <c r="E73" s="8" t="s">
        <v>405</v>
      </c>
    </row>
  </sheetData>
  <sheetProtection password="CA9F" sheet="1" objects="1" scenarios="1"/>
  <mergeCells count="17">
    <mergeCell ref="C73:D73"/>
    <mergeCell ref="E9:I9"/>
    <mergeCell ref="J9:J10"/>
    <mergeCell ref="C69:D69"/>
    <mergeCell ref="C70:D70"/>
    <mergeCell ref="C71:D71"/>
    <mergeCell ref="C72:D72"/>
    <mergeCell ref="F1:K3"/>
    <mergeCell ref="A4:K4"/>
    <mergeCell ref="A6:D6"/>
    <mergeCell ref="J6:K6"/>
    <mergeCell ref="A8:A10"/>
    <mergeCell ref="B8:B10"/>
    <mergeCell ref="C8:C10"/>
    <mergeCell ref="D8:J8"/>
    <mergeCell ref="K8:K10"/>
    <mergeCell ref="D9:D10"/>
  </mergeCells>
  <dataValidations count="2">
    <dataValidation type="whole" allowBlank="1" showInputMessage="1" showErrorMessage="1" sqref="J7:K7" xr:uid="{33122FDA-64BE-4C6E-9674-D34E7561C100}">
      <formula1>1</formula1>
      <formula2>100000000000</formula2>
    </dataValidation>
    <dataValidation type="decimal" allowBlank="1" showInputMessage="1" showErrorMessage="1" sqref="C12:K62" xr:uid="{7C6AA4BD-818F-403E-9EBA-7F9C45D1D935}">
      <formula1>0</formula1>
      <formula2>1E+38</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29725-AD32-4688-85E2-CD051939B95B}">
  <dimension ref="A3:D173"/>
  <sheetViews>
    <sheetView topLeftCell="A142" workbookViewId="0">
      <selection activeCell="G157" sqref="G157"/>
    </sheetView>
  </sheetViews>
  <sheetFormatPr defaultRowHeight="12.75" x14ac:dyDescent="0.2"/>
  <cols>
    <col min="1" max="1" width="54.42578125" style="290" customWidth="1"/>
    <col min="2" max="2" width="18.7109375" style="290" bestFit="1" customWidth="1"/>
    <col min="3" max="3" width="19.140625" style="290" customWidth="1"/>
    <col min="4" max="4" width="20.85546875" style="290" customWidth="1"/>
    <col min="5" max="16384" width="9.140625" style="290"/>
  </cols>
  <sheetData>
    <row r="3" spans="1:4" x14ac:dyDescent="0.2">
      <c r="A3" s="486" t="s">
        <v>574</v>
      </c>
      <c r="B3" s="486"/>
      <c r="C3" s="486"/>
      <c r="D3" s="486"/>
    </row>
    <row r="4" spans="1:4" x14ac:dyDescent="0.2">
      <c r="A4" s="261"/>
      <c r="B4" s="262"/>
      <c r="C4" s="261"/>
      <c r="D4" s="261"/>
    </row>
    <row r="5" spans="1:4" x14ac:dyDescent="0.2">
      <c r="A5" s="487" t="s">
        <v>396</v>
      </c>
      <c r="B5" s="487"/>
      <c r="C5" s="457" t="s">
        <v>397</v>
      </c>
      <c r="D5" s="457"/>
    </row>
    <row r="6" spans="1:4" x14ac:dyDescent="0.2">
      <c r="A6" s="69"/>
      <c r="B6" s="70"/>
      <c r="C6" s="258"/>
      <c r="D6" s="299" t="s">
        <v>271</v>
      </c>
    </row>
    <row r="7" spans="1:4" x14ac:dyDescent="0.2">
      <c r="A7" s="71" t="s">
        <v>272</v>
      </c>
      <c r="B7" s="72" t="s">
        <v>273</v>
      </c>
      <c r="C7" s="72" t="s">
        <v>274</v>
      </c>
      <c r="D7" s="72" t="s">
        <v>274</v>
      </c>
    </row>
    <row r="8" spans="1:4" x14ac:dyDescent="0.2">
      <c r="A8" s="73" t="s">
        <v>275</v>
      </c>
      <c r="B8" s="74" t="s">
        <v>276</v>
      </c>
      <c r="C8" s="74">
        <v>1</v>
      </c>
      <c r="D8" s="74">
        <v>2</v>
      </c>
    </row>
    <row r="9" spans="1:4" x14ac:dyDescent="0.2">
      <c r="A9" s="75" t="s">
        <v>277</v>
      </c>
      <c r="B9" s="76">
        <v>1010</v>
      </c>
      <c r="C9" s="62"/>
      <c r="D9" s="62"/>
    </row>
    <row r="10" spans="1:4" x14ac:dyDescent="0.2">
      <c r="A10" s="75" t="s">
        <v>278</v>
      </c>
      <c r="B10" s="76">
        <v>1020</v>
      </c>
      <c r="C10" s="62"/>
      <c r="D10" s="62"/>
    </row>
    <row r="11" spans="1:4" x14ac:dyDescent="0.2">
      <c r="A11" s="75" t="s">
        <v>279</v>
      </c>
      <c r="B11" s="76">
        <v>1030</v>
      </c>
      <c r="C11" s="62"/>
      <c r="D11" s="62"/>
    </row>
    <row r="12" spans="1:4" x14ac:dyDescent="0.2">
      <c r="A12" s="75" t="s">
        <v>280</v>
      </c>
      <c r="B12" s="76">
        <v>1110</v>
      </c>
      <c r="C12" s="62"/>
      <c r="D12" s="62"/>
    </row>
    <row r="13" spans="1:4" x14ac:dyDescent="0.2">
      <c r="A13" s="75" t="s">
        <v>281</v>
      </c>
      <c r="B13" s="76">
        <v>1111</v>
      </c>
      <c r="C13" s="62"/>
      <c r="D13" s="62"/>
    </row>
    <row r="14" spans="1:4" x14ac:dyDescent="0.2">
      <c r="A14" s="75" t="s">
        <v>282</v>
      </c>
      <c r="B14" s="76">
        <v>1112</v>
      </c>
      <c r="C14" s="62"/>
      <c r="D14" s="62"/>
    </row>
    <row r="15" spans="1:4" x14ac:dyDescent="0.2">
      <c r="A15" s="75" t="s">
        <v>283</v>
      </c>
      <c r="B15" s="76">
        <v>1120</v>
      </c>
      <c r="C15" s="62"/>
      <c r="D15" s="62"/>
    </row>
    <row r="16" spans="1:4" x14ac:dyDescent="0.2">
      <c r="A16" s="75" t="s">
        <v>284</v>
      </c>
      <c r="B16" s="76">
        <v>1121</v>
      </c>
      <c r="C16" s="62"/>
      <c r="D16" s="62"/>
    </row>
    <row r="17" spans="1:4" ht="25.5" x14ac:dyDescent="0.2">
      <c r="A17" s="75" t="s">
        <v>285</v>
      </c>
      <c r="B17" s="76">
        <v>1130</v>
      </c>
      <c r="C17" s="62"/>
      <c r="D17" s="62"/>
    </row>
    <row r="18" spans="1:4" ht="25.5" x14ac:dyDescent="0.2">
      <c r="A18" s="75" t="s">
        <v>286</v>
      </c>
      <c r="B18" s="76">
        <v>1131</v>
      </c>
      <c r="C18" s="62"/>
      <c r="D18" s="62"/>
    </row>
    <row r="19" spans="1:4" ht="25.5" x14ac:dyDescent="0.2">
      <c r="A19" s="75" t="s">
        <v>287</v>
      </c>
      <c r="B19" s="76">
        <v>1132</v>
      </c>
      <c r="C19" s="62"/>
      <c r="D19" s="62"/>
    </row>
    <row r="20" spans="1:4" ht="25.5" x14ac:dyDescent="0.2">
      <c r="A20" s="75" t="s">
        <v>288</v>
      </c>
      <c r="B20" s="76">
        <v>1140</v>
      </c>
      <c r="C20" s="62"/>
      <c r="D20" s="62"/>
    </row>
    <row r="21" spans="1:4" ht="25.5" x14ac:dyDescent="0.2">
      <c r="A21" s="75" t="s">
        <v>289</v>
      </c>
      <c r="B21" s="76">
        <v>1141</v>
      </c>
      <c r="C21" s="62"/>
      <c r="D21" s="62"/>
    </row>
    <row r="22" spans="1:4" ht="25.5" x14ac:dyDescent="0.2">
      <c r="A22" s="75" t="s">
        <v>290</v>
      </c>
      <c r="B22" s="76">
        <v>1142</v>
      </c>
      <c r="C22" s="62"/>
      <c r="D22" s="62"/>
    </row>
    <row r="23" spans="1:4" x14ac:dyDescent="0.2">
      <c r="A23" s="75" t="s">
        <v>291</v>
      </c>
      <c r="B23" s="76">
        <v>1150</v>
      </c>
      <c r="C23" s="62"/>
      <c r="D23" s="62"/>
    </row>
    <row r="24" spans="1:4" x14ac:dyDescent="0.2">
      <c r="A24" s="75" t="s">
        <v>292</v>
      </c>
      <c r="B24" s="76">
        <v>1151</v>
      </c>
      <c r="C24" s="62"/>
      <c r="D24" s="62"/>
    </row>
    <row r="25" spans="1:4" ht="25.5" x14ac:dyDescent="0.2">
      <c r="A25" s="75" t="s">
        <v>293</v>
      </c>
      <c r="B25" s="76">
        <v>1160</v>
      </c>
      <c r="C25" s="62"/>
      <c r="D25" s="62"/>
    </row>
    <row r="26" spans="1:4" ht="25.5" x14ac:dyDescent="0.2">
      <c r="A26" s="75" t="s">
        <v>294</v>
      </c>
      <c r="B26" s="76">
        <v>1161</v>
      </c>
      <c r="C26" s="62"/>
      <c r="D26" s="62"/>
    </row>
    <row r="27" spans="1:4" ht="25.5" x14ac:dyDescent="0.2">
      <c r="A27" s="75" t="s">
        <v>295</v>
      </c>
      <c r="B27" s="76">
        <v>1162</v>
      </c>
      <c r="C27" s="62"/>
      <c r="D27" s="62"/>
    </row>
    <row r="28" spans="1:4" x14ac:dyDescent="0.2">
      <c r="A28" s="75" t="s">
        <v>296</v>
      </c>
      <c r="B28" s="76">
        <v>1170</v>
      </c>
      <c r="C28" s="62"/>
      <c r="D28" s="62"/>
    </row>
    <row r="29" spans="1:4" x14ac:dyDescent="0.2">
      <c r="A29" s="75" t="s">
        <v>297</v>
      </c>
      <c r="B29" s="76">
        <v>1171</v>
      </c>
      <c r="C29" s="62"/>
      <c r="D29" s="62"/>
    </row>
    <row r="30" spans="1:4" x14ac:dyDescent="0.2">
      <c r="A30" s="75" t="s">
        <v>298</v>
      </c>
      <c r="B30" s="76">
        <v>1210</v>
      </c>
      <c r="C30" s="62"/>
      <c r="D30" s="62"/>
    </row>
    <row r="31" spans="1:4" x14ac:dyDescent="0.2">
      <c r="A31" s="75" t="s">
        <v>299</v>
      </c>
      <c r="B31" s="76">
        <v>1219</v>
      </c>
      <c r="C31" s="62"/>
      <c r="D31" s="62"/>
    </row>
    <row r="32" spans="1:4" x14ac:dyDescent="0.2">
      <c r="A32" s="75" t="s">
        <v>300</v>
      </c>
      <c r="B32" s="76">
        <v>1220</v>
      </c>
      <c r="C32" s="77"/>
      <c r="D32" s="77"/>
    </row>
    <row r="33" spans="1:4" x14ac:dyDescent="0.2">
      <c r="A33" s="75" t="s">
        <v>301</v>
      </c>
      <c r="B33" s="76">
        <v>1229</v>
      </c>
      <c r="C33" s="77"/>
      <c r="D33" s="77"/>
    </row>
    <row r="34" spans="1:4" x14ac:dyDescent="0.2">
      <c r="A34" s="75" t="s">
        <v>302</v>
      </c>
      <c r="B34" s="76">
        <v>1230</v>
      </c>
      <c r="C34" s="62"/>
      <c r="D34" s="62"/>
    </row>
    <row r="35" spans="1:4" x14ac:dyDescent="0.2">
      <c r="A35" s="75" t="s">
        <v>303</v>
      </c>
      <c r="B35" s="76">
        <v>1239</v>
      </c>
      <c r="C35" s="62"/>
      <c r="D35" s="62"/>
    </row>
    <row r="36" spans="1:4" x14ac:dyDescent="0.2">
      <c r="A36" s="75" t="s">
        <v>304</v>
      </c>
      <c r="B36" s="76">
        <v>1240</v>
      </c>
      <c r="C36" s="62"/>
      <c r="D36" s="62"/>
    </row>
    <row r="37" spans="1:4" x14ac:dyDescent="0.2">
      <c r="A37" s="75" t="s">
        <v>305</v>
      </c>
      <c r="B37" s="76">
        <v>1249</v>
      </c>
      <c r="C37" s="62"/>
      <c r="D37" s="62"/>
    </row>
    <row r="38" spans="1:4" x14ac:dyDescent="0.2">
      <c r="A38" s="75" t="s">
        <v>306</v>
      </c>
      <c r="B38" s="76">
        <v>1250</v>
      </c>
      <c r="C38" s="62"/>
      <c r="D38" s="62"/>
    </row>
    <row r="39" spans="1:4" x14ac:dyDescent="0.2">
      <c r="A39" s="75" t="s">
        <v>307</v>
      </c>
      <c r="B39" s="76">
        <v>1259</v>
      </c>
      <c r="C39" s="62"/>
      <c r="D39" s="62"/>
    </row>
    <row r="40" spans="1:4" x14ac:dyDescent="0.2">
      <c r="A40" s="75" t="s">
        <v>308</v>
      </c>
      <c r="B40" s="76">
        <v>1260</v>
      </c>
      <c r="C40" s="62"/>
      <c r="D40" s="62"/>
    </row>
    <row r="41" spans="1:4" x14ac:dyDescent="0.2">
      <c r="A41" s="75" t="s">
        <v>309</v>
      </c>
      <c r="B41" s="76">
        <v>1269</v>
      </c>
      <c r="C41" s="62"/>
      <c r="D41" s="62"/>
    </row>
    <row r="42" spans="1:4" x14ac:dyDescent="0.2">
      <c r="A42" s="75" t="s">
        <v>310</v>
      </c>
      <c r="B42" s="76">
        <v>1270</v>
      </c>
      <c r="C42" s="62"/>
      <c r="D42" s="62"/>
    </row>
    <row r="43" spans="1:4" x14ac:dyDescent="0.2">
      <c r="A43" s="75" t="s">
        <v>311</v>
      </c>
      <c r="B43" s="76">
        <v>1280</v>
      </c>
      <c r="C43" s="62"/>
      <c r="D43" s="62"/>
    </row>
    <row r="44" spans="1:4" x14ac:dyDescent="0.2">
      <c r="A44" s="78" t="s">
        <v>133</v>
      </c>
      <c r="B44" s="79">
        <v>1290</v>
      </c>
      <c r="C44" s="62"/>
      <c r="D44" s="62"/>
    </row>
    <row r="45" spans="1:4" ht="25.5" x14ac:dyDescent="0.2">
      <c r="A45" s="75" t="s">
        <v>312</v>
      </c>
      <c r="B45" s="76">
        <v>1310</v>
      </c>
      <c r="C45" s="62"/>
      <c r="D45" s="62"/>
    </row>
    <row r="46" spans="1:4" ht="25.5" x14ac:dyDescent="0.2">
      <c r="A46" s="75" t="s">
        <v>313</v>
      </c>
      <c r="B46" s="76">
        <v>1311</v>
      </c>
      <c r="C46" s="62"/>
      <c r="D46" s="62"/>
    </row>
    <row r="47" spans="1:4" ht="25.5" x14ac:dyDescent="0.2">
      <c r="A47" s="75" t="s">
        <v>314</v>
      </c>
      <c r="B47" s="76">
        <v>1312</v>
      </c>
      <c r="C47" s="62"/>
      <c r="D47" s="62"/>
    </row>
    <row r="48" spans="1:4" ht="25.5" x14ac:dyDescent="0.2">
      <c r="A48" s="75" t="s">
        <v>315</v>
      </c>
      <c r="B48" s="76">
        <v>1313</v>
      </c>
      <c r="C48" s="62"/>
      <c r="D48" s="62"/>
    </row>
    <row r="49" spans="1:4" ht="38.25" x14ac:dyDescent="0.2">
      <c r="A49" s="75" t="s">
        <v>316</v>
      </c>
      <c r="B49" s="76">
        <v>1317</v>
      </c>
      <c r="C49" s="62"/>
      <c r="D49" s="62"/>
    </row>
    <row r="50" spans="1:4" ht="25.5" x14ac:dyDescent="0.2">
      <c r="A50" s="75" t="s">
        <v>317</v>
      </c>
      <c r="B50" s="76">
        <v>1318</v>
      </c>
      <c r="C50" s="62"/>
      <c r="D50" s="62"/>
    </row>
    <row r="51" spans="1:4" ht="25.5" x14ac:dyDescent="0.2">
      <c r="A51" s="75" t="s">
        <v>318</v>
      </c>
      <c r="B51" s="76">
        <v>1319</v>
      </c>
      <c r="C51" s="62"/>
      <c r="D51" s="62"/>
    </row>
    <row r="52" spans="1:4" x14ac:dyDescent="0.2">
      <c r="A52" s="75" t="s">
        <v>319</v>
      </c>
      <c r="B52" s="76">
        <v>1320</v>
      </c>
      <c r="C52" s="62"/>
      <c r="D52" s="62"/>
    </row>
    <row r="53" spans="1:4" x14ac:dyDescent="0.2">
      <c r="A53" s="75" t="s">
        <v>320</v>
      </c>
      <c r="B53" s="76">
        <v>1321</v>
      </c>
      <c r="C53" s="62"/>
      <c r="D53" s="62"/>
    </row>
    <row r="54" spans="1:4" x14ac:dyDescent="0.2">
      <c r="A54" s="75" t="s">
        <v>321</v>
      </c>
      <c r="B54" s="76">
        <v>1322</v>
      </c>
      <c r="C54" s="62"/>
      <c r="D54" s="62"/>
    </row>
    <row r="55" spans="1:4" x14ac:dyDescent="0.2">
      <c r="A55" s="75" t="s">
        <v>322</v>
      </c>
      <c r="B55" s="76">
        <v>1323</v>
      </c>
      <c r="C55" s="62"/>
      <c r="D55" s="62"/>
    </row>
    <row r="56" spans="1:4" x14ac:dyDescent="0.2">
      <c r="A56" s="75" t="s">
        <v>323</v>
      </c>
      <c r="B56" s="76">
        <v>1326</v>
      </c>
      <c r="C56" s="62"/>
      <c r="D56" s="62"/>
    </row>
    <row r="57" spans="1:4" x14ac:dyDescent="0.2">
      <c r="A57" s="75" t="s">
        <v>324</v>
      </c>
      <c r="B57" s="76">
        <v>1327</v>
      </c>
      <c r="C57" s="62"/>
      <c r="D57" s="62"/>
    </row>
    <row r="58" spans="1:4" x14ac:dyDescent="0.2">
      <c r="A58" s="75" t="s">
        <v>325</v>
      </c>
      <c r="B58" s="76">
        <v>1328</v>
      </c>
      <c r="C58" s="62"/>
      <c r="D58" s="62"/>
    </row>
    <row r="59" spans="1:4" x14ac:dyDescent="0.2">
      <c r="A59" s="75" t="s">
        <v>326</v>
      </c>
      <c r="B59" s="76">
        <v>1329</v>
      </c>
      <c r="C59" s="62"/>
      <c r="D59" s="62"/>
    </row>
    <row r="60" spans="1:4" x14ac:dyDescent="0.2">
      <c r="A60" s="75" t="s">
        <v>327</v>
      </c>
      <c r="B60" s="76">
        <v>1330</v>
      </c>
      <c r="C60" s="62"/>
      <c r="D60" s="62"/>
    </row>
    <row r="61" spans="1:4" x14ac:dyDescent="0.2">
      <c r="A61" s="75" t="s">
        <v>328</v>
      </c>
      <c r="B61" s="76">
        <v>1331</v>
      </c>
      <c r="C61" s="62"/>
      <c r="D61" s="62"/>
    </row>
    <row r="62" spans="1:4" x14ac:dyDescent="0.2">
      <c r="A62" s="75" t="s">
        <v>329</v>
      </c>
      <c r="B62" s="76">
        <v>1332</v>
      </c>
      <c r="C62" s="62"/>
      <c r="D62" s="62"/>
    </row>
    <row r="63" spans="1:4" ht="25.5" x14ac:dyDescent="0.2">
      <c r="A63" s="75" t="s">
        <v>330</v>
      </c>
      <c r="B63" s="76">
        <v>1339</v>
      </c>
      <c r="C63" s="62"/>
      <c r="D63" s="62"/>
    </row>
    <row r="64" spans="1:4" x14ac:dyDescent="0.2">
      <c r="A64" s="75" t="s">
        <v>331</v>
      </c>
      <c r="B64" s="76">
        <v>1350</v>
      </c>
      <c r="C64" s="62"/>
      <c r="D64" s="62"/>
    </row>
    <row r="65" spans="1:4" x14ac:dyDescent="0.2">
      <c r="A65" s="75" t="s">
        <v>332</v>
      </c>
      <c r="B65" s="76">
        <v>1351</v>
      </c>
      <c r="C65" s="62"/>
      <c r="D65" s="62"/>
    </row>
    <row r="66" spans="1:4" x14ac:dyDescent="0.2">
      <c r="A66" s="75" t="s">
        <v>333</v>
      </c>
      <c r="B66" s="76">
        <v>1410</v>
      </c>
      <c r="C66" s="62"/>
      <c r="D66" s="62"/>
    </row>
    <row r="67" spans="1:4" x14ac:dyDescent="0.2">
      <c r="A67" s="75" t="s">
        <v>334</v>
      </c>
      <c r="B67" s="76">
        <v>1420</v>
      </c>
      <c r="C67" s="62"/>
      <c r="D67" s="62"/>
    </row>
    <row r="68" spans="1:4" x14ac:dyDescent="0.2">
      <c r="A68" s="75" t="s">
        <v>335</v>
      </c>
      <c r="B68" s="76">
        <v>1430</v>
      </c>
      <c r="C68" s="62"/>
      <c r="D68" s="62"/>
    </row>
    <row r="69" spans="1:4" x14ac:dyDescent="0.2">
      <c r="A69" s="75" t="s">
        <v>336</v>
      </c>
      <c r="B69" s="76">
        <v>1440</v>
      </c>
      <c r="C69" s="62"/>
      <c r="D69" s="62"/>
    </row>
    <row r="70" spans="1:4" x14ac:dyDescent="0.2">
      <c r="A70" s="75" t="s">
        <v>337</v>
      </c>
      <c r="B70" s="76">
        <v>1450</v>
      </c>
      <c r="C70" s="62"/>
      <c r="D70" s="62"/>
    </row>
    <row r="71" spans="1:4" x14ac:dyDescent="0.2">
      <c r="A71" s="75" t="s">
        <v>338</v>
      </c>
      <c r="B71" s="76">
        <v>1510</v>
      </c>
      <c r="C71" s="62"/>
      <c r="D71" s="62"/>
    </row>
    <row r="72" spans="1:4" x14ac:dyDescent="0.2">
      <c r="A72" s="75" t="s">
        <v>270</v>
      </c>
      <c r="B72" s="76">
        <v>1520</v>
      </c>
      <c r="C72" s="62"/>
      <c r="D72" s="62"/>
    </row>
    <row r="73" spans="1:4" x14ac:dyDescent="0.2">
      <c r="A73" s="75" t="s">
        <v>339</v>
      </c>
      <c r="B73" s="79">
        <v>1610</v>
      </c>
      <c r="C73" s="77"/>
      <c r="D73" s="77"/>
    </row>
    <row r="74" spans="1:4" x14ac:dyDescent="0.2">
      <c r="A74" s="75" t="s">
        <v>340</v>
      </c>
      <c r="B74" s="79">
        <v>1619</v>
      </c>
      <c r="C74" s="77"/>
      <c r="D74" s="77"/>
    </row>
    <row r="75" spans="1:4" x14ac:dyDescent="0.2">
      <c r="A75" s="78" t="s">
        <v>341</v>
      </c>
      <c r="B75" s="79">
        <v>1810</v>
      </c>
      <c r="C75" s="77"/>
      <c r="D75" s="77"/>
    </row>
    <row r="76" spans="1:4" ht="25.5" x14ac:dyDescent="0.2">
      <c r="A76" s="75" t="s">
        <v>490</v>
      </c>
      <c r="B76" s="76">
        <v>1820</v>
      </c>
      <c r="C76" s="84"/>
      <c r="D76" s="84"/>
    </row>
    <row r="77" spans="1:4" ht="25.5" x14ac:dyDescent="0.2">
      <c r="A77" s="75" t="s">
        <v>489</v>
      </c>
      <c r="B77" s="76">
        <v>1821</v>
      </c>
      <c r="C77" s="84"/>
      <c r="D77" s="84"/>
    </row>
    <row r="78" spans="1:4" x14ac:dyDescent="0.2">
      <c r="A78" s="75" t="s">
        <v>342</v>
      </c>
      <c r="B78" s="76">
        <v>1830</v>
      </c>
      <c r="C78" s="77"/>
      <c r="D78" s="77"/>
    </row>
    <row r="79" spans="1:4" ht="25.5" x14ac:dyDescent="0.2">
      <c r="A79" s="75" t="s">
        <v>343</v>
      </c>
      <c r="B79" s="76">
        <v>1840</v>
      </c>
      <c r="C79" s="77"/>
      <c r="D79" s="77"/>
    </row>
    <row r="80" spans="1:4" x14ac:dyDescent="0.2">
      <c r="A80" s="75" t="s">
        <v>344</v>
      </c>
      <c r="B80" s="76">
        <v>1850</v>
      </c>
      <c r="C80" s="77"/>
      <c r="D80" s="77"/>
    </row>
    <row r="81" spans="1:4" x14ac:dyDescent="0.2">
      <c r="A81" s="75" t="s">
        <v>345</v>
      </c>
      <c r="B81" s="76">
        <v>2010</v>
      </c>
      <c r="C81" s="62"/>
      <c r="D81" s="62"/>
    </row>
    <row r="82" spans="1:4" x14ac:dyDescent="0.2">
      <c r="A82" s="75" t="s">
        <v>346</v>
      </c>
      <c r="B82" s="76">
        <v>2011</v>
      </c>
      <c r="C82" s="62"/>
      <c r="D82" s="62"/>
    </row>
    <row r="83" spans="1:4" x14ac:dyDescent="0.2">
      <c r="A83" s="75" t="s">
        <v>347</v>
      </c>
      <c r="B83" s="76">
        <v>2020</v>
      </c>
      <c r="C83" s="62"/>
      <c r="D83" s="62"/>
    </row>
    <row r="84" spans="1:4" x14ac:dyDescent="0.2">
      <c r="A84" s="75" t="s">
        <v>348</v>
      </c>
      <c r="B84" s="76">
        <v>2021</v>
      </c>
      <c r="C84" s="62"/>
      <c r="D84" s="62"/>
    </row>
    <row r="85" spans="1:4" x14ac:dyDescent="0.2">
      <c r="A85" s="75" t="s">
        <v>349</v>
      </c>
      <c r="B85" s="76">
        <v>2030</v>
      </c>
      <c r="C85" s="62"/>
      <c r="D85" s="62"/>
    </row>
    <row r="86" spans="1:4" x14ac:dyDescent="0.2">
      <c r="A86" s="75" t="s">
        <v>350</v>
      </c>
      <c r="B86" s="76">
        <v>2031</v>
      </c>
      <c r="C86" s="62"/>
      <c r="D86" s="62"/>
    </row>
    <row r="87" spans="1:4" x14ac:dyDescent="0.2">
      <c r="A87" s="75" t="s">
        <v>351</v>
      </c>
      <c r="B87" s="76">
        <v>2040</v>
      </c>
      <c r="C87" s="62"/>
      <c r="D87" s="62"/>
    </row>
    <row r="88" spans="1:4" x14ac:dyDescent="0.2">
      <c r="A88" s="75" t="s">
        <v>352</v>
      </c>
      <c r="B88" s="76">
        <v>2041</v>
      </c>
      <c r="C88" s="62"/>
      <c r="D88" s="62"/>
    </row>
    <row r="89" spans="1:4" x14ac:dyDescent="0.2">
      <c r="A89" s="75" t="s">
        <v>353</v>
      </c>
      <c r="B89" s="76">
        <v>2050</v>
      </c>
      <c r="C89" s="62"/>
      <c r="D89" s="62"/>
    </row>
    <row r="90" spans="1:4" x14ac:dyDescent="0.2">
      <c r="A90" s="75" t="s">
        <v>354</v>
      </c>
      <c r="B90" s="76">
        <v>2051</v>
      </c>
      <c r="C90" s="62"/>
      <c r="D90" s="62"/>
    </row>
    <row r="91" spans="1:4" x14ac:dyDescent="0.2">
      <c r="A91" s="75" t="s">
        <v>355</v>
      </c>
      <c r="B91" s="80">
        <v>2060</v>
      </c>
      <c r="C91" s="62"/>
      <c r="D91" s="62"/>
    </row>
    <row r="92" spans="1:4" x14ac:dyDescent="0.2">
      <c r="A92" s="75" t="s">
        <v>356</v>
      </c>
      <c r="B92" s="80">
        <v>2061</v>
      </c>
      <c r="C92" s="62"/>
      <c r="D92" s="62"/>
    </row>
    <row r="93" spans="1:4" x14ac:dyDescent="0.2">
      <c r="A93" s="75" t="s">
        <v>357</v>
      </c>
      <c r="B93" s="80">
        <v>2070</v>
      </c>
      <c r="C93" s="62"/>
      <c r="D93" s="62"/>
    </row>
    <row r="94" spans="1:4" x14ac:dyDescent="0.2">
      <c r="A94" s="75" t="s">
        <v>358</v>
      </c>
      <c r="B94" s="80">
        <v>2071</v>
      </c>
      <c r="C94" s="62"/>
      <c r="D94" s="62"/>
    </row>
    <row r="95" spans="1:4" x14ac:dyDescent="0.2">
      <c r="A95" s="75" t="s">
        <v>359</v>
      </c>
      <c r="B95" s="80">
        <v>2080</v>
      </c>
      <c r="C95" s="62"/>
      <c r="D95" s="62"/>
    </row>
    <row r="96" spans="1:4" x14ac:dyDescent="0.2">
      <c r="A96" s="75" t="s">
        <v>360</v>
      </c>
      <c r="B96" s="80">
        <v>2082</v>
      </c>
      <c r="C96" s="62"/>
      <c r="D96" s="62"/>
    </row>
    <row r="97" spans="1:4" x14ac:dyDescent="0.2">
      <c r="A97" s="75" t="s">
        <v>361</v>
      </c>
      <c r="B97" s="80">
        <v>2090</v>
      </c>
      <c r="C97" s="62"/>
      <c r="D97" s="62"/>
    </row>
    <row r="98" spans="1:4" x14ac:dyDescent="0.2">
      <c r="A98" s="75" t="s">
        <v>362</v>
      </c>
      <c r="B98" s="80">
        <v>2110</v>
      </c>
      <c r="C98" s="62"/>
      <c r="D98" s="62"/>
    </row>
    <row r="99" spans="1:4" x14ac:dyDescent="0.2">
      <c r="A99" s="75" t="s">
        <v>363</v>
      </c>
      <c r="B99" s="80">
        <v>2111</v>
      </c>
      <c r="C99" s="62"/>
      <c r="D99" s="62"/>
    </row>
    <row r="100" spans="1:4" x14ac:dyDescent="0.2">
      <c r="A100" s="75" t="s">
        <v>364</v>
      </c>
      <c r="B100" s="80">
        <v>2120</v>
      </c>
      <c r="C100" s="62"/>
      <c r="D100" s="62"/>
    </row>
    <row r="101" spans="1:4" x14ac:dyDescent="0.2">
      <c r="A101" s="75" t="s">
        <v>365</v>
      </c>
      <c r="B101" s="80">
        <v>2121</v>
      </c>
      <c r="C101" s="62"/>
      <c r="D101" s="62"/>
    </row>
    <row r="102" spans="1:4" x14ac:dyDescent="0.2">
      <c r="A102" s="75" t="s">
        <v>366</v>
      </c>
      <c r="B102" s="80">
        <v>2130</v>
      </c>
      <c r="C102" s="62"/>
      <c r="D102" s="62"/>
    </row>
    <row r="103" spans="1:4" x14ac:dyDescent="0.2">
      <c r="A103" s="75" t="s">
        <v>367</v>
      </c>
      <c r="B103" s="80">
        <v>2131</v>
      </c>
      <c r="C103" s="62"/>
      <c r="D103" s="62"/>
    </row>
    <row r="104" spans="1:4" x14ac:dyDescent="0.2">
      <c r="A104" s="75" t="s">
        <v>368</v>
      </c>
      <c r="B104" s="80">
        <v>2140</v>
      </c>
      <c r="C104" s="62"/>
      <c r="D104" s="62"/>
    </row>
    <row r="105" spans="1:4" x14ac:dyDescent="0.2">
      <c r="A105" s="75" t="s">
        <v>369</v>
      </c>
      <c r="B105" s="80">
        <v>2141</v>
      </c>
      <c r="C105" s="62"/>
      <c r="D105" s="62"/>
    </row>
    <row r="106" spans="1:4" x14ac:dyDescent="0.2">
      <c r="A106" s="75" t="s">
        <v>370</v>
      </c>
      <c r="B106" s="80">
        <v>2150</v>
      </c>
      <c r="C106" s="62"/>
      <c r="D106" s="62"/>
    </row>
    <row r="107" spans="1:4" x14ac:dyDescent="0.2">
      <c r="A107" s="75" t="s">
        <v>371</v>
      </c>
      <c r="B107" s="80">
        <v>2151</v>
      </c>
      <c r="C107" s="62"/>
      <c r="D107" s="62"/>
    </row>
    <row r="108" spans="1:4" x14ac:dyDescent="0.2">
      <c r="A108" s="75" t="s">
        <v>372</v>
      </c>
      <c r="B108" s="80">
        <v>2160</v>
      </c>
      <c r="C108" s="62"/>
      <c r="D108" s="62"/>
    </row>
    <row r="109" spans="1:4" x14ac:dyDescent="0.2">
      <c r="A109" s="75" t="s">
        <v>373</v>
      </c>
      <c r="B109" s="80">
        <v>2161</v>
      </c>
      <c r="C109" s="62"/>
      <c r="D109" s="62"/>
    </row>
    <row r="110" spans="1:4" x14ac:dyDescent="0.2">
      <c r="A110" s="81" t="s">
        <v>374</v>
      </c>
      <c r="B110" s="82">
        <v>2610</v>
      </c>
      <c r="C110" s="62"/>
      <c r="D110" s="62"/>
    </row>
    <row r="111" spans="1:4" x14ac:dyDescent="0.2">
      <c r="A111" s="81" t="s">
        <v>375</v>
      </c>
      <c r="B111" s="80">
        <v>2910</v>
      </c>
      <c r="C111" s="62"/>
      <c r="D111" s="62"/>
    </row>
    <row r="112" spans="1:4" x14ac:dyDescent="0.2">
      <c r="A112" s="78" t="s">
        <v>150</v>
      </c>
      <c r="B112" s="80">
        <v>3110</v>
      </c>
      <c r="C112" s="62"/>
      <c r="D112" s="62"/>
    </row>
    <row r="113" spans="1:4" x14ac:dyDescent="0.2">
      <c r="A113" s="78" t="s">
        <v>376</v>
      </c>
      <c r="B113" s="82">
        <v>3120</v>
      </c>
      <c r="C113" s="62"/>
      <c r="D113" s="62"/>
    </row>
    <row r="114" spans="1:4" x14ac:dyDescent="0.2">
      <c r="A114" s="78" t="s">
        <v>377</v>
      </c>
      <c r="B114" s="82">
        <v>3130</v>
      </c>
      <c r="C114" s="62"/>
      <c r="D114" s="62"/>
    </row>
    <row r="115" spans="1:4" x14ac:dyDescent="0.2">
      <c r="A115" s="78" t="s">
        <v>154</v>
      </c>
      <c r="B115" s="82">
        <v>3210</v>
      </c>
      <c r="C115" s="62"/>
      <c r="D115" s="62"/>
    </row>
    <row r="116" spans="1:4" x14ac:dyDescent="0.2">
      <c r="A116" s="78" t="s">
        <v>155</v>
      </c>
      <c r="B116" s="82">
        <v>3220</v>
      </c>
      <c r="C116" s="62"/>
      <c r="D116" s="62"/>
    </row>
    <row r="117" spans="1:4" x14ac:dyDescent="0.2">
      <c r="A117" s="78" t="s">
        <v>156</v>
      </c>
      <c r="B117" s="82">
        <v>3230</v>
      </c>
      <c r="C117" s="62"/>
      <c r="D117" s="62"/>
    </row>
    <row r="118" spans="1:4" x14ac:dyDescent="0.2">
      <c r="A118" s="78" t="s">
        <v>157</v>
      </c>
      <c r="B118" s="82">
        <v>3240</v>
      </c>
      <c r="C118" s="62"/>
      <c r="D118" s="62"/>
    </row>
    <row r="119" spans="1:4" x14ac:dyDescent="0.2">
      <c r="A119" s="78" t="s">
        <v>158</v>
      </c>
      <c r="B119" s="82">
        <v>3250</v>
      </c>
      <c r="C119" s="62"/>
      <c r="D119" s="62"/>
    </row>
    <row r="120" spans="1:4" x14ac:dyDescent="0.2">
      <c r="A120" s="78" t="s">
        <v>159</v>
      </c>
      <c r="B120" s="82">
        <v>3260</v>
      </c>
      <c r="C120" s="62"/>
      <c r="D120" s="62"/>
    </row>
    <row r="121" spans="1:4" x14ac:dyDescent="0.2">
      <c r="A121" s="78" t="s">
        <v>161</v>
      </c>
      <c r="B121" s="82">
        <v>3310</v>
      </c>
      <c r="C121" s="62"/>
      <c r="D121" s="62"/>
    </row>
    <row r="122" spans="1:4" x14ac:dyDescent="0.2">
      <c r="A122" s="78" t="s">
        <v>162</v>
      </c>
      <c r="B122" s="82">
        <v>3311</v>
      </c>
      <c r="C122" s="62"/>
      <c r="D122" s="62"/>
    </row>
    <row r="123" spans="1:4" x14ac:dyDescent="0.2">
      <c r="A123" s="75" t="s">
        <v>378</v>
      </c>
      <c r="B123" s="80">
        <v>3312</v>
      </c>
      <c r="C123" s="62"/>
      <c r="D123" s="62"/>
    </row>
    <row r="124" spans="1:4" x14ac:dyDescent="0.2">
      <c r="A124" s="78" t="s">
        <v>163</v>
      </c>
      <c r="B124" s="82">
        <v>3313</v>
      </c>
      <c r="C124" s="62"/>
      <c r="D124" s="62"/>
    </row>
    <row r="125" spans="1:4" x14ac:dyDescent="0.2">
      <c r="A125" s="78" t="s">
        <v>164</v>
      </c>
      <c r="B125" s="82">
        <v>3314</v>
      </c>
      <c r="C125" s="62"/>
      <c r="D125" s="62"/>
    </row>
    <row r="126" spans="1:4" x14ac:dyDescent="0.2">
      <c r="A126" s="78" t="s">
        <v>165</v>
      </c>
      <c r="B126" s="82">
        <v>3320</v>
      </c>
      <c r="C126" s="62"/>
      <c r="D126" s="62"/>
    </row>
    <row r="127" spans="1:4" x14ac:dyDescent="0.2">
      <c r="A127" s="78" t="s">
        <v>166</v>
      </c>
      <c r="B127" s="82">
        <v>3330</v>
      </c>
      <c r="C127" s="62"/>
      <c r="D127" s="62"/>
    </row>
    <row r="128" spans="1:4" x14ac:dyDescent="0.2">
      <c r="A128" s="78" t="s">
        <v>167</v>
      </c>
      <c r="B128" s="82">
        <v>3340</v>
      </c>
      <c r="C128" s="62"/>
      <c r="D128" s="62"/>
    </row>
    <row r="129" spans="1:4" x14ac:dyDescent="0.2">
      <c r="A129" s="78" t="s">
        <v>168</v>
      </c>
      <c r="B129" s="82">
        <v>3350</v>
      </c>
      <c r="C129" s="62"/>
      <c r="D129" s="62"/>
    </row>
    <row r="130" spans="1:4" x14ac:dyDescent="0.2">
      <c r="A130" s="78" t="s">
        <v>169</v>
      </c>
      <c r="B130" s="82">
        <v>3360</v>
      </c>
      <c r="C130" s="62"/>
      <c r="D130" s="62"/>
    </row>
    <row r="131" spans="1:4" x14ac:dyDescent="0.2">
      <c r="A131" s="78" t="s">
        <v>160</v>
      </c>
      <c r="B131" s="82">
        <v>3370</v>
      </c>
      <c r="C131" s="62"/>
      <c r="D131" s="62"/>
    </row>
    <row r="132" spans="1:4" x14ac:dyDescent="0.2">
      <c r="A132" s="83" t="s">
        <v>171</v>
      </c>
      <c r="B132" s="82">
        <v>3380</v>
      </c>
      <c r="C132" s="62"/>
      <c r="D132" s="62"/>
    </row>
    <row r="133" spans="1:4" x14ac:dyDescent="0.2">
      <c r="A133" s="83" t="s">
        <v>379</v>
      </c>
      <c r="B133" s="82">
        <v>3390</v>
      </c>
      <c r="C133" s="62"/>
      <c r="D133" s="62"/>
    </row>
    <row r="134" spans="1:4" x14ac:dyDescent="0.2">
      <c r="A134" s="83" t="s">
        <v>380</v>
      </c>
      <c r="B134" s="82">
        <v>3410</v>
      </c>
      <c r="C134" s="84"/>
      <c r="D134" s="85"/>
    </row>
    <row r="135" spans="1:4" x14ac:dyDescent="0.2">
      <c r="A135" s="83" t="s">
        <v>381</v>
      </c>
      <c r="B135" s="82">
        <v>3420</v>
      </c>
      <c r="C135" s="84"/>
      <c r="D135" s="85"/>
    </row>
    <row r="136" spans="1:4" ht="25.5" x14ac:dyDescent="0.2">
      <c r="A136" s="75" t="s">
        <v>382</v>
      </c>
      <c r="B136" s="80">
        <v>3421</v>
      </c>
      <c r="C136" s="84"/>
      <c r="D136" s="85"/>
    </row>
    <row r="137" spans="1:4" x14ac:dyDescent="0.2">
      <c r="A137" s="83" t="s">
        <v>383</v>
      </c>
      <c r="B137" s="82">
        <v>3430</v>
      </c>
      <c r="C137" s="84"/>
      <c r="D137" s="84"/>
    </row>
    <row r="138" spans="1:4" x14ac:dyDescent="0.2">
      <c r="A138" s="78" t="s">
        <v>384</v>
      </c>
      <c r="B138" s="82">
        <v>3510</v>
      </c>
      <c r="C138" s="84"/>
      <c r="D138" s="84"/>
    </row>
    <row r="139" spans="1:4" x14ac:dyDescent="0.2">
      <c r="A139" s="78" t="s">
        <v>385</v>
      </c>
      <c r="B139" s="82">
        <v>3610</v>
      </c>
      <c r="C139" s="84"/>
      <c r="D139" s="84"/>
    </row>
    <row r="140" spans="1:4" x14ac:dyDescent="0.2">
      <c r="A140" s="332" t="s">
        <v>174</v>
      </c>
      <c r="B140" s="80">
        <v>3710</v>
      </c>
      <c r="C140" s="86"/>
      <c r="D140" s="86"/>
    </row>
    <row r="141" spans="1:4" x14ac:dyDescent="0.2">
      <c r="A141" s="332" t="s">
        <v>175</v>
      </c>
      <c r="B141" s="80">
        <v>3720</v>
      </c>
      <c r="C141" s="86"/>
      <c r="D141" s="323"/>
    </row>
    <row r="142" spans="1:4" x14ac:dyDescent="0.2">
      <c r="A142" s="333" t="s">
        <v>176</v>
      </c>
      <c r="B142" s="80">
        <v>3730</v>
      </c>
      <c r="C142" s="86"/>
      <c r="D142" s="86"/>
    </row>
    <row r="143" spans="1:4" x14ac:dyDescent="0.2">
      <c r="A143" s="75" t="s">
        <v>375</v>
      </c>
      <c r="B143" s="80">
        <v>3910</v>
      </c>
      <c r="C143" s="86"/>
      <c r="D143" s="86"/>
    </row>
    <row r="144" spans="1:4" x14ac:dyDescent="0.2">
      <c r="A144" s="75" t="s">
        <v>386</v>
      </c>
      <c r="B144" s="80">
        <v>4110</v>
      </c>
      <c r="C144" s="86"/>
      <c r="D144" s="88"/>
    </row>
    <row r="145" spans="1:4" x14ac:dyDescent="0.2">
      <c r="A145" s="75" t="s">
        <v>387</v>
      </c>
      <c r="B145" s="80">
        <v>4111</v>
      </c>
      <c r="C145" s="86"/>
      <c r="D145" s="88"/>
    </row>
    <row r="146" spans="1:4" x14ac:dyDescent="0.2">
      <c r="A146" s="75" t="s">
        <v>388</v>
      </c>
      <c r="B146" s="80">
        <v>4210</v>
      </c>
      <c r="C146" s="86"/>
      <c r="D146" s="88"/>
    </row>
    <row r="147" spans="1:4" x14ac:dyDescent="0.2">
      <c r="A147" s="75" t="s">
        <v>389</v>
      </c>
      <c r="B147" s="80">
        <v>4211</v>
      </c>
      <c r="C147" s="86"/>
      <c r="D147" s="88"/>
    </row>
    <row r="148" spans="1:4" x14ac:dyDescent="0.2">
      <c r="A148" s="75" t="s">
        <v>390</v>
      </c>
      <c r="B148" s="80">
        <v>4310</v>
      </c>
      <c r="C148" s="86"/>
      <c r="D148" s="88"/>
    </row>
    <row r="149" spans="1:4" x14ac:dyDescent="0.2">
      <c r="A149" s="75" t="s">
        <v>391</v>
      </c>
      <c r="B149" s="80">
        <v>4311</v>
      </c>
      <c r="C149" s="86"/>
      <c r="D149" s="88"/>
    </row>
    <row r="150" spans="1:4" x14ac:dyDescent="0.2">
      <c r="A150" s="78" t="s">
        <v>5</v>
      </c>
      <c r="B150" s="82">
        <v>4410</v>
      </c>
      <c r="C150" s="84"/>
      <c r="D150" s="85"/>
    </row>
    <row r="151" spans="1:4" x14ac:dyDescent="0.2">
      <c r="A151" s="78" t="s">
        <v>179</v>
      </c>
      <c r="B151" s="82">
        <v>4510</v>
      </c>
      <c r="C151" s="86"/>
      <c r="D151" s="88"/>
    </row>
    <row r="152" spans="1:4" x14ac:dyDescent="0.2">
      <c r="A152" s="78" t="s">
        <v>180</v>
      </c>
      <c r="B152" s="82">
        <v>4610</v>
      </c>
      <c r="C152" s="86"/>
      <c r="D152" s="88"/>
    </row>
    <row r="153" spans="1:4" x14ac:dyDescent="0.2">
      <c r="A153" s="75" t="s">
        <v>392</v>
      </c>
      <c r="B153" s="80">
        <v>4710</v>
      </c>
      <c r="C153" s="86"/>
      <c r="D153" s="88"/>
    </row>
    <row r="154" spans="1:4" x14ac:dyDescent="0.2">
      <c r="A154" s="75" t="s">
        <v>393</v>
      </c>
      <c r="B154" s="80">
        <v>4711</v>
      </c>
      <c r="C154" s="86"/>
      <c r="D154" s="88"/>
    </row>
    <row r="155" spans="1:4" x14ac:dyDescent="0.2">
      <c r="A155" s="75" t="s">
        <v>394</v>
      </c>
      <c r="B155" s="80">
        <v>4712</v>
      </c>
      <c r="C155" s="86"/>
      <c r="D155" s="88"/>
    </row>
    <row r="156" spans="1:4" x14ac:dyDescent="0.2">
      <c r="A156" s="78" t="s">
        <v>7</v>
      </c>
      <c r="B156" s="82">
        <v>4713</v>
      </c>
      <c r="C156" s="86"/>
      <c r="D156" s="88"/>
    </row>
    <row r="157" spans="1:4" x14ac:dyDescent="0.2">
      <c r="A157" s="75" t="s">
        <v>215</v>
      </c>
      <c r="B157" s="80">
        <v>4714</v>
      </c>
      <c r="C157" s="86"/>
      <c r="D157" s="88"/>
    </row>
    <row r="158" spans="1:4" x14ac:dyDescent="0.2">
      <c r="A158" s="78" t="s">
        <v>132</v>
      </c>
      <c r="B158" s="82">
        <v>127001</v>
      </c>
      <c r="C158" s="86"/>
      <c r="D158" s="88"/>
    </row>
    <row r="159" spans="1:4" x14ac:dyDescent="0.2">
      <c r="A159" s="78" t="s">
        <v>170</v>
      </c>
      <c r="B159" s="82">
        <v>332004</v>
      </c>
      <c r="C159" s="86"/>
      <c r="D159" s="88"/>
    </row>
    <row r="160" spans="1:4" x14ac:dyDescent="0.2">
      <c r="A160" s="71" t="s">
        <v>146</v>
      </c>
      <c r="B160" s="72"/>
      <c r="C160" s="89">
        <f>(C9+C10+C11++C12+C13+C14+C15+C16+C17+C18+C19+C20+C21+C22+C23+C24+C25+C26+C27+C28+C29+C30-C31+C32-C33+C34-C35+C36-C37+C38-C39+C40-C41+C42+C43+C44+C45+C46+C47+C48+C49+C50+C51+C52+C53+C54+C55+C56-C57+C58-C59+C60+C61+C62-C63+C64+C65+C66+C67+C68+C69+C70+C71+C72+C73+C74+C75+C76+C77+C78+C79+C80+C81-C82+C83-C84+C85-C86+C87-C88+C89-C90+C91-C92+C93-C94+C95-C96+C97+C98-C99+C100-C101+C102-C103+C104-C105+C106-C107+C108-C109+C110+C111+C158)</f>
        <v>0</v>
      </c>
      <c r="D160" s="89">
        <f>(D9+D10+D11++D12+D13+D14+D15+D16+D17+D18+D19+D20+D21+D22+D23+D24+D25+D26+D27+D28+D29+D30-D31+D32-D33+D34-D35+D36-D37+D38-D39+D40-D41+D42+D43+D44+D45+D46+D47+D48+D49+D50+D51+D52+D53+D54+D55+D56-D57+D58-D59+D60+D61+D62-D63+D64+D65+D66+D67+D68+D69+D70+D71+D72+D73+D74+D75+D76+D77+D78+D79+D80+D81-D82+D83-D84+D85-D86+D87-D88+D89-D90+D91-D92+D93-D94+D95-D96+D97+D98-D99+D100-D101+D102-D103+D104-D105+D106-D107+D108-D109+D110+D111+D158)</f>
        <v>0</v>
      </c>
    </row>
    <row r="161" spans="1:4" x14ac:dyDescent="0.2">
      <c r="A161" s="71" t="s">
        <v>395</v>
      </c>
      <c r="B161" s="72"/>
      <c r="C161" s="90">
        <f>+C112+C113+C114+C115+C116+C117+C118+C119+C120+C121+C122+C123+C124+C125+C126+C127+C128+C129+C130+C131+C132+C133+C134+C135+C136+C137+C138+C139+C143+C144+C145+C146+C147+C148+C149+C150+C151+C152+C153+C154+C155+C156+C157+C159+C142+C141+C140</f>
        <v>0</v>
      </c>
      <c r="D161" s="90">
        <f>+D112+D113+D114+D115+D116+D117+D118+D119+D120+D121+D122+D123+D124+D125+D126+D127+D128+D129+D130+D131+D132+D133+D134+D135+D136+D137+D138+D139+D143+D144+D145+D146+D147+D148+D149+D150+D151+D152+D153+D154+D155+D156+D157+D159+D142+D141+D140</f>
        <v>0</v>
      </c>
    </row>
    <row r="162" spans="1:4" x14ac:dyDescent="0.2">
      <c r="A162" s="91"/>
      <c r="B162" s="92"/>
      <c r="C162" s="93" t="str">
        <f>IF(C160=C161,"","ТЭНЦЛИЙН ДҮН ЗӨРҮҮТЭЙ БАЙНА:")</f>
        <v/>
      </c>
      <c r="D162" s="93" t="str">
        <f>IF(D160=D161,"","ТЭНЦЛИЙН ДҮН ЗӨРҮҮТЭЙ БАЙНА:")</f>
        <v/>
      </c>
    </row>
    <row r="163" spans="1:4" x14ac:dyDescent="0.2">
      <c r="A163" s="91"/>
      <c r="B163" s="93"/>
      <c r="C163" s="94">
        <f>+C160-C161</f>
        <v>0</v>
      </c>
      <c r="D163" s="94">
        <f>+D160-D161</f>
        <v>0</v>
      </c>
    </row>
    <row r="164" spans="1:4" x14ac:dyDescent="0.2">
      <c r="A164" s="6" t="s">
        <v>398</v>
      </c>
      <c r="B164" s="260"/>
      <c r="C164" s="8"/>
      <c r="D164" s="8"/>
    </row>
    <row r="165" spans="1:4" x14ac:dyDescent="0.2">
      <c r="A165" s="9"/>
      <c r="B165" s="260"/>
      <c r="C165" s="8"/>
      <c r="D165" s="8"/>
    </row>
    <row r="166" spans="1:4" x14ac:dyDescent="0.2">
      <c r="A166" s="9" t="s">
        <v>399</v>
      </c>
      <c r="B166" s="260"/>
      <c r="C166" s="8"/>
      <c r="D166" s="8"/>
    </row>
    <row r="167" spans="1:4" x14ac:dyDescent="0.2">
      <c r="A167" s="9"/>
      <c r="B167" s="260"/>
      <c r="C167" s="8"/>
      <c r="D167" s="8"/>
    </row>
    <row r="168" spans="1:4" x14ac:dyDescent="0.2">
      <c r="A168" s="10" t="s">
        <v>400</v>
      </c>
      <c r="B168" s="456" t="s">
        <v>401</v>
      </c>
      <c r="C168" s="456"/>
      <c r="D168" s="8" t="s">
        <v>402</v>
      </c>
    </row>
    <row r="169" spans="1:4" x14ac:dyDescent="0.2">
      <c r="A169" s="9"/>
      <c r="B169" s="456"/>
      <c r="C169" s="456"/>
      <c r="D169" s="8"/>
    </row>
    <row r="170" spans="1:4" x14ac:dyDescent="0.2">
      <c r="A170" s="10" t="s">
        <v>403</v>
      </c>
      <c r="B170" s="456" t="s">
        <v>404</v>
      </c>
      <c r="C170" s="456"/>
      <c r="D170" s="8" t="s">
        <v>405</v>
      </c>
    </row>
    <row r="171" spans="1:4" x14ac:dyDescent="0.2">
      <c r="A171" s="9"/>
      <c r="B171" s="456"/>
      <c r="C171" s="456"/>
      <c r="D171" s="8"/>
    </row>
    <row r="172" spans="1:4" x14ac:dyDescent="0.2">
      <c r="A172" s="10" t="s">
        <v>406</v>
      </c>
      <c r="B172" s="456" t="s">
        <v>401</v>
      </c>
      <c r="C172" s="456"/>
      <c r="D172" s="8" t="s">
        <v>405</v>
      </c>
    </row>
    <row r="173" spans="1:4" x14ac:dyDescent="0.2">
      <c r="A173" s="9"/>
      <c r="B173" s="456"/>
      <c r="C173" s="456"/>
      <c r="D173" s="8"/>
    </row>
  </sheetData>
  <sheetProtection password="CA9F" sheet="1" objects="1" scenarios="1"/>
  <mergeCells count="9">
    <mergeCell ref="B170:C170"/>
    <mergeCell ref="B171:C171"/>
    <mergeCell ref="B172:C172"/>
    <mergeCell ref="B173:C173"/>
    <mergeCell ref="A3:D3"/>
    <mergeCell ref="C5:D5"/>
    <mergeCell ref="B168:C168"/>
    <mergeCell ref="B169:C169"/>
    <mergeCell ref="A5:B5"/>
  </mergeCells>
  <dataValidations count="2">
    <dataValidation type="decimal" allowBlank="1" showInputMessage="1" showErrorMessage="1" sqref="C9:C159 D9:D140 D142:D159" xr:uid="{01750C6B-2EC8-4047-A7BA-6FC0A62925E5}">
      <formula1>0</formula1>
      <formula2>1E+39</formula2>
    </dataValidation>
    <dataValidation type="whole" allowBlank="1" showInputMessage="1" showErrorMessage="1" sqref="A6 C6:D6 B9:B161 B6:B7" xr:uid="{641F2FBC-249D-43BF-81F2-E9540520DC30}">
      <formula1>1</formula1>
      <formula2>100000000000</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i.04103</vt:lpstr>
      <vt:lpstr>i.04104</vt:lpstr>
      <vt:lpstr>i.04105</vt:lpstr>
      <vt:lpstr>i.04106</vt:lpstr>
      <vt:lpstr>i.04116</vt:lpstr>
      <vt:lpstr>i.04117</vt:lpstr>
      <vt:lpstr>i.04118a</vt:lpstr>
      <vt:lpstr>i.04118b</vt:lpstr>
      <vt:lpstr>i.04119a</vt:lpstr>
      <vt:lpstr>i.04119</vt:lpstr>
      <vt:lpstr>i.04120a</vt:lpstr>
      <vt:lpstr>i.04120</vt:lpstr>
      <vt:lpstr>i.04121</vt:lpstr>
      <vt:lpstr>i.04122</vt:lpstr>
      <vt:lpstr>i.04123</vt:lpstr>
      <vt:lpstr>Д5-В</vt:lpstr>
      <vt:lpstr>i.04125</vt:lpstr>
      <vt:lpstr>i.04126</vt:lpstr>
      <vt:lpstr>i.04127</vt:lpstr>
      <vt:lpstr>i.04128</vt:lpstr>
      <vt:lpstr>i.04129</vt:lpstr>
      <vt:lpstr>i.04144</vt:lpstr>
      <vt:lpstr>i.04146</vt:lpstr>
      <vt:lpstr>i.04149</vt:lpstr>
      <vt:lpstr>i.04149a</vt:lpstr>
      <vt:lpstr>i.04149b</vt:lpstr>
      <vt:lpstr>i04149c</vt:lpstr>
      <vt:lpstr>i.04149d</vt:lpstr>
      <vt:lpstr>i.04149e</vt:lpstr>
      <vt:lpstr>i.04152</vt:lpstr>
      <vt:lpstr>i.04153a</vt:lpstr>
      <vt:lpstr>i.04154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WIN-IT83A5RRLDP$</dc:creator>
  <dc:description/>
  <cp:lastModifiedBy>Bilguun_ch</cp:lastModifiedBy>
  <cp:revision>1</cp:revision>
  <dcterms:created xsi:type="dcterms:W3CDTF">2020-09-20T14:38:41Z</dcterms:created>
  <dcterms:modified xsi:type="dcterms:W3CDTF">2021-01-27T07:54:05Z</dcterms:modified>
  <dc:language>en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Licensed to the Apache Software Foundation (ASF) under one 
or more contributor license agreements.  See the NOTICE file 
distributed with this work for additional information 
regarding copyright ownership.  The ASF licenses this file 
to you under the A</vt:lpwstr>
  </property>
</Properties>
</file>