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er\Downloads\"/>
    </mc:Choice>
  </mc:AlternateContent>
  <bookViews>
    <workbookView xWindow="0" yWindow="0" windowWidth="24000" windowHeight="9132" activeTab="1"/>
  </bookViews>
  <sheets>
    <sheet name="Instruction" sheetId="2" r:id="rId1"/>
    <sheet name="Асуулга" sheetId="1" r:id="rId2"/>
    <sheet name="Үнэлгээ" sheetId="4" state="hidden" r:id="rId3"/>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17" i="1" l="1"/>
  <c r="I57" i="1" l="1"/>
  <c r="I55" i="1"/>
  <c r="I36" i="1"/>
  <c r="I45" i="1"/>
  <c r="F11" i="1"/>
  <c r="C3" i="4"/>
  <c r="B3" i="4"/>
  <c r="I58" i="1"/>
  <c r="I56" i="1"/>
  <c r="I54" i="1"/>
  <c r="F7" i="1"/>
  <c r="F8" i="1"/>
  <c r="F9" i="1"/>
  <c r="F10" i="1"/>
  <c r="F6" i="1"/>
  <c r="G55" i="1"/>
  <c r="G56" i="1"/>
  <c r="G57" i="1"/>
  <c r="G58" i="1"/>
  <c r="I35" i="1"/>
  <c r="I33" i="1"/>
  <c r="I16" i="1"/>
  <c r="F37" i="1"/>
  <c r="F36" i="1"/>
  <c r="F35" i="1"/>
  <c r="F33" i="1"/>
  <c r="F32" i="1"/>
  <c r="F31" i="1"/>
  <c r="F27" i="1"/>
  <c r="F28" i="1"/>
  <c r="F29" i="1"/>
  <c r="F26" i="1"/>
  <c r="F22" i="1"/>
  <c r="F23" i="1"/>
  <c r="F24" i="1"/>
  <c r="F21" i="1"/>
  <c r="F18" i="1"/>
  <c r="F17" i="1"/>
  <c r="I28" i="1"/>
  <c r="D19" i="4" s="1"/>
  <c r="I27" i="1"/>
  <c r="I26" i="1"/>
  <c r="I24" i="1"/>
  <c r="D15" i="4"/>
  <c r="I23" i="1"/>
  <c r="D14" i="4" s="1"/>
  <c r="I22" i="1"/>
  <c r="I21" i="1"/>
  <c r="D12" i="4" s="1"/>
  <c r="F12" i="4" s="1"/>
  <c r="F16" i="1"/>
  <c r="I29" i="1"/>
  <c r="D20" i="4" s="1"/>
  <c r="V16" i="4"/>
  <c r="V15" i="4"/>
  <c r="O23" i="4"/>
  <c r="O24" i="4"/>
  <c r="O25" i="4"/>
  <c r="O26" i="4"/>
  <c r="O27" i="4"/>
  <c r="O28" i="4"/>
  <c r="O22" i="4"/>
  <c r="P16" i="4"/>
  <c r="O20" i="4"/>
  <c r="O19" i="4"/>
  <c r="O18" i="4"/>
  <c r="O17" i="4"/>
  <c r="I50" i="1"/>
  <c r="I49" i="1"/>
  <c r="I37" i="1"/>
  <c r="D28" i="4"/>
  <c r="D27" i="4"/>
  <c r="D26" i="4"/>
  <c r="D24" i="4"/>
  <c r="I32" i="1"/>
  <c r="D23" i="4"/>
  <c r="I31" i="1"/>
  <c r="D22" i="4" s="1"/>
  <c r="F22" i="4" s="1"/>
  <c r="D13" i="4"/>
  <c r="D18" i="4"/>
  <c r="D17" i="4"/>
  <c r="I18" i="1"/>
  <c r="D9" i="4" s="1"/>
  <c r="D8" i="4"/>
  <c r="F7" i="4" s="1"/>
  <c r="D7" i="4"/>
  <c r="F26" i="4"/>
  <c r="D25" i="4" s="1"/>
  <c r="N20" i="4" s="1"/>
  <c r="I109" i="1"/>
  <c r="I108" i="1"/>
  <c r="I107" i="1"/>
  <c r="I106" i="1"/>
  <c r="I105" i="1"/>
  <c r="I104" i="1"/>
  <c r="I103" i="1"/>
  <c r="I102" i="1"/>
  <c r="I101" i="1"/>
  <c r="I100" i="1"/>
  <c r="I99" i="1"/>
  <c r="I98" i="1"/>
  <c r="D36" i="4" s="1"/>
  <c r="N28" i="4" s="1"/>
  <c r="G100" i="1"/>
  <c r="G101" i="1"/>
  <c r="G102" i="1"/>
  <c r="G103" i="1"/>
  <c r="G104" i="1"/>
  <c r="G105" i="1"/>
  <c r="G106" i="1"/>
  <c r="G107" i="1"/>
  <c r="G108" i="1"/>
  <c r="G109" i="1"/>
  <c r="G98" i="1"/>
  <c r="I96" i="1"/>
  <c r="I95" i="1"/>
  <c r="I94" i="1"/>
  <c r="I93" i="1"/>
  <c r="I92" i="1"/>
  <c r="D35" i="4" s="1"/>
  <c r="N27" i="4" s="1"/>
  <c r="G92" i="1"/>
  <c r="G93" i="1"/>
  <c r="G94" i="1"/>
  <c r="G95" i="1"/>
  <c r="G96" i="1"/>
  <c r="I90" i="1"/>
  <c r="I89" i="1"/>
  <c r="G84" i="1"/>
  <c r="I88" i="1"/>
  <c r="I87" i="1"/>
  <c r="I86" i="1"/>
  <c r="D34" i="4"/>
  <c r="N26" i="4" s="1"/>
  <c r="I84" i="1"/>
  <c r="I83" i="1"/>
  <c r="I82" i="1"/>
  <c r="I81" i="1"/>
  <c r="I80" i="1"/>
  <c r="D33" i="4" s="1"/>
  <c r="N25" i="4" s="1"/>
  <c r="G80" i="1"/>
  <c r="G81" i="1"/>
  <c r="G82" i="1"/>
  <c r="G83" i="1"/>
  <c r="I78" i="1"/>
  <c r="I77" i="1"/>
  <c r="I76" i="1"/>
  <c r="I75" i="1"/>
  <c r="D32" i="4" s="1"/>
  <c r="N24" i="4" s="1"/>
  <c r="I74" i="1"/>
  <c r="I53" i="1"/>
  <c r="I52" i="1"/>
  <c r="I51" i="1"/>
  <c r="I48" i="1"/>
  <c r="I73" i="1"/>
  <c r="I72" i="1"/>
  <c r="G78" i="1"/>
  <c r="G77" i="1"/>
  <c r="G76" i="1"/>
  <c r="G75" i="1"/>
  <c r="G74" i="1"/>
  <c r="G73" i="1"/>
  <c r="G72" i="1"/>
  <c r="I68" i="1"/>
  <c r="I70" i="1"/>
  <c r="I69" i="1"/>
  <c r="I67" i="1"/>
  <c r="I66" i="1"/>
  <c r="I65" i="1"/>
  <c r="I63" i="1"/>
  <c r="I64" i="1"/>
  <c r="I62" i="1"/>
  <c r="I61" i="1"/>
  <c r="G67" i="1"/>
  <c r="G69" i="1"/>
  <c r="G70" i="1"/>
  <c r="G60" i="1"/>
  <c r="I60" i="1"/>
  <c r="D31" i="4" s="1"/>
  <c r="N23" i="4" s="1"/>
  <c r="I47" i="1"/>
  <c r="D30" i="4" s="1"/>
  <c r="I46" i="1"/>
  <c r="I44" i="1"/>
  <c r="I43" i="1"/>
  <c r="G44" i="1"/>
  <c r="G45" i="1"/>
  <c r="G46" i="1"/>
  <c r="G47" i="1"/>
  <c r="G48" i="1"/>
  <c r="G49" i="1"/>
  <c r="G50" i="1"/>
  <c r="G51" i="1"/>
  <c r="G52" i="1"/>
  <c r="G53" i="1"/>
  <c r="G54" i="1"/>
  <c r="G43" i="1"/>
  <c r="F17" i="4" l="1"/>
  <c r="D21" i="4"/>
  <c r="N19" i="4" s="1"/>
  <c r="G22" i="4"/>
  <c r="G7" i="4"/>
  <c r="N15" i="4"/>
  <c r="U15" i="4" s="1"/>
  <c r="D6" i="4"/>
  <c r="F30" i="4"/>
  <c r="N22" i="4"/>
  <c r="D11" i="4"/>
  <c r="N17" i="4" s="1"/>
  <c r="G12" i="4"/>
  <c r="G26" i="4"/>
  <c r="N21" i="4" l="1"/>
  <c r="G30" i="4"/>
  <c r="G17" i="4"/>
  <c r="D16" i="4"/>
  <c r="N18" i="4" s="1"/>
  <c r="D10" i="4" s="1"/>
  <c r="N16" i="4" s="1"/>
  <c r="Q16" i="4" s="1"/>
  <c r="U16" i="4" s="1"/>
  <c r="Q30" i="4" s="1"/>
  <c r="Q37" i="4" s="1"/>
</calcChain>
</file>

<file path=xl/sharedStrings.xml><?xml version="1.0" encoding="utf-8"?>
<sst xmlns="http://schemas.openxmlformats.org/spreadsheetml/2006/main" count="500" uniqueCount="468">
  <si>
    <t>Брокер</t>
  </si>
  <si>
    <t>Дилер</t>
  </si>
  <si>
    <t>Дотоодын хуулийн этгээд</t>
  </si>
  <si>
    <t>Гадаадын хуулийн этгээд</t>
  </si>
  <si>
    <t>Төв оффис</t>
  </si>
  <si>
    <t>Цахимаар</t>
  </si>
  <si>
    <t>Асуулга</t>
  </si>
  <si>
    <t>Хариулт</t>
  </si>
  <si>
    <t>Уг дүрэм, журмыг ямар давтамжтайгаар шинэчилдэг вэ?</t>
  </si>
  <si>
    <t>Танай байгууллага МУТС-тэй тэмцэх зорилготой дүрэм, журамтай юу?</t>
  </si>
  <si>
    <t>I. Корпорацийн засаглал болон ТУЗ-ийн үүрэг</t>
  </si>
  <si>
    <t>МУТСТ хөтөлбөрт эрсдэлийн менежмент болон сэжигтэй гүйлгээний тайлангийн шаардлагуудыг оруулсан уу? МУТСТ хөтөлбөр холбогдох хэлтэс болон нэгжүүдэд үр дүнтэй хэрэгжиж байгаа эсэх талаар хяналт хэрхэн тавьж байна вэ?</t>
  </si>
  <si>
    <t>Танай байгууллага МУТС-тэй тэмцэх хөтөлбөр хэрэгжүүлдэг үү?</t>
  </si>
  <si>
    <t>Танай байгууллагын төлөөлөн удирдах зөвлөл гишүүдээсээ МУТС-тэй тэмцэх асуудал хариуцсан хүн томилсон уу?</t>
  </si>
  <si>
    <t>Танай байгууллага МУТСТ хөтөлбөрийн тайланг төлөөлөн удирдах зөвлөлдөө танилцуулдаг уу?</t>
  </si>
  <si>
    <t>МУТСТ хөтөлбөрт төлөөлөн удирдах зөвлөл хэрхэн оролцон ажилладаг вэ? ТУЗ-с авч ажилладаг арга хэмжээний талаар ерөнхий мэдээлэл өгнө үү.</t>
  </si>
  <si>
    <t>Төлөөлөн удирдах зөвлөл МУТС-тэй тэмцэх асуудлаар дотоод аудиттай хамтран ажилладаг уу?</t>
  </si>
  <si>
    <t>Танай байгууллага ёс зүйн дүрэм боловсруулж ажилладаг уу? Уг дүрэмд МУТСТ-тэй холбоотой асуудал тусгагдсан уу?</t>
  </si>
  <si>
    <t>Танай байгууллагад хэрэглэгчийн гүйлгээг илрүүлэх, шинжлэх, хянах, холбогдох мэдээлэл өгөх систем байгаа юу? Уг систем сэжигтэй гүйлгээг илрүүлэх (улаан туг, дохио зэрэг) үзүүлэлттэй юу? Тийм бол эдгээр үзүүлэлтүүдийн статистик мэдээллийг хавсаргана уу.</t>
  </si>
  <si>
    <t>Төлөөлөн удирдах зөвлөл, удирдлагууд нь уг системийн үйл ажиллагаа, үр дүнтэй танилцдаг уу?</t>
  </si>
  <si>
    <t xml:space="preserve">МУТС-тэй тэмцэх өөрийн дүрэм, журамтай </t>
  </si>
  <si>
    <t xml:space="preserve">МУТС-тэй тэмцэх дүрэм, журам батлах шатандаа явж байгаа </t>
  </si>
  <si>
    <t>МУТС-тэй тэмцэх дүрэм, журам баталж байгаагүй</t>
  </si>
  <si>
    <t>МУТСТ тухай хуулийг дагаж мөрддөг</t>
  </si>
  <si>
    <t>МУТС-тэй холбоотой асуудлыг дүрэмгүй боловч шийдвэрлэдэг</t>
  </si>
  <si>
    <t>Жил бүр шинэчилдэг</t>
  </si>
  <si>
    <t>Улирал бүр шинэчилдэг</t>
  </si>
  <si>
    <t>Огт шинэчилдэггүй</t>
  </si>
  <si>
    <t>Хуульд өөрчлөлт орсон, шинэчлэх шаардлага үүссэн бол</t>
  </si>
  <si>
    <t>Журамд тусгагдаагүй ү/а-г зохицуулах шаардлага үүссэн</t>
  </si>
  <si>
    <t xml:space="preserve">МУТС-тэй тэмцэх хөтөлбөр хэрэгжүүлдэг </t>
  </si>
  <si>
    <t xml:space="preserve">МУТС-тэй тэмцэх хөтөлбөр хэрэгжүүлэхээр ажиллаж байгаа </t>
  </si>
  <si>
    <t xml:space="preserve">МУТС-тэй тэмцэх хөтөлбөр өмнө нь хэрэгжүүлж байсан </t>
  </si>
  <si>
    <t xml:space="preserve">МУТС-тэй тэмцэх хөтөлбөр хэрэгжүүлж байгаагүй </t>
  </si>
  <si>
    <t xml:space="preserve">МУТС-тэй тэмцэх хөтөлбөр хэрэгжүүлэх шаардлагагүй гэж үздэг учир хэрэгжүүлдэггүй </t>
  </si>
  <si>
    <t>Шаардлагуудыг оруулсан, нэгж байдаггүй, хяналт тавьдаг</t>
  </si>
  <si>
    <t xml:space="preserve">Шаардлагуудыг оруулсан, нэгж байдаггүй, хяналт тавигддаггүй </t>
  </si>
  <si>
    <t xml:space="preserve">Шаардлагуудыг оруулсан, нэгжээс хяналт тавин ажилладаг </t>
  </si>
  <si>
    <t>Шаардлагуудыг оруулаагүй, нэгжээс хяналт тавин ажилладаг</t>
  </si>
  <si>
    <t xml:space="preserve">Шаардлагуудыг оруулаагүй, нэгж байдаггүй, хяналт тавигддаггүй </t>
  </si>
  <si>
    <t xml:space="preserve">МУТС-тэй тэмцэх асуудал хариуцсан нэгж томилсон </t>
  </si>
  <si>
    <t>МУТС-тэй тэмцэх асуудал хариуцсан хүн томилсон</t>
  </si>
  <si>
    <t>Дотоод аудит хариуцдаг</t>
  </si>
  <si>
    <t xml:space="preserve">Шаардлагатай тохиолдолд л хүн томилон ажиллуулдаг </t>
  </si>
  <si>
    <t>Нэгж, эсхүл хүн томилоогүй</t>
  </si>
  <si>
    <t xml:space="preserve">ТУЗ-д огт танилцуулдаггүй </t>
  </si>
  <si>
    <r>
      <t xml:space="preserve">ТУЗ-с шаардлагатай гэж үзсэн тохиолдолд л танилцуулдаг </t>
    </r>
    <r>
      <rPr>
        <b/>
        <sz val="12"/>
        <color theme="1"/>
        <rFont val="Times New Roman"/>
        <family val="1"/>
      </rPr>
      <t/>
    </r>
  </si>
  <si>
    <t>Хөтөлбөрийн бүхий л үе шатанд ТУЗ оролцдог</t>
  </si>
  <si>
    <t>Нэгж, албан тушаалтан байдаг, ТУЗ-с хяналт тавьдаг</t>
  </si>
  <si>
    <t>Мэдээллийн системд (МС) байгууллагын хэрэглэгчдийн мэдээллийн сан нэгддэг үү?</t>
  </si>
  <si>
    <t>Уг дүрэм, журмыг ямар хугацааны давтамжтайгаар шинэчилдэг вэ? Хамгийн сүүлд хэзээ шинэчилсэн бэ?</t>
  </si>
  <si>
    <t>Уг дүрэм, журмыг шинэчлэхдээ удирдлага болон ажилтнуудад танилцуулдаг уу? Ямар байдлаар танилцуулдаг вэ?</t>
  </si>
  <si>
    <t xml:space="preserve">Дээрх дүрэм, журмыг салбаруудаараа адил хэрэгжүүлдэг үү? </t>
  </si>
  <si>
    <t xml:space="preserve">Харилцагчийг таних дүрэм, журмыг боловсруулахдаа МУТСТ тухай хуульд нийцүүлсэн үү? </t>
  </si>
  <si>
    <t xml:space="preserve">Танай байгууллага ямар төрлийн харилцагчидтай хамтран ажиллахаас татгалздаг вэ? </t>
  </si>
  <si>
    <t>II. Дүрэм, журам: Хэрэглэгчийг таних</t>
  </si>
  <si>
    <t>Дүрэм, журмыг батлах шатандаа явж байгаа.</t>
  </si>
  <si>
    <r>
      <t>Танай байгууллагад харилцагчийг танихтай холбоотой дүрэм, журам байгаа юу? /</t>
    </r>
    <r>
      <rPr>
        <sz val="11"/>
        <color rgb="FFFF0000"/>
        <rFont val="Times New Roman"/>
        <family val="1"/>
      </rPr>
      <t>Энэхүү асуултад байхгүй гэж хариулсан бол 2-7, 9 асуултуудад хариулах шаардлагагүй/</t>
    </r>
  </si>
  <si>
    <t>Тогтмол.</t>
  </si>
  <si>
    <t>Ихэвчлэн.</t>
  </si>
  <si>
    <t>Шинэчлэх шаардлагатай үед.</t>
  </si>
  <si>
    <r>
      <rPr>
        <sz val="12"/>
        <color theme="1"/>
        <rFont val="Times New Roman"/>
        <family val="1"/>
      </rPr>
      <t>Хааяа</t>
    </r>
    <r>
      <rPr>
        <sz val="12"/>
        <color theme="1"/>
        <rFont val="Times New Roman"/>
        <family val="1"/>
      </rPr>
      <t>.</t>
    </r>
  </si>
  <si>
    <t>Шинэчилдэггүй.</t>
  </si>
  <si>
    <t>Байгууллагад өөрсдийн баримталдаг журамтай.</t>
  </si>
  <si>
    <t>Дүрэм журам байхгүй, МУТСТ тухай хуулийг дагаж мөрддөг.</t>
  </si>
  <si>
    <t>Дүрэм журам байхгүй, албан тушаалтан шийдвэрлэдэг.</t>
  </si>
  <si>
    <t>Байхгүй.</t>
  </si>
  <si>
    <t>Мэйлээр бүх ажилчидруу явуулдаг.</t>
  </si>
  <si>
    <t>Бүх ажилчдын хурал зохион байгуулж танилцуулдаг.</t>
  </si>
  <si>
    <r>
      <t>Зарлалын самбарт наачихдаг</t>
    </r>
    <r>
      <rPr>
        <sz val="11"/>
        <color theme="1"/>
        <rFont val="Times New Roman"/>
        <family val="1"/>
      </rPr>
      <t>.</t>
    </r>
  </si>
  <si>
    <r>
      <t>Зөвхөн удирдлагад танилцуулдаг</t>
    </r>
    <r>
      <rPr>
        <sz val="11"/>
        <color theme="1"/>
        <rFont val="Times New Roman"/>
        <family val="1"/>
      </rPr>
      <t>.</t>
    </r>
  </si>
  <si>
    <t>Зөвхөн шинэчилсэн хүн мэддэг, бусад ажилчид шаардлагатай үед хардаг.</t>
  </si>
  <si>
    <t>Шинэчилдэггүй</t>
  </si>
  <si>
    <t>Бүх салбар болон төв оффисдоо ижилхэн хэрэгжүүлдэг.</t>
  </si>
  <si>
    <t>Хүн их үйлчлүүлдэг салбартаа хэрэгжүүлдэг.</t>
  </si>
  <si>
    <t>Зөвхөн төвд байршилтай салбартаа л хэрэгжүүлдэг.</t>
  </si>
  <si>
    <t>Зарим салбартаа хэрэгжүүлдэг.</t>
  </si>
  <si>
    <t>Салбарууддаа ерөөсөө хэрэгжүүлдэггүй.</t>
  </si>
  <si>
    <t xml:space="preserve">(8-9) этгээдийг тусгасан </t>
  </si>
  <si>
    <t xml:space="preserve">(6-7) этгээдийг тусгасан </t>
  </si>
  <si>
    <t>(3-5) этгээдийг тусгасан</t>
  </si>
  <si>
    <t>(1-2) этгээдийг тусгасан</t>
  </si>
  <si>
    <t>Ямар ч этгээдийг тусгаагүй.</t>
  </si>
  <si>
    <t>Харилцагчийг таних дүрэм, журмыг хэрэгжүүлдэггүй.</t>
  </si>
  <si>
    <t>Нийцүүлж бэлдээгүй.</t>
  </si>
  <si>
    <t>Зарим заалтыг нь тусгасан.</t>
  </si>
  <si>
    <t>Ихэнх заалтыг нь тусгасан.</t>
  </si>
  <si>
    <t>МУТСТ тухай хуультай нийцүүлсэн.</t>
  </si>
  <si>
    <t xml:space="preserve">Харилцагчийг таних МУТСТ дүрэм журамд дараах шаардлагуудыг оруулсан уу? Үүнд: 
• Бизнесийн харилцаа/гүйлгээний зорилгын талаарх мэдээллийг бүртгэх.
• Улс төрд нөлөө этгээд, бусад өндөр эрсдэлтэй харилцагч болон гүйлгээ зэрэгт харилцагчийг таних тусгай процессийг ашиглах.
• Улс төрд нөлөө бүхий этгээд болон өндөр эрсдэлтэй харилцагчдын гүйлгээг зохицуулах үүрэгтэй ажилтан томилох.
• Харилцагчдын мэдээллийг шинэчилж байх. 
• Харилцагчдын болон гүйлгээний бүртгэл хөтлөх, хянах
• Сэжигтэй гүйлгээг байгууллага дотроо болон бусад байгууллагуудад тайлагнах
</t>
  </si>
  <si>
    <t xml:space="preserve">Эдгээрийн аль ч шаардлагыг тусгаагүй </t>
  </si>
  <si>
    <r>
      <rPr>
        <sz val="7"/>
        <color theme="1"/>
        <rFont val="Times New Roman"/>
        <family val="1"/>
      </rPr>
      <t xml:space="preserve"> </t>
    </r>
    <r>
      <rPr>
        <sz val="11"/>
        <color theme="1"/>
        <rFont val="Calibri"/>
        <family val="2"/>
        <scheme val="minor"/>
      </rPr>
      <t xml:space="preserve">1 шаардлагыг тусгасан </t>
    </r>
  </si>
  <si>
    <t>(2-3) шаардлагыг тусгасан</t>
  </si>
  <si>
    <t>(5-4) шаардлагыг тусгасан</t>
  </si>
  <si>
    <t xml:space="preserve">(6) шаардлагыг бүгдийг нь тусгасан </t>
  </si>
  <si>
    <t xml:space="preserve">Танай байгууллагаар үйлчлүүлж буй харилцагч дундын зуучлагч эсвэл оролцогч талын итгэмжлэгдсэн төлөөлөгч байх үед бенефициар өмчлөгчийн талаарх дараах мэдээллийг авдаг уу? Үүнд:
• Эрх зүйн харилцаа болон эрх мэдэл, тухайлбал итгэмжлэлийн эрх болон түүнтэй төстэй эрхүүд.
• Бенефициар өмчлөгчийн хөрөнгийн эх үүсвэрийн талаарх мэдээлэл.
• Төлөөлж буй компанийн эзэмшигч, удирдлагын тодорхойлолт.
</t>
  </si>
  <si>
    <t xml:space="preserve">(3) мэдээллийг бүгдийг нь авдаг </t>
  </si>
  <si>
    <r>
      <rPr>
        <sz val="11"/>
        <color theme="1"/>
        <rFont val="Times New Roman"/>
        <family val="1"/>
      </rPr>
      <t xml:space="preserve">(1) </t>
    </r>
    <r>
      <rPr>
        <sz val="11"/>
        <color theme="1"/>
        <rFont val="Calibri"/>
        <family val="2"/>
        <scheme val="minor"/>
      </rPr>
      <t>мэдээллийг нь авдаг</t>
    </r>
  </si>
  <si>
    <t xml:space="preserve">(2) мэдээллийг нь л авдаг </t>
  </si>
  <si>
    <t>Эдгээрийс өөр мэдээлэл авдаг</t>
  </si>
  <si>
    <t xml:space="preserve">Ямар ч мэдээл авдаггүй </t>
  </si>
  <si>
    <t xml:space="preserve">Шинэ харилцагчийг таних, баталгаажуулах үйл ажиллагаанд дараах шаардлагуудыг тусгасан уу? Үүнд: 
• Баталгаажуулалтын баримт бичгийн шалгалт.
• Шинэ хэрэглэгчидтэй нүүр тулсан уулзалт хийх.
• Бие даасан эх сурвалжтай мэдээллээр хангах.
• Өндөр эрсдэлтэй бизнестэй холбоотой эсхүл эрсдэлтэй гэгдэх орнуудын эрсдэлтэй харилцагчдыг нарийвчлан шалгах.
• Компанийн хувьд бизнес, байршил, санхүүгийн тайлан, хүлээгдэж буй гүйлгээ зэргийн мэдээллийг авах.
</t>
  </si>
  <si>
    <t xml:space="preserve">(5) шаардлагыг бүгдийг нь тусгасан </t>
  </si>
  <si>
    <t xml:space="preserve">(4) шаардлагыг тусгасан </t>
  </si>
  <si>
    <t xml:space="preserve">(3-2) шаардлагыг тусгасан </t>
  </si>
  <si>
    <t>(1) л шаардлагыг тусгасан</t>
  </si>
  <si>
    <t xml:space="preserve">Эдгээрийн аль ч шаардлагыг тусгаагүй буюу ямар ч шаардлага тавьдаггүй </t>
  </si>
  <si>
    <t xml:space="preserve">МУТСТ тухай хуульд заасан эрсдэл өндөртэй харилцагч </t>
  </si>
  <si>
    <t xml:space="preserve">Өөрсдийн үзэмжээр эрсдэл өндөртэй гэж үзсэн харилцагч </t>
  </si>
  <si>
    <t xml:space="preserve">Эрсдэл өндөртэй гэж үнэлэгдсэн </t>
  </si>
  <si>
    <t xml:space="preserve">Мөнгөний гарал үүсэл нь тодорхойгүй өндөр дүнтэй гүйлгээ хийхээр ирсэн </t>
  </si>
  <si>
    <r>
      <t>Харилцагч бүрт адил үйлчилдэг. Эрсдэлээр нь ангилдаггүй</t>
    </r>
    <r>
      <rPr>
        <sz val="11"/>
        <color theme="1"/>
        <rFont val="Calibri"/>
        <family val="2"/>
        <scheme val="minor"/>
      </rPr>
      <t>.</t>
    </r>
  </si>
  <si>
    <t xml:space="preserve">Мөнгөн шилжүүлэг хийгдэх үед харилцагчдаас тухайн мөнгөний эх үүсвэр бүрээр дараах мэдээллийг авдаг уу? Үүнд: 
• Эх үүсвэрийн мэдээлэл /хувь хүн, хуулийн этгээдийн нэр хаяг/
• Шилжүүлгийн хэмжээ.
• Шилжүүлэг хийх тов.
• Төлбөрийн зааварчилгаа.
• Хүлээн авагчийн банкны тодорхойлолт.
• Хүлээн авагчийн нэр, хаяг.
• Шилжүүлгийн зорилго.
</t>
  </si>
  <si>
    <r>
      <t xml:space="preserve">(2-3) мэдээллийг авдаг </t>
    </r>
    <r>
      <rPr>
        <sz val="11"/>
        <color theme="1"/>
        <rFont val="Calibri"/>
        <family val="2"/>
        <scheme val="minor"/>
      </rPr>
      <t>.</t>
    </r>
  </si>
  <si>
    <t>(4-5) мэдээллийг авдаг.</t>
  </si>
  <si>
    <t>(7-6) мэдээллийг заавал авдаг.</t>
  </si>
  <si>
    <t xml:space="preserve">Эдгээрийн аль ч мэдээллийг авдаггүй. </t>
  </si>
  <si>
    <r>
      <rPr>
        <sz val="11"/>
        <color theme="1"/>
        <rFont val="Calibri"/>
        <family val="2"/>
        <scheme val="minor"/>
      </rPr>
      <t xml:space="preserve">1 мэдээллийг л авдаг </t>
    </r>
    <r>
      <rPr>
        <sz val="11"/>
        <color theme="1"/>
        <rFont val="Calibri"/>
        <family val="2"/>
        <scheme val="minor"/>
      </rPr>
      <t>.</t>
    </r>
  </si>
  <si>
    <r>
      <t>ҮНЭТ ЦААСНЫ САЛБАРЫН МЭДЭЭЛЭХ ҮҮРЭГТЭЙ ЭТГЭЭДИЙН МӨНГӨ УГААХ БОЛОН ТЕРРОРИЗМЫГ САНХҮҮЖҮҮЛЭХТЭЙ ТЭМЦЭХ ҮЙЛ АЖИЛЛАГААНЫ ТООН БОЛОН ЧАНАРЫН ӨГӨГДӨЛ ЦУГЛУУЛАХ МАЯГТ /</t>
    </r>
    <r>
      <rPr>
        <sz val="12"/>
        <color theme="1"/>
        <rFont val="Times New Roman"/>
        <family val="1"/>
      </rPr>
      <t>Хавсралт 2/</t>
    </r>
  </si>
  <si>
    <t>Танай байгууллага МУТС-тэй тэмцэх дүрэм, журамдаа харилцагчийг таних, баталгаажуулах хэсэгт доорх этгээдүүдийг тусгасан байдаг уу? Үүнд:                                                                                                                                    (1) Дотоодын иргэн                                                                                                        (2) Гадаадын иргэн                                                                                                     (3) Хуулийн этгээд                                                                                                        (4) Иттгэлцлийн/хуулийн/шашны/буяны байгууллага                                 (5) НҮБ-ын Аюулгүй зөвлөлөөс гаргасан хориг арга хэмжээний жагсаалтад орсон хувь хүн, хуулий этгээд                                                        (6) Улс төрд нөлөө бүхий этгээд                                                                            (7) Ашгийн бус байгууллага                                                                                    (8) Бусад</t>
  </si>
  <si>
    <t>III. Эрсдэлийн менежмент</t>
  </si>
  <si>
    <t>Танай байгууллагад эрсдэлийн менежментийг хэрэгжүүлэх хэлтэс эсвэл нэгж байдаг уу? Эрсдэлийн менежментийн үйл ажиллагаанд  МУТС-тэй холбоотой эрсдэлийн асуудлуудыг оруулдаг уу?</t>
  </si>
  <si>
    <t>Танай байгууллага МУТС үйл ажиллагаанд эрсдэлийн үнэлгээ хийдэг үү? Хэрэв тийм бол үнэлгээний хамрах хүрээ, давтамж ямар байдаг вэ? Үнэлгээг хэрхэн хийдэг вэ?</t>
  </si>
  <si>
    <t>Танай байгууллага МУТС эрсдэлийн ангиллын системтэй юу? Хэрэв тийм бол уг системийн талаар мэдээлэл өгнө үү.</t>
  </si>
  <si>
    <t>Танай байгууллага бизнесийн үйл ажиллагаагаа өргөжүүлэх (шинэ салбар, шинэ зах зээл (дотоодын болон гадаадын)) тохиолдолд МУТС үйл ажиллагааны эрсдэлийг харгалзан үздэг үү?</t>
  </si>
  <si>
    <t>Шинэ бүтээгдэхүүн, үйлчилгээ нэвтрүүлэх тохиолдолд МУТС эрсдэлийг хэрхэн үнэлдэг вэ? Үүнтэй холбоотой бодлого, дүрэм, журам байдаг уу? Эрсдэлийн үнэлгээг хэрхэн гүйцэтгэдэг вэ?</t>
  </si>
  <si>
    <t>Төлөөлөн удирдах зөвлөл болон дээд удирдлагад МУТС үйл ажиллагааны эрсдэлийн талаар мэдээлдэг үү? Хэрхэн мэдээлдэг вэ?</t>
  </si>
  <si>
    <t>Нэгжтэй,  МУТС эрсдэлийн асуудлуудыг багахан хэмжээнд оруулдаг.</t>
  </si>
  <si>
    <t>Нэгжтэй,  МУТС эрсдэлийн асуудлуудыг нарийвчилан оруулдаг.</t>
  </si>
  <si>
    <t>Нэгжгүй,  МУТС эрсдэлийн асуудлуудыг оруулдаг.</t>
  </si>
  <si>
    <t>Нэгжтэй,  МУТС эрсдэлийн асуудлуудыг оруулдаггүй.</t>
  </si>
  <si>
    <t>Нэгжгүй,  МУТС эрсдэлийн асуудлуудыг оруулдаггүй.</t>
  </si>
  <si>
    <t>Олон улсын аргачлалын дагуу тогтмол /сар бүр/ хийдэг.</t>
  </si>
  <si>
    <t>Өөрсдийн аргачлалын дагуу тогтомол/жилд 6 удаа/ хийдэг.</t>
  </si>
  <si>
    <t>Тогтсон аргачлалгүйгээр улирал бүр хийдэг.</t>
  </si>
  <si>
    <t xml:space="preserve">Тогтсон аргачлалгүй, тогмол бус хугацаанд хийдэг. </t>
  </si>
  <si>
    <t>Хийдэггүй/хийж байгаагүй.</t>
  </si>
  <si>
    <t xml:space="preserve"> Тогтмол /сар бүр/ танилцуулдаг.</t>
  </si>
  <si>
    <t>Тогтмол /улирал бүр/ танилцуулдаг.</t>
  </si>
  <si>
    <t xml:space="preserve">Тогтмол /жилд 1 удаа/ танилцуулдаг. </t>
  </si>
  <si>
    <t>Шаардлагатай гэж үзсэн тохиолдолд л танилцуулдаг.</t>
  </si>
  <si>
    <t>Огт танилцуулдаггүй.</t>
  </si>
  <si>
    <r>
      <t>Хөтөлбөрийн бүхий л үе шатанд оролцон ажилладаг</t>
    </r>
    <r>
      <rPr>
        <sz val="12"/>
        <color theme="1"/>
        <rFont val="Times New Roman"/>
        <family val="1"/>
      </rPr>
      <t>.</t>
    </r>
  </si>
  <si>
    <t>Нэгж хариуцдаг, ТУЗ-с хяналт тавьдаг.</t>
  </si>
  <si>
    <r>
      <rPr>
        <sz val="12"/>
        <color theme="1"/>
        <rFont val="Times New Roman"/>
        <family val="1"/>
      </rPr>
      <t>Хяналт тавих шатанд л ТУЗ оролцон ажилладаг</t>
    </r>
    <r>
      <rPr>
        <sz val="12"/>
        <color theme="1"/>
        <rFont val="Times New Roman"/>
        <family val="1"/>
      </rPr>
      <t>.</t>
    </r>
  </si>
  <si>
    <t>Нэгж хариуцдаг, ТУЗ-с арга хэмжээ авдаггүй.</t>
  </si>
  <si>
    <r>
      <rPr>
        <sz val="12"/>
        <color theme="1"/>
        <rFont val="Times New Roman"/>
        <family val="1"/>
      </rPr>
      <t>ТУЗ-с арга хэмжээ авч ажилладаггүй</t>
    </r>
    <r>
      <rPr>
        <sz val="12"/>
        <color theme="1"/>
        <rFont val="Times New Roman"/>
        <family val="1"/>
      </rPr>
      <t>.</t>
    </r>
  </si>
  <si>
    <t>Бүхий л асуудлаар дотоод аудиттай хамтран ажилладаг.</t>
  </si>
  <si>
    <t>ТУЗ оролцох шаардлагатай гэж үзсэн тохиолдолд.</t>
  </si>
  <si>
    <r>
      <rPr>
        <sz val="12"/>
        <color theme="1"/>
        <rFont val="Times New Roman"/>
        <family val="1"/>
      </rPr>
      <t>Нэгжтэй, ТУЗ-тэй энэ талаар хамтран ажиллах шаардлагагүй</t>
    </r>
    <r>
      <rPr>
        <sz val="12"/>
        <color theme="1"/>
        <rFont val="Times New Roman"/>
        <family val="1"/>
      </rPr>
      <t>.</t>
    </r>
  </si>
  <si>
    <r>
      <rPr>
        <sz val="12"/>
        <color theme="1"/>
        <rFont val="Times New Roman"/>
        <family val="1"/>
      </rPr>
      <t>Дотоод аудит хяналт тавьдаг, ТУЗ хамтран ажилладаггүй</t>
    </r>
    <r>
      <rPr>
        <sz val="12"/>
        <color theme="1"/>
        <rFont val="Times New Roman"/>
        <family val="1"/>
      </rPr>
      <t>.</t>
    </r>
  </si>
  <si>
    <t>Хамтран ажилладаггүй.</t>
  </si>
  <si>
    <r>
      <rPr>
        <sz val="7"/>
        <color theme="1"/>
        <rFont val="Times New Roman"/>
        <family val="1"/>
      </rPr>
      <t xml:space="preserve"> </t>
    </r>
    <r>
      <rPr>
        <sz val="12"/>
        <color theme="1"/>
        <rFont val="Times New Roman"/>
        <family val="1"/>
      </rPr>
      <t>Ёс зүйн дүрэмтэй, тусган ажилладаг.</t>
    </r>
  </si>
  <si>
    <r>
      <rPr>
        <sz val="7"/>
        <color theme="1"/>
        <rFont val="Times New Roman"/>
        <family val="1"/>
      </rPr>
      <t xml:space="preserve"> </t>
    </r>
    <r>
      <rPr>
        <sz val="12"/>
        <color theme="1"/>
        <rFont val="Times New Roman"/>
        <family val="1"/>
      </rPr>
      <t>Ёс зүйн дүрэмтэй, тусгахаар бэлтгэсэн.</t>
    </r>
  </si>
  <si>
    <r>
      <rPr>
        <sz val="7"/>
        <color theme="1"/>
        <rFont val="Times New Roman"/>
        <family val="1"/>
      </rPr>
      <t xml:space="preserve"> </t>
    </r>
    <r>
      <rPr>
        <sz val="12"/>
        <color theme="1"/>
        <rFont val="Times New Roman"/>
        <family val="1"/>
      </rPr>
      <t>Ёс зүйн дүрэмтэй, тусгаагүй.</t>
    </r>
  </si>
  <si>
    <t>Ёс зүйн дүрэмтэй, тусгах шаардлаггүй гэж үзсэн.</t>
  </si>
  <si>
    <t>Ёс зүйн дүрэм боловсруулаагүй.</t>
  </si>
  <si>
    <t>Системтэй, сэжигтэй гүйлгээг илрүүлдэг.</t>
  </si>
  <si>
    <t>Системгүй боловч сэжигтэй гүйлгээг илрүүлдэг.</t>
  </si>
  <si>
    <t>Системтэй боловч сэжигтэй гүйлгээг илрүүлдэггүй, нэмэхээр ажиллаж байгаа.</t>
  </si>
  <si>
    <t>Системтэй боловч сэжигтэй гүйлгээг илрүүлэх үзүүлэлтгүй.</t>
  </si>
  <si>
    <r>
      <t>Системгүй, сэжигтэй гүйлгээг илрүүлэх үзүүлэлтгүй</t>
    </r>
    <r>
      <rPr>
        <sz val="12"/>
        <color theme="1"/>
        <rFont val="Times New Roman"/>
        <family val="1"/>
      </rPr>
      <t>.</t>
    </r>
  </si>
  <si>
    <t>Хэрэглэгчдийн мэдээллийн сан нь мэдээллийн системд нэгддэг.</t>
  </si>
  <si>
    <t>Хэрэглэгчдийн мэдээллийн сантай боловч мэдээллийн системд нэгддэггүй.</t>
  </si>
  <si>
    <t>Хэрэглэгчийн мэдээллүүдийг авдаг боловч нэгдсэн мэдээллийн сан үүсгээгүй учир мэдээллийн системд нэгддэггүй.</t>
  </si>
  <si>
    <t>Хэрэглэгчдээс зөвхөн ерөнхий мэдээлэл авдаг, мэдээллийн сан үүсгээгүй учир мэдээллийн системд нэгддэггүй.</t>
  </si>
  <si>
    <t>Хэрэглэгчийн мэдээллийг авдаггүй учир мэдээллийн сан үүсгээгүй.</t>
  </si>
  <si>
    <t>Тогтмол /сар бүр/ танилцдаг.</t>
  </si>
  <si>
    <t>Тогтмол /улирал бүр/ танилцдаг.</t>
  </si>
  <si>
    <t>Тогтмол /жилд 1 удаа/ танилцдаг.</t>
  </si>
  <si>
    <r>
      <rPr>
        <sz val="12"/>
        <color theme="1"/>
        <rFont val="Times New Roman"/>
        <family val="1"/>
      </rPr>
      <t>Огт танилцдаггүй</t>
    </r>
    <r>
      <rPr>
        <sz val="12"/>
        <color theme="1"/>
        <rFont val="Times New Roman"/>
        <family val="1"/>
      </rPr>
      <t>.</t>
    </r>
  </si>
  <si>
    <t>Шаардлагатай гэж үзсэн тохиолдолд.</t>
  </si>
  <si>
    <t>МУТС эрсдэлийн системтэй, олон улсын ангилалтай.</t>
  </si>
  <si>
    <t>МУТС эрсдэлийн системтэй, ангилж тооцдог.</t>
  </si>
  <si>
    <t>МУТС эрсдэлийн системтэй ч ангилал байхгүй.</t>
  </si>
  <si>
    <t>МУТС эрсдэлийн системгүй ч гар аргаар тооцдог.</t>
  </si>
  <si>
    <r>
      <rPr>
        <sz val="11"/>
        <color theme="1"/>
        <rFont val="Calibri"/>
        <family val="2"/>
        <scheme val="minor"/>
      </rPr>
      <t>Байхгүй</t>
    </r>
    <r>
      <rPr>
        <sz val="11"/>
        <color theme="1"/>
        <rFont val="Calibri"/>
        <family val="2"/>
        <scheme val="minor"/>
      </rPr>
      <t>.</t>
    </r>
  </si>
  <si>
    <t>Өндөр эрсдэлтэй  бүтээгдэхүүн болон Өндөр эрсдэлтэй хэрэглэгчдийг ангилдаг уу? Хэрхэн ангилдаг вэ?</t>
  </si>
  <si>
    <t>Ангилсан, олон улсын аргачлалаар.</t>
  </si>
  <si>
    <t>Ангилсан, өөрсдийн аргачлалаар.</t>
  </si>
  <si>
    <t>Зөвхөн хэрэглэгчдийг нас, хүйс, боловсрол зэргээр ангилдаг.</t>
  </si>
  <si>
    <t>Бүтээгдэхүүнээ ангилсан, харилцагчдийг ангилаагүй.</t>
  </si>
  <si>
    <r>
      <rPr>
        <sz val="11"/>
        <color theme="1"/>
        <rFont val="Calibri"/>
        <family val="2"/>
        <scheme val="minor"/>
      </rPr>
      <t>Тийм ангилал байхгүй</t>
    </r>
    <r>
      <rPr>
        <sz val="11"/>
        <color theme="1"/>
        <rFont val="Calibri"/>
        <family val="2"/>
        <scheme val="minor"/>
      </rPr>
      <t>.</t>
    </r>
  </si>
  <si>
    <t>Тийм. Эрсдэлийг маш нарийвчлан харгалзан үздэг.</t>
  </si>
  <si>
    <r>
      <rPr>
        <sz val="11"/>
        <color theme="1"/>
        <rFont val="Calibri"/>
        <family val="2"/>
        <scheme val="minor"/>
      </rPr>
      <t>Өөрсдийн гаргасан аргачлалын хүрээнд эрсдэлийг үнэлдэг</t>
    </r>
    <r>
      <rPr>
        <sz val="11"/>
        <color theme="1"/>
        <rFont val="Calibri"/>
        <family val="2"/>
        <scheme val="minor"/>
      </rPr>
      <t>.</t>
    </r>
  </si>
  <si>
    <r>
      <rPr>
        <sz val="11"/>
        <color theme="1"/>
        <rFont val="Calibri"/>
        <family val="2"/>
        <scheme val="minor"/>
      </rPr>
      <t>Нарийвчлан тооцдоггүй ч эрсдэлийг үнэлдэг</t>
    </r>
    <r>
      <rPr>
        <sz val="11"/>
        <color theme="1"/>
        <rFont val="Calibri"/>
        <family val="2"/>
        <scheme val="minor"/>
      </rPr>
      <t>.</t>
    </r>
  </si>
  <si>
    <r>
      <rPr>
        <sz val="12"/>
        <color theme="1"/>
        <rFont val="Times New Roman"/>
        <family val="1"/>
      </rPr>
      <t>Эрсдэлийг тодорхойлохыг хичээдэг боловч тодорхойлох боломжгүй байдаг</t>
    </r>
    <r>
      <rPr>
        <sz val="12"/>
        <color theme="1"/>
        <rFont val="Times New Roman"/>
        <family val="1"/>
      </rPr>
      <t>.</t>
    </r>
  </si>
  <si>
    <r>
      <rPr>
        <sz val="12"/>
        <color theme="1"/>
        <rFont val="Times New Roman"/>
        <family val="1"/>
      </rPr>
      <t>Үгүй</t>
    </r>
    <r>
      <rPr>
        <sz val="12"/>
        <color theme="1"/>
        <rFont val="Times New Roman"/>
        <family val="1"/>
      </rPr>
      <t>.</t>
    </r>
  </si>
  <si>
    <t>Бодлого, дүрэм, журам байдаг. Өөрсдийн тогтоосон аргачлалаар эрсдэлийн үнэлгээг хийдэг.</t>
  </si>
  <si>
    <t>Эрсдэлийн үнэлгээ хийдэг боловч үүнтэй холбоотой бодлого, дүрэм, журам байхгүй.</t>
  </si>
  <si>
    <t>Эрсдэлийг тооцдоггүй ч бодлого, дүрэм, журам байдаг.</t>
  </si>
  <si>
    <t>Тийм зүйл байхгүй.</t>
  </si>
  <si>
    <r>
      <t>Бодлого, дүрэм, журам байдаг. Олон улсын тогтоосон аргачлалаар эрсдэлийн үнэлгээг хийдэг</t>
    </r>
    <r>
      <rPr>
        <sz val="12"/>
        <color theme="1"/>
        <rFont val="Times New Roman"/>
        <family val="1"/>
      </rPr>
      <t>.</t>
    </r>
  </si>
  <si>
    <t>МУТС-тэй холбоотойгоор улирал бүр мэдээлэл хүргүүлдэг.</t>
  </si>
  <si>
    <t>МУТС-тэй холбоотойгоор хагас жилд 1 удаа мэдээлэл хүргүүлдэг.</t>
  </si>
  <si>
    <t>МУТС-тэй холбоотойгоор жилд 1 удаа мэдээлэл хүргүүлдэг.</t>
  </si>
  <si>
    <r>
      <rPr>
        <sz val="12"/>
        <color theme="1"/>
        <rFont val="Times New Roman"/>
        <family val="1"/>
      </rPr>
      <t>МУТС-тэй холбоотой мэдээлэл хүргүүлэх гэж байгаа. /хэрэгжих шатандаа байгаа/</t>
    </r>
    <r>
      <rPr>
        <sz val="12"/>
        <color theme="1"/>
        <rFont val="Times New Roman"/>
        <family val="1"/>
      </rPr>
      <t>.</t>
    </r>
  </si>
  <si>
    <r>
      <rPr>
        <sz val="7"/>
        <color theme="1"/>
        <rFont val="Times New Roman"/>
        <family val="1"/>
      </rPr>
      <t xml:space="preserve"> </t>
    </r>
    <r>
      <rPr>
        <sz val="12"/>
        <color theme="1"/>
        <rFont val="Times New Roman"/>
        <family val="1"/>
      </rPr>
      <t>МУТС-тэй холбоотой мэдээлэл байхгүй</t>
    </r>
    <r>
      <rPr>
        <sz val="12"/>
        <color theme="1"/>
        <rFont val="Times New Roman"/>
        <family val="1"/>
      </rPr>
      <t>.</t>
    </r>
  </si>
  <si>
    <t>Танай байгууллагад дотоод аудитын хэлтэс/нэгж бий юу? Дотоод аудитаас МУТСТ үйл ажиллагаатай холбоотой хэрэгжүүлж буй хөтөлбөр, дүрэм, журам, бодлого, үйл ажиллагаанд хяналт тавьдаг уу?</t>
  </si>
  <si>
    <t>Хэрвээ дотоод аудит МУТСТ үйл ажиллагаатай холбоотой хяналт, шалгалт хийдэг бол ямар давтамжтай хийдэг вэ? Хамгийн сүүлд дотоод аудитын хэлтэс хэзээ шалгалт хийсэн бэ? Сүүлд хийгдсэн үнэлгээ, шалгалтын хамрах хүрээ, түүний үр дүнг тайлбарлана уу.</t>
  </si>
  <si>
    <t>Дотоод аудитын нэгж хэдэн хүнтэй вэ? Дотоод аудит МУТСТ-тэй холбоотой үйл ажиллагаанд хэр их цаг зарцуулж ажилладаг вэ?</t>
  </si>
  <si>
    <t>Дотоод аудитын үр дүнг тайлагнах, хянах системээ тодорхойлно уу. Хэн энэхүү тайланг хүлээн авдаг вэ? Эдгээр тайлангуудын аль нэгэнд нь МУТС асуудал багтсан уу?</t>
  </si>
  <si>
    <t>Дотоод аудитын хэлтэс, нэгж байгаа, хяналт тавьдаг.</t>
  </si>
  <si>
    <r>
      <rPr>
        <sz val="12"/>
        <color theme="1"/>
        <rFont val="Times New Roman"/>
        <family val="1"/>
      </rPr>
      <t>Дотоод аудитын хэлтэс, нэгж байхгүй ч хяналт байгаа</t>
    </r>
    <r>
      <rPr>
        <sz val="12"/>
        <color theme="1"/>
        <rFont val="Times New Roman"/>
        <family val="1"/>
      </rPr>
      <t>.</t>
    </r>
  </si>
  <si>
    <r>
      <rPr>
        <sz val="12"/>
        <color theme="1"/>
        <rFont val="Times New Roman"/>
        <family val="1"/>
      </rPr>
      <t>Дотоод аудитын хэлтэс, нэгж байхгүй ч хөтөлбөр, дүрэм журам, бодлого байгаа. Үйл ажиллагааны хяналт байхгүй</t>
    </r>
    <r>
      <rPr>
        <sz val="12"/>
        <color theme="1"/>
        <rFont val="Times New Roman"/>
        <family val="1"/>
      </rPr>
      <t>.</t>
    </r>
  </si>
  <si>
    <r>
      <rPr>
        <sz val="12"/>
        <color theme="1"/>
        <rFont val="Times New Roman"/>
        <family val="1"/>
      </rPr>
      <t xml:space="preserve">Дотоод аудитын хэлтэс, нэгж байгаа, хөтөлбөр, дүрэм журам, бодлого, үйл ажиллагааны хяналт байхгүй </t>
    </r>
    <r>
      <rPr>
        <sz val="12"/>
        <color theme="1"/>
        <rFont val="Times New Roman"/>
        <family val="1"/>
      </rPr>
      <t>.</t>
    </r>
  </si>
  <si>
    <r>
      <rPr>
        <sz val="12"/>
        <color theme="1"/>
        <rFont val="Times New Roman"/>
        <family val="1"/>
      </rPr>
      <t>Дотоод аудитын хэлтэс, нэгж байхгүй</t>
    </r>
    <r>
      <rPr>
        <sz val="12"/>
        <color theme="1"/>
        <rFont val="Times New Roman"/>
        <family val="1"/>
      </rPr>
      <t>.</t>
    </r>
  </si>
  <si>
    <r>
      <rPr>
        <sz val="7"/>
        <color theme="1"/>
        <rFont val="Times New Roman"/>
        <family val="1"/>
      </rPr>
      <t xml:space="preserve"> </t>
    </r>
    <r>
      <rPr>
        <sz val="12"/>
        <color theme="1"/>
        <rFont val="Times New Roman"/>
        <family val="1"/>
      </rPr>
      <t>Сард 1 удаа бол</t>
    </r>
    <r>
      <rPr>
        <sz val="12"/>
        <color theme="1"/>
        <rFont val="Times New Roman"/>
        <family val="1"/>
      </rPr>
      <t>.</t>
    </r>
  </si>
  <si>
    <r>
      <rPr>
        <sz val="12"/>
        <color theme="1"/>
        <rFont val="Times New Roman"/>
        <family val="1"/>
      </rPr>
      <t>Улиралд 1 удаа</t>
    </r>
    <r>
      <rPr>
        <sz val="12"/>
        <color theme="1"/>
        <rFont val="Times New Roman"/>
        <family val="1"/>
      </rPr>
      <t>.</t>
    </r>
  </si>
  <si>
    <r>
      <rPr>
        <sz val="12"/>
        <color theme="1"/>
        <rFont val="Times New Roman"/>
        <family val="1"/>
      </rPr>
      <t>Жилд 2 удаа</t>
    </r>
    <r>
      <rPr>
        <sz val="12"/>
        <color theme="1"/>
        <rFont val="Times New Roman"/>
        <family val="1"/>
      </rPr>
      <t>.</t>
    </r>
  </si>
  <si>
    <r>
      <rPr>
        <sz val="12"/>
        <color theme="1"/>
        <rFont val="Times New Roman"/>
        <family val="1"/>
      </rPr>
      <t>Жилд 1 удаа</t>
    </r>
    <r>
      <rPr>
        <sz val="12"/>
        <color theme="1"/>
        <rFont val="Times New Roman"/>
        <family val="1"/>
      </rPr>
      <t>.</t>
    </r>
  </si>
  <si>
    <r>
      <rPr>
        <sz val="12"/>
        <color theme="1"/>
        <rFont val="Times New Roman"/>
        <family val="1"/>
      </rPr>
      <t>2 жилд 1 удаа</t>
    </r>
    <r>
      <rPr>
        <sz val="12"/>
        <color theme="1"/>
        <rFont val="Times New Roman"/>
        <family val="1"/>
      </rPr>
      <t>.</t>
    </r>
  </si>
  <si>
    <r>
      <rPr>
        <sz val="12"/>
        <color theme="1"/>
        <rFont val="Times New Roman"/>
        <family val="1"/>
      </rPr>
      <t xml:space="preserve">Дотоод аудитын нэгж байгаа. Хангалттай цаг зарцуулдаг </t>
    </r>
    <r>
      <rPr>
        <sz val="12"/>
        <color theme="1"/>
        <rFont val="Times New Roman"/>
        <family val="1"/>
      </rPr>
      <t>.</t>
    </r>
  </si>
  <si>
    <r>
      <rPr>
        <sz val="12"/>
        <color theme="1"/>
        <rFont val="Times New Roman"/>
        <family val="1"/>
      </rPr>
      <t>Дотоод аудитын нэгж байгаа. Шаардлагатай цагийг зарцуулдаг</t>
    </r>
    <r>
      <rPr>
        <sz val="12"/>
        <color theme="1"/>
        <rFont val="Times New Roman"/>
        <family val="1"/>
      </rPr>
      <t>.</t>
    </r>
  </si>
  <si>
    <r>
      <rPr>
        <sz val="12"/>
        <color theme="1"/>
        <rFont val="Times New Roman"/>
        <family val="1"/>
      </rPr>
      <t>Дотоод аудитын нэгж байгаа. Энэ талаар анхаарч ажилладаг</t>
    </r>
    <r>
      <rPr>
        <sz val="12"/>
        <color theme="1"/>
        <rFont val="Times New Roman"/>
        <family val="1"/>
      </rPr>
      <t>.</t>
    </r>
  </si>
  <si>
    <r>
      <t>Дотоод аудитын нэгж байгаа ч МУТС-тэй холбоотой үйл ажиллагааг шалгадаггүй</t>
    </r>
    <r>
      <rPr>
        <sz val="12"/>
        <color theme="1"/>
        <rFont val="Times New Roman"/>
        <family val="1"/>
      </rPr>
      <t>.</t>
    </r>
  </si>
  <si>
    <r>
      <rPr>
        <sz val="12"/>
        <color theme="1"/>
        <rFont val="Times New Roman"/>
        <family val="1"/>
      </rPr>
      <t>Огт цаг гаргадаггүй. Дотоод аудитын нэгж байхгүй</t>
    </r>
    <r>
      <rPr>
        <sz val="12"/>
        <color theme="1"/>
        <rFont val="Times New Roman"/>
        <family val="1"/>
      </rPr>
      <t>.</t>
    </r>
  </si>
  <si>
    <t>Дотоод аудит байгаа. МУТС-тэй холбоотой асуудал хангалттай хэмжээнд багтсан.</t>
  </si>
  <si>
    <t>Дотоод аудит байгаа. МУТС-тэй холбоотой асуудал шаардлагатай хэмжээнд багтсан.</t>
  </si>
  <si>
    <t>Дотоод аудит байгаа. МУТС-тэй холбоотой асуудал бага хэмжээнд багтсан.</t>
  </si>
  <si>
    <t>Дотоод аудит байгаа хэдий ч  МУТС-тэй холбоотой асуудал багтаагүй.</t>
  </si>
  <si>
    <t>Дотоод аудит байхгүй. Эсвэл МУТС-тэй холбоотой асуудал багтаагүй.</t>
  </si>
  <si>
    <t>Тийм. МУТС үйл ажиллагааны эрсдэлгүй гэсэн дүгнэлт гарсан.</t>
  </si>
  <si>
    <t>Тийм. МУТС үйл ажиллагааны эрсдэл үүсэж болзошгүй гэсэн дүгнэлт гарсан.</t>
  </si>
  <si>
    <t>Тийм. МУТС үйл ажиллагааны эрсдэлтэй гэсэн дүгнэлт гарсан.</t>
  </si>
  <si>
    <t>Үгүй. Гэхдээ гадаад аудит оруулахаар төлөвлөж байгаа. Эсвэл Тийм. МУТС үйл ажиллагааны өндөр эрсдэлтэй гэсэн дүгнэлт гарсан.</t>
  </si>
  <si>
    <t>Үгүй.</t>
  </si>
  <si>
    <t>МУТСТ үйл ажиллагаанд гадаад аудитаар хяналт хийлгэж байсан уу? Хэрэв тийм бол уг хяналт, шалгалтын үр дүнгийн талаар мэдээлэл өгнө үү.</t>
  </si>
  <si>
    <t>IV. Дотоод хяналт ба дотоод, гадаад аудит</t>
  </si>
  <si>
    <t>V. Комплианс</t>
  </si>
  <si>
    <t>Комплайнс ажилтан томилсон МУТСТ мэдээлэл, чиг үүргийг тодорхойлсон.</t>
  </si>
  <si>
    <t>Комплайнс ажилтан томилсон холбогдох мэдээлэл, чиг үүргийг тодорхойлсон.</t>
  </si>
  <si>
    <t xml:space="preserve">Комплианс ажилтантай хэдий ч МУТСТ чиглэлээр гүйцэтгэх үүргийг нарийн тодорхойлоогүй </t>
  </si>
  <si>
    <t>Комплианс ажилтангүй хэдий ч МУТСТ чиглэлээр ажиллах комплианс ажилтны чиг үүргийг хариуцсан ажилтан байгаа</t>
  </si>
  <si>
    <t xml:space="preserve">Комплианс ажилтныг томилоогүй </t>
  </si>
  <si>
    <r>
      <t xml:space="preserve">Танай байгууллага МУТСТ-тэй холбоотой комплианс ажилтан томилсон уу? Хэрэв тийм бол нэр, албан тушаал, мэргэжлийн ур чадвар, чиг үүргийг тодорхойлно уу. </t>
    </r>
    <r>
      <rPr>
        <sz val="11"/>
        <color rgb="FFFF0000"/>
        <rFont val="Times New Roman"/>
        <family val="1"/>
      </rPr>
      <t>/Комплианс ажилтныг томилоогүй тохиолдолд уг бүлгийн асуулгуудыг асуух шаардлагагүй/</t>
    </r>
  </si>
  <si>
    <t>МУТСТ үйл ажиллагааны комплиансын асуудал хариуцсан ажилтан МУТСТ үйл ажиллагаанаас өөр үйл ажиллагаатай холбоотой үүрэг гүйцэтгэдэг үү? Хэрэв тийм бол, өөр ямар чиг үүргээр ажилладгийг тодорхой бичнэ үү, хэр цаг хугацааг МУТСТ асуудалд зарцуулдаг вэ?</t>
  </si>
  <si>
    <r>
      <rPr>
        <sz val="8"/>
        <color theme="1"/>
        <rFont val="Times New Roman"/>
        <family val="1"/>
      </rPr>
      <t xml:space="preserve">Тухайн байгууллага комплианс ажилтантай, МУТСТ чиглэлээр ажилладаг </t>
    </r>
    <r>
      <rPr>
        <sz val="8"/>
        <color theme="1"/>
        <rFont val="Times New Roman"/>
        <family val="1"/>
      </rPr>
      <t>.</t>
    </r>
  </si>
  <si>
    <r>
      <rPr>
        <sz val="8"/>
        <color theme="1"/>
        <rFont val="Times New Roman"/>
        <family val="1"/>
      </rPr>
      <t>Комплианс ажилтны чиг үүргийг тодорхойлсон, төлөвлөгөөг боловсруулан ажилладаг</t>
    </r>
    <r>
      <rPr>
        <sz val="8"/>
        <color theme="1"/>
        <rFont val="Times New Roman"/>
        <family val="1"/>
      </rPr>
      <t>.</t>
    </r>
  </si>
  <si>
    <r>
      <rPr>
        <sz val="8"/>
        <color theme="1"/>
        <rFont val="Times New Roman"/>
        <family val="1"/>
      </rPr>
      <t>Комплианс ажилтны чиг үүргийг тодорхойлсон,  төлөвлөгөөгүй хэдий ч тодорхой хугацааг комплианс ажилтны үүрэгт зарцуулдаг</t>
    </r>
    <r>
      <rPr>
        <sz val="8"/>
        <color theme="1"/>
        <rFont val="Times New Roman"/>
        <family val="1"/>
      </rPr>
      <t>.</t>
    </r>
  </si>
  <si>
    <t>Комплианс ажилтны чиг үүргийг тодорхойлсон,  төлөвлөгөөгүй, МУТСТ-тэй холбоотой комплианс ажилтны үүргийг гүйцэтгэх чиглэл авсан хэдий ч үйл ажиллагаа идэвхтэй явуулдаггүй.</t>
  </si>
  <si>
    <t>Комплианс ажилтны хариуцдаг бусад чиг үүргийг тодорхойлоогүй, МУТСТ чиг үүргийн хүрээнд идэвхтэй үйл ажиллагаа явуулдаггүй.</t>
  </si>
  <si>
    <t>Тайлан гаргадаггүй.</t>
  </si>
  <si>
    <t>Тайланг зөвхөн шаардсан үед гаргадаг.</t>
  </si>
  <si>
    <t>Тайланг тогтсон хугацаанд гаргадаг хэдий ч тайланг мэдээлж, танилцуулдаггүй.</t>
  </si>
  <si>
    <t>Тайлагнах нь тодорхой хэдий ч тогтсон хугацаа байхгүй.</t>
  </si>
  <si>
    <t>Тайлагнах нь тодорхой, тогтмол тайлагнадаг.</t>
  </si>
  <si>
    <r>
      <rPr>
        <sz val="8"/>
        <color theme="1"/>
        <rFont val="Times New Roman"/>
        <family val="1"/>
      </rPr>
      <t>Тайлангийн үр дүнг бичсэн, үр дүнд МУТСТ-тэй холбоотой хэрэгжүүлсэн үйл ажиллагаа, хэрэгжилт, үр дүнг багтаасан, хэрэгжүүлсэн үйл ажиллагаа комплианс ажилтны чиг үүрэгт бүрэн нийцсэн, үр ашигтай хэрэгжсэн</t>
    </r>
    <r>
      <rPr>
        <sz val="8"/>
        <color theme="1"/>
        <rFont val="Times New Roman"/>
        <family val="1"/>
      </rPr>
      <t>.</t>
    </r>
  </si>
  <si>
    <r>
      <rPr>
        <sz val="8"/>
        <color theme="1"/>
        <rFont val="Times New Roman"/>
        <family val="1"/>
      </rPr>
      <t>Тайлангийн үр дүнг бичсэн, үр дүнд МУТСТ-тэй холбоотой хэрэгжүүлсэн үйл ажиллагаа, хэрэгжилт, үр дүнг багтаасан хэдий ч хэрэгжүүлсэн үйл ажиллагаа нь хангалттай түвшинд байж чадаагүй</t>
    </r>
    <r>
      <rPr>
        <sz val="8"/>
        <color theme="1"/>
        <rFont val="Times New Roman"/>
        <family val="1"/>
      </rPr>
      <t>.</t>
    </r>
  </si>
  <si>
    <r>
      <rPr>
        <sz val="8"/>
        <color theme="1"/>
        <rFont val="Times New Roman"/>
        <family val="1"/>
      </rPr>
      <t>Тайлангийн үр дүнг бичсэн хэдий ч хэрэгжүүлсэн үйл ажиллагаа нь МУТСТ чиг үүрэгтэй бүрэн нийцээгүй, үйл ажиллагааны хэрэгжилт, үр дүн хангалттай бус байсан</t>
    </r>
    <r>
      <rPr>
        <sz val="8"/>
        <color theme="1"/>
        <rFont val="Times New Roman"/>
        <family val="1"/>
      </rPr>
      <t>.</t>
    </r>
  </si>
  <si>
    <r>
      <rPr>
        <sz val="8"/>
        <color theme="1"/>
        <rFont val="Times New Roman"/>
        <family val="1"/>
      </rPr>
      <t>Тайлангийн үр дүнг бичсэн хэдий МУТСТ-тэй холбоотой хэрэгжүүлсэн үйл ажиллагаа нь үр ашиг багатай, үр дүн муутай байсан</t>
    </r>
    <r>
      <rPr>
        <sz val="8"/>
        <color theme="1"/>
        <rFont val="Times New Roman"/>
        <family val="1"/>
      </rPr>
      <t>.</t>
    </r>
  </si>
  <si>
    <r>
      <rPr>
        <sz val="8"/>
        <color theme="1"/>
        <rFont val="Times New Roman"/>
        <family val="1"/>
      </rPr>
      <t>Тайлангийн үр дүнг бичээгүй буюу тайлан гаргадаггүй</t>
    </r>
    <r>
      <rPr>
        <sz val="8"/>
        <color theme="1"/>
        <rFont val="Times New Roman"/>
        <family val="1"/>
      </rPr>
      <t>.</t>
    </r>
  </si>
  <si>
    <t>МУТСТ үйл ажиллагааны комплиансын асуудал хариуцсан ажилтан тайлангаа хэнд, хэр хугацааны давтамжтай мэдээлдэг вэ?</t>
  </si>
  <si>
    <t>МУТС-ийн комплиансын асуудал хариуцсан ажилтны бэлтгэсэн сүүлийн тайлангийн үр дүнг товч бичнэ үү.</t>
  </si>
  <si>
    <t>МУТС-ийн комплиансын асуудал хариуцсан ажилтны (a) сэжигтэй үйл ажиллагааг хянах, тайлагнах; (b) сургалт зохион байгуулах; (в) эрсдэлийн систем ба хяналтыг бий болгох, (d) бусад зэрэг үүргүүдийг тайлбарлан, эдгээр чиг үүргийн дагуу гүйцэтгэдэг ажил үүргийг бичнэ үү.</t>
  </si>
  <si>
    <t>3 үүргийг зөв тодорхойлсон, хэрэгжүүлдэг үйл ажиллагааг зохих түвшинд дурдсан.</t>
  </si>
  <si>
    <t>3 үүргийг тодорхойлсон, комплианс ажилтны мөрдөж ажилладаг бусад чиг үүргүүдийг тодорхойлсон.</t>
  </si>
  <si>
    <r>
      <t>2 үүргийг зөв тодорхойлон, эдгээр үүргийн дагуу хэрэгжүүлдэг үйл ажиллагааг зохих түвшинд дурдсан</t>
    </r>
    <r>
      <rPr>
        <sz val="8"/>
        <color theme="1"/>
        <rFont val="Times New Roman"/>
        <family val="1"/>
      </rPr>
      <t>.</t>
    </r>
  </si>
  <si>
    <t>Аль нэг чиг үүргийг зөв тодорхойлсон.</t>
  </si>
  <si>
    <r>
      <t>Эдгээр үүргүүдийг тодорхойлж чадаагүй</t>
    </r>
    <r>
      <rPr>
        <sz val="8"/>
        <color theme="1"/>
        <rFont val="Times New Roman"/>
        <family val="1"/>
      </rPr>
      <t>.</t>
    </r>
  </si>
  <si>
    <t>VI. Сургалт, хүний нөөц</t>
  </si>
  <si>
    <r>
      <rPr>
        <sz val="12"/>
        <color theme="1"/>
        <rFont val="Times New Roman"/>
        <family val="1"/>
      </rPr>
      <t>МУТСТ-тэй чиглэлээр сургалтын хөтөлбөртэй</t>
    </r>
    <r>
      <rPr>
        <sz val="12"/>
        <color theme="1"/>
        <rFont val="Times New Roman"/>
        <family val="1"/>
      </rPr>
      <t>.</t>
    </r>
  </si>
  <si>
    <r>
      <rPr>
        <sz val="12"/>
        <color theme="1"/>
        <rFont val="Times New Roman"/>
        <family val="1"/>
      </rPr>
      <t>Сургалтын хөтөлбөртөө МУТС-тэй чиглэлээр сургалтыг оруулсан</t>
    </r>
    <r>
      <rPr>
        <sz val="12"/>
        <color theme="1"/>
        <rFont val="Times New Roman"/>
        <family val="1"/>
      </rPr>
      <t>.</t>
    </r>
  </si>
  <si>
    <t>МУТСТ чиглэлээр сургалтын хөтөлбөргүй хэдий ч, сургалт зохион байгуулдаг.</t>
  </si>
  <si>
    <t>Сургалтын хөтөлбөртэй хэдий ч МУТСТ чиглэлээр сургалт зохион байгуулдаггүй.</t>
  </si>
  <si>
    <t>Сургалтын хөтөлбөргүй, сургалт явуулдаггүй.</t>
  </si>
  <si>
    <t xml:space="preserve">Ажилтнуудад зориулсан МУТС сургалтын хөтөлбөр байдаг уу?  </t>
  </si>
  <si>
    <r>
      <rPr>
        <sz val="12"/>
        <color theme="1"/>
        <rFont val="Times New Roman"/>
        <family val="1"/>
      </rPr>
      <t>Давтамж өндөр, сүүлийн 1 сарын хугацаанд сургалт зохион байгуулсан</t>
    </r>
    <r>
      <rPr>
        <sz val="12"/>
        <color theme="1"/>
        <rFont val="Times New Roman"/>
        <family val="1"/>
      </rPr>
      <t>.</t>
    </r>
  </si>
  <si>
    <r>
      <rPr>
        <sz val="12"/>
        <color theme="1"/>
        <rFont val="Times New Roman"/>
        <family val="1"/>
      </rPr>
      <t>Давтамж өндөр, сүүлийн 3 сарын хугацаанд сургалт зохион байгуулсан</t>
    </r>
    <r>
      <rPr>
        <sz val="12"/>
        <color theme="1"/>
        <rFont val="Times New Roman"/>
        <family val="1"/>
      </rPr>
      <t>.</t>
    </r>
  </si>
  <si>
    <r>
      <rPr>
        <sz val="12"/>
        <color theme="1"/>
        <rFont val="Times New Roman"/>
        <family val="1"/>
      </rPr>
      <t>Давтамж өндөр, сүүлийн 6 сарын хугацаанд сургалт зохион байгуулсан</t>
    </r>
    <r>
      <rPr>
        <sz val="12"/>
        <color theme="1"/>
        <rFont val="Times New Roman"/>
        <family val="1"/>
      </rPr>
      <t>.</t>
    </r>
  </si>
  <si>
    <t>Давтамж бага, сүүлийн 1 жилийн хугацаанд зохион байгуулсан.</t>
  </si>
  <si>
    <t>Давтамж бага, сүүлийн 1 жилээс дээш хугацаанд зохион байгуулаагүй.</t>
  </si>
  <si>
    <r>
      <rPr>
        <sz val="12"/>
        <color theme="1"/>
        <rFont val="Times New Roman"/>
        <family val="1"/>
      </rPr>
      <t>Чиглэл бүрээр сургалтыг зохион байгуулдаг, шинэ ажилчдад зориулсан сургалтыг тухай бүрд нь тогтмол зохион байгуулдаг</t>
    </r>
    <r>
      <rPr>
        <sz val="12"/>
        <color theme="1"/>
        <rFont val="Times New Roman"/>
        <family val="1"/>
      </rPr>
      <t>.</t>
    </r>
  </si>
  <si>
    <t>Шинэ ажилчдад зориулан тогтмол сургалт явуулдаг хэдий ч үйл ажиллагааны чиглэл бүрээр ялгаатай  зохион байгуулдаггүй.</t>
  </si>
  <si>
    <r>
      <rPr>
        <sz val="12"/>
        <color theme="1"/>
        <rFont val="Times New Roman"/>
        <family val="1"/>
      </rPr>
      <t>Зарим тохиолдолд үйл ажиллагааны чиглэл болон, шинэ ажилчдад зориулан сургалт явуулдаг</t>
    </r>
    <r>
      <rPr>
        <sz val="12"/>
        <color theme="1"/>
        <rFont val="Times New Roman"/>
        <family val="1"/>
      </rPr>
      <t>.</t>
    </r>
  </si>
  <si>
    <t>Сургалт зохион байгуулдаг хэдий ч үйл ажиллагааны чиглэл, шинэ ажилчдад зориулсан сургалт байдаггүй.</t>
  </si>
  <si>
    <t>Сургалт зохион байгуулдаггүй бол.</t>
  </si>
  <si>
    <t>ТУЗ, удирдлагуудад зориулан тогтмол сургалт явуулдаг, сургалтын мэдээллийг өгсөн.</t>
  </si>
  <si>
    <t>ТУЗ, удирдлагуудад зориулан сургалт зохион байгуулж байсан.</t>
  </si>
  <si>
    <t>ТУЗ-д сургалт зохион байгуулж байгаагүй ч удирдлагууд тогтмол сургалтад хамрагддаг.</t>
  </si>
  <si>
    <t>ТУЗ-д сургалт зохион байгуулж байгаагүй ч, удирдлагуудад сургалт зохион байгуулж байсан.</t>
  </si>
  <si>
    <r>
      <rPr>
        <sz val="12"/>
        <color theme="1"/>
        <rFont val="Times New Roman"/>
        <family val="1"/>
      </rPr>
      <t>ТУЗ, удирдлагууд сургалтад хамрагдаагүй буюу мэдээлэл өгөөгүй</t>
    </r>
    <r>
      <rPr>
        <sz val="12"/>
        <color theme="1"/>
        <rFont val="Times New Roman"/>
        <family val="1"/>
      </rPr>
      <t>.</t>
    </r>
  </si>
  <si>
    <t>Сургалт хэр хугацааны давтамжтай явагддаг вэ? Хамгийн сүүлд хэзээ сургалт зохион байгуулсан бэ?</t>
  </si>
  <si>
    <t>МУТСТ үйл ажиллагааны сургалт ажилчдын хариуцсан үйл ажиллагааны төрлөөр өөр өөр байдаг уу? Шинэ ажилчдыг сургалтад хэрхэн хамруулдаг вэ?</t>
  </si>
  <si>
    <t>Төлөөлөн удирдах зөвлөл болон байгууллагын удирдлагууд МУТСТ үйл ажиллагааны сургалтад хамрагдсан уу? Сургалтын талаар товч мэдээлэл өгнө үү.</t>
  </si>
  <si>
    <t>Өнгөрсөн жилийн МУТСТ үйл ажиллагааны сургалтын төсөв хэд байсан бэ? Энэ жилийн төсөв хэд вэ?</t>
  </si>
  <si>
    <r>
      <rPr>
        <sz val="12"/>
        <color theme="1"/>
        <rFont val="Times New Roman"/>
        <family val="1"/>
      </rPr>
      <t>МУТСТ-тэй холбоотой сургалтын төсвийг хангалттай  гаргадаг</t>
    </r>
    <r>
      <rPr>
        <sz val="12"/>
        <color theme="1"/>
        <rFont val="Times New Roman"/>
        <family val="1"/>
      </rPr>
      <t>.</t>
    </r>
  </si>
  <si>
    <t>МУТСТ чиглэлээр гаргасан төсвийг хангалттай хэмжээнд батлаагүй.</t>
  </si>
  <si>
    <t>МУТСТ үйл ажиллагааны төсвөөс эсхүл, сургалтын төсвөөс санхүүжүүлдэг.</t>
  </si>
  <si>
    <r>
      <rPr>
        <sz val="12"/>
        <color theme="1"/>
        <rFont val="Times New Roman"/>
        <family val="1"/>
      </rPr>
      <t>Сургалтыг зохион байгуулах тухай бүр санхүүжилтийг шийддэг</t>
    </r>
    <r>
      <rPr>
        <sz val="12"/>
        <color theme="1"/>
        <rFont val="Times New Roman"/>
        <family val="1"/>
      </rPr>
      <t>.</t>
    </r>
  </si>
  <si>
    <t>Сургалтад төсөв хуваарилаагүй, санхүүжилтийг шийдэж чаддаггүй.</t>
  </si>
  <si>
    <t>Бүрэн автоматчилагдсан сэжигтэй үйл ажиллагааг илрүүлэх дотоод системтэй.</t>
  </si>
  <si>
    <t>Сэжигтэй үйл ажиллагааг илрүүлдэг гар ажиллагаа орсон системтэй.</t>
  </si>
  <si>
    <t>Сэжигтэй үйл ажиллагаа илрүүлэх системтэй болохоор судалж /туршиж/ байгаа.</t>
  </si>
  <si>
    <t>Сэжигтэй үйл ажиллагааг илрүүлэх систем хэрэгжүүлэх шаардлагагүй гэж үздэг. Энэ талаарх асуудлыг дотооддоо шийдвэрлэдэг.</t>
  </si>
  <si>
    <t>Сэжигтэй үйл ажиллагааг илрүүлэх талаар ямар ч үйл ажиллагаа явуулдаггүй.</t>
  </si>
  <si>
    <t>Бүх салбар, охин компанид сэжигтэй гүйлгээг хянах тайлагнах бүрэн автоматчилагдсан систем ажилладаг.</t>
  </si>
  <si>
    <t>Бүх салбар, охин компанид сэжигтэй гүйлгээг хянах нэгж ажилладаг.</t>
  </si>
  <si>
    <r>
      <t>Зөвхөн өндөр дүнтэй гүйлгээ их явагддаг салбар, охин компанид хянах, тайлагнах системтэй</t>
    </r>
    <r>
      <rPr>
        <sz val="11"/>
        <color theme="1"/>
        <rFont val="Times New Roman"/>
        <family val="1"/>
      </rPr>
      <t>.</t>
    </r>
  </si>
  <si>
    <r>
      <t>Зөвхөн төв оффист сэжигтэй гүйлгээг хянах, тайлагнах систем ажиллуулдаг</t>
    </r>
    <r>
      <rPr>
        <sz val="11"/>
        <color theme="1"/>
        <rFont val="Times New Roman"/>
        <family val="1"/>
      </rPr>
      <t>.</t>
    </r>
  </si>
  <si>
    <t>Салбар, охин компаниуд дээр сэжигтэй үйл ажиллагааг хянах, тайлагнах систем ажиллуулдаггүй.</t>
  </si>
  <si>
    <r>
      <t>Сэжигтэй гүйлгээний талаарх мэдээллийг зөвхөн холбогдох нэгж мэддэг бөгөөд цааш задруулахгүй байх үүргийг компанийн дүрэм журамд оруулсан</t>
    </r>
    <r>
      <rPr>
        <sz val="11"/>
        <color theme="1"/>
        <rFont val="Times New Roman"/>
        <family val="1"/>
      </rPr>
      <t>.</t>
    </r>
  </si>
  <si>
    <r>
      <t>Сэжигтэй гүйлгээний талаарх мэдээллийг холбогдох нэгжээс гадна байгууллагын ажилчдад мэдэгддэг бөгөөд цааш задруулахгүй байх үүрэгтэй</t>
    </r>
    <r>
      <rPr>
        <sz val="11"/>
        <color theme="1"/>
        <rFont val="Times New Roman"/>
        <family val="1"/>
      </rPr>
      <t>.</t>
    </r>
  </si>
  <si>
    <r>
      <t>Байгууллагын ажилчид сэжигтэй гүйлгээний талаарх мэдээллийг цааш задруулахгүй байх үүрэгтэй боловч үүнийг хянах боломжгүй байдаг</t>
    </r>
    <r>
      <rPr>
        <sz val="11"/>
        <color theme="1"/>
        <rFont val="Times New Roman"/>
        <family val="1"/>
      </rPr>
      <t>.</t>
    </r>
  </si>
  <si>
    <r>
      <t>Байгууллагын ажилчид сэжигтэй гүйлгээний талаарх мэдээллийг цааш задруулахгүй байх үүрэггүй ч компанийн удирдлагаас анхааруулан сануулдаг</t>
    </r>
    <r>
      <rPr>
        <sz val="11"/>
        <color theme="1"/>
        <rFont val="Times New Roman"/>
        <family val="1"/>
      </rPr>
      <t>.</t>
    </r>
  </si>
  <si>
    <r>
      <t>Сэжигтэй гүйлгээний талаарх мэдээллийг задруулахаас урьдчилан сэргийлэх тал дээр ямар нэгэн арга хэмжээ авдаггүй</t>
    </r>
    <r>
      <rPr>
        <sz val="11"/>
        <color theme="1"/>
        <rFont val="Times New Roman"/>
        <family val="1"/>
      </rPr>
      <t>.</t>
    </r>
  </si>
  <si>
    <r>
      <rPr>
        <sz val="12"/>
        <color theme="1"/>
        <rFont val="Times New Roman"/>
        <family val="1"/>
      </rPr>
      <t>Харилцагч бүрээр өөр байдаг</t>
    </r>
    <r>
      <rPr>
        <sz val="12"/>
        <color theme="1"/>
        <rFont val="Times New Roman"/>
        <family val="1"/>
      </rPr>
      <t>.</t>
    </r>
  </si>
  <si>
    <t>Улс төрийн хамааралтай этгээд, гадаадын иргэн, хуулийн этгээд зэрэг тодорхой харилцагчдын хувьд ялгаатай.</t>
  </si>
  <si>
    <t>Өндөр дүнтэй гүйлгээ хийж буй харилцагчдын хувьд хянах, шалгах механизмтай.</t>
  </si>
  <si>
    <t>Бүх харилцагчдын хувьд ижил байдаг.</t>
  </si>
  <si>
    <t>Харилцагчдыг хянан шалгах, тайлагнах механизм байдаггүй.</t>
  </si>
  <si>
    <r>
      <rPr>
        <sz val="12"/>
        <color theme="1"/>
        <rFont val="Times New Roman"/>
        <family val="1"/>
      </rPr>
      <t>Сэжигтэй гүйлгээ хийгдэхээс сэргийлэх зорилгоор харилцагч бүрийн дансны мэдээлэл, гүйлгээг хянадаг</t>
    </r>
    <r>
      <rPr>
        <sz val="12"/>
        <color theme="1"/>
        <rFont val="Times New Roman"/>
        <family val="1"/>
      </rPr>
      <t>.</t>
    </r>
  </si>
  <si>
    <t>Ашгийн бус байгууллага, улс төрийн хамааралтай этгээд, гадаадын иргэн, хуулийн этгээд зэрэг харилцагчдын дансны мэдээлэл, гүйлгээг хянадаг.</t>
  </si>
  <si>
    <t>Зөвхөн өндөр дүнтэй гүйлгээ хийж байгаа гадаадын иргэн, хуулийн этгээдийн дансны мэдээлэл, гүйлгээг хянадаг.</t>
  </si>
  <si>
    <r>
      <rPr>
        <sz val="12"/>
        <color theme="1"/>
        <rFont val="Times New Roman"/>
        <family val="1"/>
      </rPr>
      <t>Харилцагчдын дансны мэдээлэл, гүйлгээг хянадаггүй</t>
    </r>
    <r>
      <rPr>
        <sz val="12"/>
        <color theme="1"/>
        <rFont val="Times New Roman"/>
        <family val="1"/>
      </rPr>
      <t>.</t>
    </r>
  </si>
  <si>
    <t>Зөвхөн өндөр дүнтэй гүйлгээ хийж байгаа харилцагчдын дансны мэдээллийг хянадаг.</t>
  </si>
  <si>
    <r>
      <rPr>
        <sz val="12"/>
        <color theme="1"/>
        <rFont val="Times New Roman"/>
        <family val="1"/>
      </rPr>
      <t>Сэжигтэй гүйлгээ илэрсэн тохиолдолд уг гүйлгээг даруй зогсоож, тэр даруй Санхүү мэдээллийн албанд мэдээлдэг. Холбогдох баримтыг баримтжуулан авч үлддэг</t>
    </r>
    <r>
      <rPr>
        <sz val="12"/>
        <color theme="1"/>
        <rFont val="Times New Roman"/>
        <family val="1"/>
      </rPr>
      <t>.</t>
    </r>
  </si>
  <si>
    <t>Сэжигтэй гүйлгээ илэрсэн тохиолдолд уг гүйлгээг даруй зогсоож, тэр даруй Санхүү мэдээллийн албанд мэдээлдэг. Холбогдох баримтыг баримтжуулан авч үлддэггүй.</t>
  </si>
  <si>
    <r>
      <rPr>
        <sz val="12"/>
        <color theme="1"/>
        <rFont val="Times New Roman"/>
        <family val="1"/>
      </rPr>
      <t>Сэжигтэй гүйлгээ илэрсэн тохиолдолд уг гүйлгээг даруй зогсоогоод баримтыг баримтжуулан авч үлддэг</t>
    </r>
    <r>
      <rPr>
        <sz val="12"/>
        <color theme="1"/>
        <rFont val="Times New Roman"/>
        <family val="1"/>
      </rPr>
      <t>. /Санхүү мэдээллийн албанд мэдээлдэггүй/</t>
    </r>
  </si>
  <si>
    <r>
      <rPr>
        <sz val="12"/>
        <color theme="1"/>
        <rFont val="Times New Roman"/>
        <family val="1"/>
      </rPr>
      <t>Сэжигтэй гүйлгээ илэрсэн тохиолдолд уг гүйлгээг даруй зогсоогоод холбогдох баримтыг баримтжуулан авч үлддэггүй</t>
    </r>
    <r>
      <rPr>
        <sz val="12"/>
        <color theme="1"/>
        <rFont val="Times New Roman"/>
        <family val="1"/>
      </rPr>
      <t>. /Санхүү мэдээллийн албанд мэдээлдэггүй</t>
    </r>
  </si>
  <si>
    <r>
      <rPr>
        <sz val="12"/>
        <color theme="1"/>
        <rFont val="Times New Roman"/>
        <family val="1"/>
      </rPr>
      <t>Сэжигтэй гүйлгээг тодорхойлох боломжгүй байдаг тул арга хэмжээ авдаггүй</t>
    </r>
    <r>
      <rPr>
        <sz val="12"/>
        <color theme="1"/>
        <rFont val="Times New Roman"/>
        <family val="1"/>
      </rPr>
      <t>.</t>
    </r>
  </si>
  <si>
    <t>Танай байгууллага сэжигтэй үйл ажиллагааг илрүүлж, мэдээлэх дотоод системтэй юу? Хэрэв тийм бол гар ажиллагаатай юу, автоматжуулсан уу?</t>
  </si>
  <si>
    <r>
      <t xml:space="preserve">Танай байгууллагын салбар, охин компанид сэжигтэй үйл ажиллагааг хянах, тайлагнах системтэй байдаг уу? </t>
    </r>
    <r>
      <rPr>
        <sz val="11"/>
        <color rgb="FFFF0000"/>
        <rFont val="Times New Roman"/>
        <family val="1"/>
      </rPr>
      <t>/Хэрэв салбар, охин комданигүй бол бөглөхгүй/</t>
    </r>
  </si>
  <si>
    <t>Ямар нэгэн сэжигтэй үйлдлүүдийг бусад хамааралгүй этгээдүүд (зөвшөөрөлгүй нам, эвсэл гэх мэт)-д задруулахаас урьдчилан сэргийлэхийн тулд ямар аюулгүй байдлын арга хэмжээ авч ажилладаг вэ?</t>
  </si>
  <si>
    <t>Харилцагчдыг хянан шалгах, тайлагнах механизмууд бүх хэрэглэгчдийн хувьд ижил байдаг уу?</t>
  </si>
  <si>
    <t>Танай байгууллага сэжигтэй гүйлгээ хийхээс урьдчилан сэргийлэхийн тулд ашгийн бус байгууллагууд, улс төрийн хамааралтай этгээд, гадаадын иргэн, хуулийн этгээдийн дансны мэдээлэл, гүйлгээг хянадаг уу?</t>
  </si>
  <si>
    <t>Данс, гүйлгээ, шилжүүлгийг сэжигтэй гэж тодорхойлсон тохиолдолд Санхүү мэдээллийн албанд хэрхэн мэдээлдэг вэ? Холбогдох баримтыг баримтжуулан хадгалдаг уу?</t>
  </si>
  <si>
    <t>Ажилчид шударгаар сэжигтэй гүйлгээг мэдээлж буй эсэх дээр хяналт тавьдаг уу?</t>
  </si>
  <si>
    <t>Баримт бичгийг хадгалах/бүртгэх бодлого байдаг уу? Товч мэдээлэл өгнө үү.</t>
  </si>
  <si>
    <t>Баримт бичгийг хэрхэн хадгалж, ямар аюулгүй байдлын арга хэмжээ авдаг вэ? Цаасан, цахим хэлбэрээр, ажлын байрандаа, ажлын байрнаас өөр газар хадгалдаг гэх мэт.</t>
  </si>
  <si>
    <t>МУТС-тэй холбоотой өгөгдөлд хандах, олж авах, үзэх, ашиглах үйл явцыг тайлбарлана уу. 5 жилийн өмнө үйлчлүүлсэн харилцагчийн холбогдох мэдээллийг олж авахад хэр хугацаа шаардагдах вэ? Үүнийг туршиж үзсэн үү?</t>
  </si>
  <si>
    <t>Харилцагчийн өгөгдлийг авах талаар эрх бүхий байгууллагууд (жишээ нь, Санхүү мэдээллийн алба)-аас хүсэлт гаргаж байсан уу, хэр хугацаанд хариу өгдөг вэ?</t>
  </si>
  <si>
    <t>Ажилтан бүрд сэжигтэй гүйлгээг мэдээлэх үүргийг байгууллагын дүрэм, журамд тусгасан ба холбогдох ажилтан /ТУЗ байж болно/ үргэлж хяналт тавьдаг.</t>
  </si>
  <si>
    <t>Ажилтан бүрд сэжигтэй гүйлгээг мэдээлэх үүргийг байгууллагын дүрэм, журамд тусгасан байдаг.</t>
  </si>
  <si>
    <r>
      <rPr>
        <sz val="12"/>
        <color theme="1"/>
        <rFont val="Times New Roman"/>
        <family val="1"/>
      </rPr>
      <t>Байгууллага дотор бусад үйл ажиллагааг авч хэрэгжүүлдэг</t>
    </r>
    <r>
      <rPr>
        <sz val="12"/>
        <color theme="1"/>
        <rFont val="Times New Roman"/>
        <family val="1"/>
      </rPr>
      <t>. /мэдээллийн самбар, тусдаа систем г.м/</t>
    </r>
  </si>
  <si>
    <t>Ажилтан бүрээс асуудаг ч хяналтыг цаг тухай бүрд нь тавьж чаддаггүй.</t>
  </si>
  <si>
    <t>Ямар ч хяналт тавьдаггүй. Ямар ч үүрэг оноогоогүй.</t>
  </si>
  <si>
    <t>МУТСТ үйл ажиллагааны хяналт шалгалт, бодлого, журмыг мөрддөггүй ажилчдад ногдуулах захиргааны шийтгэл байдаг уу? Сүүлийн 3 жилд ийм асуудал гарсан уу?</t>
  </si>
  <si>
    <t>Хууль болон байгууллагын дотоод дүрэм, журмын дагуу шийтгэл ногдуулдаг.</t>
  </si>
  <si>
    <t>Байгууллагын дотоод дүрэм, журмын дагуу шийтгэл ногдуулдаг.</t>
  </si>
  <si>
    <r>
      <rPr>
        <sz val="12"/>
        <color theme="1"/>
        <rFont val="Times New Roman"/>
        <family val="1"/>
      </rPr>
      <t>Дүрэм, журмаар зохицуулдаггүй ч асуудал гаргасан ажилтнуудад ТУЗ-с шийтгэл ногдуулдаг</t>
    </r>
    <r>
      <rPr>
        <sz val="12"/>
        <color theme="1"/>
        <rFont val="Times New Roman"/>
        <family val="1"/>
      </rPr>
      <t>.</t>
    </r>
  </si>
  <si>
    <r>
      <rPr>
        <sz val="12"/>
        <color theme="1"/>
        <rFont val="Times New Roman"/>
        <family val="1"/>
      </rPr>
      <t>Дүрэм, журамдаа тусгахаар ажиллаж байгаа</t>
    </r>
    <r>
      <rPr>
        <sz val="12"/>
        <color theme="1"/>
        <rFont val="Times New Roman"/>
        <family val="1"/>
      </rPr>
      <t>.</t>
    </r>
  </si>
  <si>
    <t>Ямар ч шийтгэл ногдуулдаггүй.</t>
  </si>
  <si>
    <r>
      <t>Байгууллага дотроо баримт бичгийг бүртгэж хадгалан, нэгдсэн мэдээллийн сан үүсгэдэг бол</t>
    </r>
    <r>
      <rPr>
        <sz val="12"/>
        <color theme="1"/>
        <rFont val="Times New Roman"/>
        <family val="1"/>
      </rPr>
      <t>.</t>
    </r>
  </si>
  <si>
    <r>
      <t>Баримт бичгийг бүртгэж, ажилтан бүр тусдаа хадгалдаг</t>
    </r>
    <r>
      <rPr>
        <sz val="12"/>
        <color theme="1"/>
        <rFont val="Times New Roman"/>
        <family val="1"/>
      </rPr>
      <t>.</t>
    </r>
  </si>
  <si>
    <r>
      <rPr>
        <sz val="12"/>
        <color theme="1"/>
        <rFont val="Times New Roman"/>
        <family val="1"/>
      </rPr>
      <t>Баримт бичгийг хадгалдаг учир бүртгэх шаардлагагүй гэж үздэг</t>
    </r>
    <r>
      <rPr>
        <sz val="12"/>
        <color theme="1"/>
        <rFont val="Times New Roman"/>
        <family val="1"/>
      </rPr>
      <t>.</t>
    </r>
  </si>
  <si>
    <r>
      <rPr>
        <sz val="12"/>
        <color theme="1"/>
        <rFont val="Times New Roman"/>
        <family val="1"/>
      </rPr>
      <t>Баримт бичгийг бүртгэдэг боловч хадгалдаггүй</t>
    </r>
    <r>
      <rPr>
        <sz val="12"/>
        <color theme="1"/>
        <rFont val="Times New Roman"/>
        <family val="1"/>
      </rPr>
      <t>.</t>
    </r>
  </si>
  <si>
    <r>
      <rPr>
        <sz val="12"/>
        <color theme="1"/>
        <rFont val="Times New Roman"/>
        <family val="1"/>
      </rPr>
      <t>Баримт бичгийг хадгалж, бүртгэдэггүй</t>
    </r>
    <r>
      <rPr>
        <sz val="12"/>
        <color theme="1"/>
        <rFont val="Times New Roman"/>
        <family val="1"/>
      </rPr>
      <t>.</t>
    </r>
  </si>
  <si>
    <r>
      <rPr>
        <sz val="12"/>
        <color theme="1"/>
        <rFont val="Times New Roman"/>
        <family val="1"/>
      </rPr>
      <t>Баримт бичгийг цаасан хэлбэрээр нэгдсэн нэг газар аюулгүй хадгалдаг</t>
    </r>
    <r>
      <rPr>
        <sz val="12"/>
        <color theme="1"/>
        <rFont val="Times New Roman"/>
        <family val="1"/>
      </rPr>
      <t xml:space="preserve">. </t>
    </r>
  </si>
  <si>
    <r>
      <rPr>
        <sz val="12"/>
        <color theme="1"/>
        <rFont val="Times New Roman"/>
        <family val="1"/>
      </rPr>
      <t>Цахим хэлбэрээр нэгдсэн файл үүсгэн вирус халдаахгүйгээр хадгалдаг</t>
    </r>
    <r>
      <rPr>
        <sz val="12"/>
        <color theme="1"/>
        <rFont val="Times New Roman"/>
        <family val="1"/>
      </rPr>
      <t>.</t>
    </r>
  </si>
  <si>
    <t>Ажлын байрандаа ажилтан бүрийн ширээнд хадгалагддаг.</t>
  </si>
  <si>
    <t>Ажлын байрнаас өөр газар эмх цэгцгүй хадгалдаг.</t>
  </si>
  <si>
    <t>Баримт бичгийг хадгалдаггүй.</t>
  </si>
  <si>
    <r>
      <rPr>
        <sz val="12"/>
        <color theme="1"/>
        <rFont val="Times New Roman"/>
        <family val="1"/>
      </rPr>
      <t>Байгууллага байгуулагдахаас эхлээд бүх үйлчлүүлсэн харилцагчдын мэдээллийг хайхад ямар ч асуудалгүй хурдан гаргаж чаддаг</t>
    </r>
    <r>
      <rPr>
        <sz val="12"/>
        <color theme="1"/>
        <rFont val="Times New Roman"/>
        <family val="1"/>
      </rPr>
      <t>.</t>
    </r>
  </si>
  <si>
    <t>Тусдаа баримт бичиг хариуцсан ажилтантай тул тухайн ажилтнаас зөвшөөрөл авч гаргуулдаг/хугацаа шаардана/.</t>
  </si>
  <si>
    <r>
      <rPr>
        <sz val="12"/>
        <color theme="1"/>
        <rFont val="Times New Roman"/>
        <family val="1"/>
      </rPr>
      <t>Архиваас шүүн харах шаардлага гардаг бол</t>
    </r>
    <r>
      <rPr>
        <sz val="12"/>
        <color theme="1"/>
        <rFont val="Times New Roman"/>
        <family val="1"/>
      </rPr>
      <t>. /хугацаа их шаардана/</t>
    </r>
  </si>
  <si>
    <r>
      <t>Ажилчин бүрд мэдээлэл хадгалагддаг тул тухайн ажилтантай холбогдож мэдээллийг олдог</t>
    </r>
    <r>
      <rPr>
        <sz val="12"/>
        <color theme="1"/>
        <rFont val="Times New Roman"/>
        <family val="1"/>
      </rPr>
      <t>. /хэн ямар файл хариуцан хадгалсан нь тодорхойгүй байдаг/</t>
    </r>
  </si>
  <si>
    <r>
      <rPr>
        <sz val="7"/>
        <color theme="1"/>
        <rFont val="Times New Roman"/>
        <family val="1"/>
      </rPr>
      <t xml:space="preserve"> </t>
    </r>
    <r>
      <rPr>
        <sz val="12"/>
        <color theme="1"/>
        <rFont val="Times New Roman"/>
        <family val="1"/>
      </rPr>
      <t>5 жилийн өмнөх мэдээллийг олоход маш хүндрэлтэй. Системд оруулаагүй байдаг</t>
    </r>
    <r>
      <rPr>
        <sz val="12"/>
        <color theme="1"/>
        <rFont val="Times New Roman"/>
        <family val="1"/>
      </rPr>
      <t>.</t>
    </r>
  </si>
  <si>
    <r>
      <rPr>
        <sz val="12"/>
        <color theme="1"/>
        <rFont val="Times New Roman"/>
        <family val="1"/>
      </rPr>
      <t>Хүсэлт гаргахад хүсэлтийг тухай бүрд нь хурдан шийдвэрлэн гаргаж өгдөг/гаргаж өгөх боломжтой</t>
    </r>
    <r>
      <rPr>
        <sz val="12"/>
        <color theme="1"/>
        <rFont val="Times New Roman"/>
        <family val="1"/>
      </rPr>
      <t>.</t>
    </r>
  </si>
  <si>
    <r>
      <rPr>
        <sz val="12"/>
        <color theme="1"/>
        <rFont val="Times New Roman"/>
        <family val="1"/>
      </rPr>
      <t>Хүсэлтийг шийдвэрлэхэд ажлын 3 өдөр шаарддаг</t>
    </r>
    <r>
      <rPr>
        <sz val="12"/>
        <color theme="1"/>
        <rFont val="Times New Roman"/>
        <family val="1"/>
      </rPr>
      <t xml:space="preserve">. </t>
    </r>
  </si>
  <si>
    <r>
      <rPr>
        <sz val="12"/>
        <color theme="1"/>
        <rFont val="Times New Roman"/>
        <family val="1"/>
      </rPr>
      <t>Хүсэлтийг шийдвэрлэхэд ажлын 5 өдөр шаарддаг</t>
    </r>
    <r>
      <rPr>
        <sz val="12"/>
        <color theme="1"/>
        <rFont val="Times New Roman"/>
        <family val="1"/>
      </rPr>
      <t>.</t>
    </r>
  </si>
  <si>
    <r>
      <rPr>
        <sz val="12"/>
        <color theme="1"/>
        <rFont val="Times New Roman"/>
        <family val="1"/>
      </rPr>
      <t>Хүсэлтийг шийдвэрлэн гаргах өгөх боломжтой ч ажлын 5 өдрөөс илүү их хугацаа шаарддаг</t>
    </r>
    <r>
      <rPr>
        <sz val="12"/>
        <color theme="1"/>
        <rFont val="Times New Roman"/>
        <family val="1"/>
      </rPr>
      <t>.</t>
    </r>
  </si>
  <si>
    <r>
      <rPr>
        <sz val="12"/>
        <color theme="1"/>
        <rFont val="Times New Roman"/>
        <family val="1"/>
      </rPr>
      <t>Харилцагчийн мэдээллийг гаргаж өгөх ямар ч боломжгүй. Харилцагчийн мэдээллийн сан үүсгээгүй</t>
    </r>
    <r>
      <rPr>
        <sz val="12"/>
        <color theme="1"/>
        <rFont val="Times New Roman"/>
        <family val="1"/>
      </rPr>
      <t>.</t>
    </r>
  </si>
  <si>
    <t>БҮТЦИЙН ЭРСДЭЛ</t>
  </si>
  <si>
    <t>Байгууллагын хэмжээ /нийт хөрөнгө/</t>
  </si>
  <si>
    <t>Үйл ажиллагаа эрхэлсэн жил</t>
  </si>
  <si>
    <t>БИЗНЕСИЙН ЭРСДЭЛ</t>
  </si>
  <si>
    <t>ХЭРЭГЛЭГЧИЙН ЭРСДЭЛ</t>
  </si>
  <si>
    <t xml:space="preserve">Дотоодын иргэн </t>
  </si>
  <si>
    <t xml:space="preserve">Гадаадын иргэн </t>
  </si>
  <si>
    <t>ГҮЙЛГЭЭНИЙ ЭРСДЭЛ</t>
  </si>
  <si>
    <t>Андерайтер</t>
  </si>
  <si>
    <t>Хөдөө, орон нутгийн салбар</t>
  </si>
  <si>
    <t>АГУУЛГА</t>
  </si>
  <si>
    <t>№</t>
  </si>
  <si>
    <t>БҮТЭЭГДЭХҮҮН, ҮЙЛЧИЛГЭЭНИЙ ЭРСДЭЛ</t>
  </si>
  <si>
    <t>ХҮРГЭХ СУВГИЙН ЭРСДЭЛ</t>
  </si>
  <si>
    <t>II. ЧАНАРЫН ҮНЭЛГЭЭ</t>
  </si>
  <si>
    <t>I. ТООН АСУУЛГА</t>
  </si>
  <si>
    <r>
      <t>ДҮН /</t>
    </r>
    <r>
      <rPr>
        <sz val="11"/>
        <color rgb="FF000000"/>
        <rFont val="Times New Roman"/>
        <family val="1"/>
      </rPr>
      <t>төгрөгөөр/</t>
    </r>
  </si>
  <si>
    <r>
      <t xml:space="preserve">Үйл ажиллагааны чиглэл                                                                            </t>
    </r>
    <r>
      <rPr>
        <b/>
        <sz val="10"/>
        <color theme="1"/>
        <rFont val="Times New Roman"/>
        <family val="1"/>
      </rPr>
      <t>1) Хөрөнгө оруулалтын зөвлөх                                                                         2) Брокер                                                                                                    3) Брокер, дилер                                                                                      4) Брокер, андерайтер                                                                                    5) Брокер, дилер, андерайтер</t>
    </r>
  </si>
  <si>
    <t>10-аас дээш жил</t>
  </si>
  <si>
    <t>8 жил - 10 жил</t>
  </si>
  <si>
    <t>6 жил - 8 жил</t>
  </si>
  <si>
    <t>2 жил - 6 жил</t>
  </si>
  <si>
    <t>2 жил хүртэлх</t>
  </si>
  <si>
    <t xml:space="preserve">Сайн байна уу, </t>
  </si>
  <si>
    <t>Мөнгө угаах болон терроризмыг санхүүжүүлэх үйл ажиллагаа цаг хугацаа өнгөрөх тусам илүү боловсронгуй болж, олон тооны хохирогчид бий болсоор байна. Энэ үйл ажиллагааг саармагжуулах гол үйл ажиллагаа бол МУТС тэмцэх тогтолцоог өөрийн байгууллагад нутагшуулж, хэрэгжүүлж хэвших юм. Нөгөө талаас зохицуулагч байгууллага нь мэдээлэх үүрэгтэй этгээдийн МУТСТ урьдчилан сэргийлэх тогтолцоог үнэлж, бий болох эрсдэлийг бууруулах арга хэмжээ авахыг даалгах нь зайлшгүй хэрэгжүүлэх ажил юм. Иймд Хорооноос Олон Улсын Валютын Сангийн зөвлөхүүдтэй хамтран боловсруулсан МУТС эрсдэлийн үнэлгээний асуулгыг боловсрууллаа. Эрсдэлийн үнэлгээний тайлан гаргахад дараах зүйлсийг анхаарна уу. Үүнд:</t>
  </si>
  <si>
    <t>ЭРСДЭЛИЙН ҮНЭЛГЭЭНИЙ АСУУЛГАД ХАРИУЛАХ ЗААВАРЧИЛГАА</t>
  </si>
  <si>
    <t>1. Асуулгуудын ихэнхи буюу чанарын асуулгууд нь сонгох хариулттай тул та аль нэг хариултыг заавал сонгох шаардлагатай.</t>
  </si>
  <si>
    <t xml:space="preserve">2. Сонгох хариулт бүтэн харагдахгүй нөхцөлд та тухайн хариултыг дарж бүтнээр нь унших боломжтой.  </t>
  </si>
  <si>
    <t>Дүн</t>
  </si>
  <si>
    <t>Жин</t>
  </si>
  <si>
    <t>Компанийн засаглал</t>
  </si>
  <si>
    <t>МУТС-тэй тэмцэх чиглэлээр хэрэгжүүлж буй арга хэмжээ</t>
  </si>
  <si>
    <t>Эрсдэлийн менежмент</t>
  </si>
  <si>
    <t>Дотоод хяналт ба дотоод, гадаад аудит</t>
  </si>
  <si>
    <t>Комплаенс</t>
  </si>
  <si>
    <t>Сургалт, хүний нөөц</t>
  </si>
  <si>
    <t>Тайлагнал ба тэмдэглэл</t>
  </si>
  <si>
    <t>ЧАНАРЫН АСУУЛГА</t>
  </si>
  <si>
    <t>Үнэлгээ</t>
  </si>
  <si>
    <t>Risk Scale</t>
  </si>
  <si>
    <t>Scale</t>
  </si>
  <si>
    <t>From</t>
  </si>
  <si>
    <t>To</t>
  </si>
  <si>
    <t>Very low</t>
  </si>
  <si>
    <t>Low</t>
  </si>
  <si>
    <t>Medium</t>
  </si>
  <si>
    <t>High</t>
  </si>
  <si>
    <t>Very high</t>
  </si>
  <si>
    <t>Дүн I</t>
  </si>
  <si>
    <t>Жин II</t>
  </si>
  <si>
    <t>Жин III</t>
  </si>
  <si>
    <t>НИЙТ ОНОО</t>
  </si>
  <si>
    <t>ЭРСДЭЛИЙН ТҮВШИН</t>
  </si>
  <si>
    <t>ХЭРЭГЛЭГЧИЙН ЭРСДЭЛ /Хэлцлийн тоог бөглөнө/</t>
  </si>
  <si>
    <t>ГҮЙЛГЭЭНИЙ ЭРСДЭЛ /арилжааны гүйлгээний хэмжээг бөглөнө/</t>
  </si>
  <si>
    <t>БҮТЭЭГДЭХҮҮН, ҮЙЛЧИЛГЭЭНИЙ ЭРСДЭЛ /үйлчилгээний гүйлгээний дүн/</t>
  </si>
  <si>
    <t>ХҮРГЭХ СУВГИЙН ЭРСДЭЛ /гүйлгээний дүн/</t>
  </si>
  <si>
    <t>ЗААВАРЧИЛГАА:</t>
  </si>
  <si>
    <r>
      <rPr>
        <b/>
        <sz val="11"/>
        <color theme="1"/>
        <rFont val="Times New Roman"/>
        <family val="1"/>
      </rPr>
      <t>Байгууллагын хэмжээ</t>
    </r>
    <r>
      <rPr>
        <sz val="11"/>
        <color theme="1"/>
        <rFont val="Times New Roman"/>
        <family val="1"/>
      </rPr>
      <t xml:space="preserve">: Тухайн байгууллагын хэмжээ, үйл ажиллагааны цар хүрээ том байх тусам МУТС эрсдэл нэмэгдэнэ гэсэн таамаглалд үндэслэн эрсдэлийг тооцно. </t>
    </r>
  </si>
  <si>
    <r>
      <rPr>
        <b/>
        <sz val="11"/>
        <color theme="1"/>
        <rFont val="Times New Roman"/>
        <family val="1"/>
      </rPr>
      <t>Үйл ажиллагааны чиглэл</t>
    </r>
    <r>
      <rPr>
        <sz val="11"/>
        <color theme="1"/>
        <rFont val="Times New Roman"/>
        <family val="1"/>
      </rPr>
      <t xml:space="preserve">: Үнэт цаасны компаниудын МУТС эрсдэл нь үйл ажиллагааны чиглэлээс хамааран ялгаатай байх тул, тухайн компаниудын эрсдэлийг эрхэлж буй үйл ажиллагаанаас нь хамааруулан тооцно. </t>
    </r>
  </si>
  <si>
    <r>
      <rPr>
        <b/>
        <sz val="11"/>
        <color theme="1"/>
        <rFont val="Times New Roman"/>
        <family val="1"/>
      </rPr>
      <t xml:space="preserve">Үйл ажиллагаа эрхэлсэн жил: </t>
    </r>
    <r>
      <rPr>
        <sz val="11"/>
        <color theme="1"/>
        <rFont val="Times New Roman"/>
        <family val="1"/>
      </rPr>
      <t xml:space="preserve">Олон жил тогтвортой үйл ажиллагаа явуулсан байгууллага нь МУТС эрсдэл багатай байна гэсэн таамаглалд суурилан үнэлнэ. </t>
    </r>
  </si>
  <si>
    <r>
      <rPr>
        <b/>
        <sz val="11"/>
        <color theme="1"/>
        <rFont val="Times New Roman"/>
        <family val="1"/>
      </rPr>
      <t>Хэрэглэгчдийн эрсдэл:</t>
    </r>
    <r>
      <rPr>
        <sz val="11"/>
        <color theme="1"/>
        <rFont val="Times New Roman"/>
        <family val="1"/>
      </rPr>
      <t xml:space="preserve"> МУТС үйл ажиллагаанд хэрэглэгчдийн талаас нөлөөлж болох эрсдэлийг тооцохдоо хэлцлийн тоог дотоодын иргэн, дотоодын хуулийн этгээд, гадаадын иргэн, гадаадын хуулийн этгээд гэсэн хэрэглэгчдийн төрлөөр ангилан үнэлнэ.</t>
    </r>
  </si>
  <si>
    <r>
      <rPr>
        <b/>
        <sz val="11"/>
        <color theme="1"/>
        <rFont val="Times New Roman"/>
        <family val="1"/>
      </rPr>
      <t xml:space="preserve">Гүйлгээний эрсдэл: </t>
    </r>
    <r>
      <rPr>
        <sz val="11"/>
        <color theme="1"/>
        <rFont val="Times New Roman"/>
        <family val="1"/>
      </rPr>
      <t>МУТС үйл ажиллагаанд нөлөөлөх гүйлгээний эрсдэлийг тооцохдоо арилжааны гүйлгээний хэмжээг дотоодын иргэн, дотоодын хуулийн этгээд, гадаадын иргэн, гадаадын хуулийн этгээд гэсэн хэрэглэгчдийн төрлөөр ангилан үнэлнэ.</t>
    </r>
  </si>
  <si>
    <r>
      <rPr>
        <b/>
        <sz val="11"/>
        <color theme="1"/>
        <rFont val="Times New Roman"/>
        <family val="1"/>
      </rPr>
      <t>Бүтээгдэхүүн, үйлчилгээний эрсдэл:</t>
    </r>
    <r>
      <rPr>
        <sz val="11"/>
        <color theme="1"/>
        <rFont val="Times New Roman"/>
        <family val="1"/>
      </rPr>
      <t xml:space="preserve"> Уг эрсдэлийг тооцохдоо тухайн компанийн брокер, дилер болон андеррайтерийн чиглэлээр үзүүлж буй үйлчилгээний гүйлгээний дүнд үндэслэн үнэлнэ.</t>
    </r>
  </si>
  <si>
    <r>
      <rPr>
        <b/>
        <sz val="11"/>
        <color theme="1"/>
        <rFont val="Times New Roman"/>
        <family val="1"/>
      </rPr>
      <t>Хүргэлтийн сувгийн эрсдэл:</t>
    </r>
    <r>
      <rPr>
        <sz val="11"/>
        <color theme="1"/>
        <rFont val="Times New Roman"/>
        <family val="1"/>
      </rPr>
      <t xml:space="preserve"> Уг эрсдэлийг тооцохдоо байгууллагын үйлчилгээг хүргэж буй сувгаар нь үйлчилгээний төв оффисоор, хөдөө, орон нутгийн салбараар хэмээн ангилж арилжааны гүйлгээний дүнд үндэслэн эрсдэлийг тооцно. </t>
    </r>
  </si>
  <si>
    <t>ЕРӨНХИЙ АСУУЛГА</t>
  </si>
  <si>
    <t>Байгууллагын нэр</t>
  </si>
  <si>
    <t>Гүйцэтгэх захиралын нэр</t>
  </si>
  <si>
    <t>Комплаенсын ажилтны нэр</t>
  </si>
  <si>
    <t>Комплаенсын ажилтан томилсон тушаалын дугаар</t>
  </si>
  <si>
    <t xml:space="preserve">Комплаенсын ажилтан өөрчлөгдөж байсан эсэх? </t>
  </si>
  <si>
    <t>Хэрэв тийм бол өмнөх комплаенсын ажилтны нэрийг нөхнө үү?</t>
  </si>
  <si>
    <t>5а.</t>
  </si>
  <si>
    <t>Тийм</t>
  </si>
  <si>
    <t>Үгүй</t>
  </si>
  <si>
    <t>ХАРИУЛТ</t>
  </si>
  <si>
    <t xml:space="preserve">Танай байгууллагын ТУЗ, удирдлагууд, албан хаагчдын боловсрол, ажлын туршлагыг 1-5 онооны хооронд дүгнэнэ үү? </t>
  </si>
  <si>
    <t>Танай байгууллагад гэмт хэрэгт холбогдуулан шалгагдаж байсан, эсхүл ял шийтгэл эдэлж байсан албан хаагч байдаг эсэх?</t>
  </si>
  <si>
    <t>Танай байгууллагын талаар олон нийтийн мэдээллийн хэрэгслээр сөрөг агуулгатай мэдээ байдаг эсэх?</t>
  </si>
  <si>
    <t>Танай байгууллага УБЕГ-т эцсийн өмчлөгчийн мэдээллээ бүртгүүлсэн эсэх?</t>
  </si>
  <si>
    <t>Байгаа</t>
  </si>
  <si>
    <t>Мэдэхгүй</t>
  </si>
  <si>
    <t>Байхгүй</t>
  </si>
  <si>
    <t>Өмнө нь байсан</t>
  </si>
  <si>
    <t>Байдаг</t>
  </si>
  <si>
    <t>Байдаггүй</t>
  </si>
  <si>
    <t>Бүртгүүлсэн</t>
  </si>
  <si>
    <t>Бүртгүүлээгүй</t>
  </si>
  <si>
    <r>
      <t xml:space="preserve">Үйл ажиллагааны чиглэл                                                                                                </t>
    </r>
    <r>
      <rPr>
        <b/>
        <sz val="10"/>
        <color theme="1"/>
        <rFont val="Times New Roman"/>
        <family val="1"/>
      </rPr>
      <t>1) Хөрөнгө оруулалтын зөвлөх                                                                         2) Брокер                                                                                                    3) Брокер, дилер                                                                                      4) Брокер, андерайтер                                                                                    5) Брокер, дилер, андерайтер</t>
    </r>
  </si>
  <si>
    <t xml:space="preserve">Тайланг үнэн зөв гаргасан: </t>
  </si>
  <si>
    <t>ОООО/СС/ӨӨӨ</t>
  </si>
  <si>
    <t>Дотоодын иргэний хийсэн хэлцлийн тоо</t>
  </si>
  <si>
    <t>Дотоодын хуулийн этгээдийн хийсэн хэлцлийн тоо</t>
  </si>
  <si>
    <t>Гадаадын иргэний хийсэн хэлцлийн тоо</t>
  </si>
  <si>
    <t>Гадаадын хуулийн этгээдийн хийсэн хэлцлийн тоо</t>
  </si>
  <si>
    <t xml:space="preserve">Дотоодын иргэний хийсэн арилжааны гүйлгээний хэмжээ </t>
  </si>
  <si>
    <t>Дотоодын хуулийн этгээдийн хийсэн арилжааны гүйлгээний хэмжээ</t>
  </si>
  <si>
    <t>Гадаадын иргэний хийсэн арилжааны гүйлгээний хэмжээ</t>
  </si>
  <si>
    <t>Гадаадын хуулийн этгээдийн хийсэн арилжааны гүйлгээний хэмжээ</t>
  </si>
  <si>
    <t>Брокероор дамжуулан үзүүлж буй үйлчилгээний гүйлгээний дүнд  (дүн/төгрөг)</t>
  </si>
  <si>
    <t>Андерайтераар дамжуулан үзүүлж буй үйлчилгээний гүйлгээний дүнд (дүн/төгрөг)</t>
  </si>
  <si>
    <t>Дилерээр дамжуулан үзүүлж буй үйлчилгээний гүйлгээний дүнд(дүн/төгрөг)</t>
  </si>
  <si>
    <t>Төв оффисоор дамжуулан хийсэн арилжааны гүйлгээний дүн</t>
  </si>
  <si>
    <t>Хөдөө, орон нутгийн салбараар дамжуулан хийсэн арилжааны гүйлгээний дүн</t>
  </si>
  <si>
    <t>Цахимаар/мобайл апп-р дамжуулан хийсэн арилжааны гүйлгээний дүн</t>
  </si>
  <si>
    <t>Давхар сонголт</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</si>
</sst>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_);_(* \(#,##0.00\);_(* &quot;-&quot;??_);_(@_)"/>
  </numFmts>
  <fonts count="31" x14ac:knownFonts="1">
    <font>
      <sz val="11"/>
      <color theme="1"/>
      <name val="Calibri"/>
      <family val="2"/>
      <scheme val="minor"/>
    </font>
    <font>
      <b/>
      <sz val="12"/>
      <color theme="1"/>
      <name val="Times New Roman"/>
      <family val="1"/>
    </font>
    <font>
      <sz val="12"/>
      <color theme="1"/>
      <name val="Times New Roman"/>
      <family val="1"/>
    </font>
    <font>
      <b/>
      <sz val="11"/>
      <color rgb="FF000000"/>
      <name val="Times New Roman"/>
      <family val="1"/>
    </font>
    <font>
      <sz val="11"/>
      <color rgb="FF000000"/>
      <name val="Times New Roman"/>
      <family val="1"/>
    </font>
    <font>
      <sz val="11"/>
      <color theme="1"/>
      <name val="Times New Roman"/>
      <family val="1"/>
    </font>
    <font>
      <sz val="7"/>
      <color theme="1"/>
      <name val="Times New Roman"/>
      <family val="1"/>
    </font>
    <font>
      <i/>
      <sz val="11"/>
      <color theme="1"/>
      <name val="Times New Roman"/>
      <family val="1"/>
    </font>
    <font>
      <sz val="11"/>
      <color rgb="FFFF0000"/>
      <name val="Times New Roman"/>
      <family val="1"/>
    </font>
    <font>
      <sz val="11"/>
      <color theme="0"/>
      <name val="Times New Roman"/>
      <family val="1"/>
    </font>
    <font>
      <sz val="11"/>
      <color theme="1"/>
      <name val="Wingdings"/>
      <charset val="2"/>
    </font>
    <font>
      <sz val="8"/>
      <color theme="1"/>
      <name val="Times New Roman"/>
      <family val="1"/>
    </font>
    <font>
      <sz val="11"/>
      <color theme="1"/>
      <name val="Calibri"/>
      <family val="2"/>
      <scheme val="minor"/>
    </font>
    <font>
      <sz val="10"/>
      <color theme="1"/>
      <name val="Times New Roman"/>
      <family val="1"/>
    </font>
    <font>
      <b/>
      <sz val="10"/>
      <color theme="1"/>
      <name val="Times New Roman"/>
      <family val="1"/>
    </font>
    <font>
      <i/>
      <sz val="11"/>
      <color rgb="FF000000"/>
      <name val="Times New Roman"/>
      <family val="1"/>
    </font>
    <font>
      <b/>
      <i/>
      <sz val="11"/>
      <color theme="1"/>
      <name val="Times New Roman"/>
      <family val="1"/>
    </font>
    <font>
      <sz val="10"/>
      <color rgb="FF000000"/>
      <name val="Times New Roman"/>
      <family val="1"/>
    </font>
    <font>
      <b/>
      <sz val="11"/>
      <color rgb="FFFF0000"/>
      <name val="Times New Roman"/>
      <family val="1"/>
    </font>
    <font>
      <sz val="10"/>
      <name val="Times New Roman"/>
      <family val="1"/>
    </font>
    <font>
      <b/>
      <sz val="11"/>
      <color theme="1"/>
      <name val="Times New Roman"/>
      <family val="1"/>
    </font>
    <font>
      <b/>
      <sz val="11"/>
      <name val="Calibri"/>
      <family val="2"/>
      <scheme val="minor"/>
    </font>
    <font>
      <sz val="11"/>
      <name val="Calibri"/>
      <family val="2"/>
      <scheme val="minor"/>
    </font>
    <font>
      <i/>
      <sz val="10"/>
      <color theme="1"/>
      <name val="Times New Roman"/>
      <family val="1"/>
    </font>
    <font>
      <i/>
      <sz val="9"/>
      <color theme="1"/>
      <name val="Times New Roman"/>
      <family val="1"/>
    </font>
    <font>
      <sz val="9"/>
      <color theme="1"/>
      <name val="Times New Roman"/>
      <family val="1"/>
    </font>
    <font>
      <b/>
      <sz val="12"/>
      <color theme="0"/>
      <name val="Times New Roman"/>
      <family val="1"/>
    </font>
    <font>
      <sz val="11"/>
      <color theme="1" tint="4.9989318521683403E-2"/>
      <name val="Times New Roman"/>
      <family val="1"/>
    </font>
    <font>
      <b/>
      <sz val="12"/>
      <color theme="1" tint="4.9989318521683403E-2"/>
      <name val="Times New Roman"/>
      <family val="1"/>
    </font>
    <font>
      <sz val="12"/>
      <color theme="1" tint="4.9989318521683403E-2"/>
      <name val="Times New Roman"/>
      <family val="1"/>
    </font>
    <font>
      <sz val="11"/>
      <name val="Times New Roman"/>
      <family val="1"/>
    </font>
  </fonts>
  <fills count="14">
    <fill>
      <patternFill patternType="none"/>
    </fill>
    <fill>
      <patternFill patternType="gray125"/>
    </fill>
    <fill>
      <patternFill patternType="solid">
        <fgColor theme="0" tint="-4.9989318521683403E-2"/>
        <bgColor indexed="64"/>
      </patternFill>
    </fill>
    <fill>
      <patternFill patternType="solid">
        <fgColor theme="4" tint="0.79998168889431442"/>
        <bgColor indexed="64"/>
      </patternFill>
    </fill>
    <fill>
      <patternFill patternType="solid">
        <fgColor rgb="FFFFFFFF"/>
        <bgColor indexed="64"/>
      </patternFill>
    </fill>
    <fill>
      <patternFill patternType="solid">
        <fgColor theme="4" tint="0.59999389629810485"/>
        <bgColor indexed="64"/>
      </patternFill>
    </fill>
    <fill>
      <patternFill patternType="solid">
        <fgColor theme="4"/>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theme="9" tint="0.79998168889431442"/>
        <bgColor indexed="64"/>
      </patternFill>
    </fill>
    <fill>
      <patternFill patternType="solid">
        <fgColor theme="3" tint="0.79998168889431442"/>
        <bgColor indexed="64"/>
      </patternFill>
    </fill>
    <fill>
      <patternFill patternType="solid">
        <fgColor rgb="FFFFC000"/>
        <bgColor indexed="64"/>
      </patternFill>
    </fill>
    <fill>
      <patternFill patternType="solid">
        <fgColor theme="9" tint="0.59999389629810485"/>
        <bgColor indexed="64"/>
      </patternFill>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43" fontId="12" fillId="0" borderId="0" applyFont="0" applyFill="0" applyBorder="0" applyAlignment="0" applyProtection="0"/>
  </cellStyleXfs>
  <cellXfs count="170">
    <xf numFmtId="0" fontId="0" fillId="0" borderId="0" xfId="0"/>
    <xf numFmtId="0" fontId="5" fillId="0" borderId="0" xfId="0" applyFont="1"/>
    <xf numFmtId="0" fontId="5" fillId="0" borderId="0" xfId="0" applyFont="1" applyFill="1"/>
    <xf numFmtId="0" fontId="5" fillId="0" borderId="1" xfId="0" applyFont="1" applyBorder="1" applyAlignment="1">
      <alignment horizontal="center" vertical="center"/>
    </xf>
    <xf numFmtId="0" fontId="5" fillId="0" borderId="0" xfId="0" applyFont="1" applyBorder="1"/>
    <xf numFmtId="0" fontId="5" fillId="0" borderId="1" xfId="0" applyFont="1" applyFill="1" applyBorder="1" applyAlignment="1">
      <alignment horizontal="left" vertical="center" wrapText="1"/>
    </xf>
    <xf numFmtId="0" fontId="5" fillId="0" borderId="1" xfId="0" applyFont="1" applyFill="1" applyBorder="1"/>
    <xf numFmtId="0" fontId="15"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5" fillId="5" borderId="0" xfId="0" applyFont="1" applyFill="1"/>
    <xf numFmtId="0" fontId="5" fillId="0" borderId="1" xfId="0" applyFont="1" applyBorder="1"/>
    <xf numFmtId="0" fontId="20" fillId="0" borderId="1" xfId="0" applyFont="1" applyBorder="1"/>
    <xf numFmtId="9" fontId="5" fillId="0" borderId="1" xfId="0" applyNumberFormat="1" applyFont="1" applyBorder="1" applyAlignment="1">
      <alignment horizontal="center" vertical="center"/>
    </xf>
    <xf numFmtId="0" fontId="5" fillId="0" borderId="1" xfId="0" applyFont="1" applyBorder="1" applyAlignment="1"/>
    <xf numFmtId="43" fontId="22" fillId="11" borderId="1" xfId="1" applyNumberFormat="1" applyFont="1" applyFill="1" applyBorder="1" applyAlignment="1">
      <alignment horizontal="center" vertical="center" wrapText="1"/>
    </xf>
    <xf numFmtId="0" fontId="20" fillId="0" borderId="1" xfId="0" applyFont="1" applyBorder="1" applyAlignment="1">
      <alignment horizontal="center" vertical="center"/>
    </xf>
    <xf numFmtId="0" fontId="20" fillId="3" borderId="1" xfId="0" applyFont="1" applyFill="1" applyBorder="1" applyAlignment="1">
      <alignment horizontal="center" vertical="center"/>
    </xf>
    <xf numFmtId="9" fontId="20" fillId="3" borderId="1" xfId="0" applyNumberFormat="1" applyFont="1" applyFill="1" applyBorder="1" applyAlignment="1">
      <alignment horizontal="center" vertical="center"/>
    </xf>
    <xf numFmtId="0" fontId="5" fillId="3" borderId="0" xfId="0" applyFont="1" applyFill="1"/>
    <xf numFmtId="0" fontId="20" fillId="2" borderId="1" xfId="0" applyFont="1" applyFill="1" applyBorder="1" applyAlignment="1">
      <alignment horizontal="center" vertical="center"/>
    </xf>
    <xf numFmtId="9" fontId="20" fillId="2" borderId="1" xfId="0" applyNumberFormat="1" applyFont="1" applyFill="1" applyBorder="1" applyAlignment="1">
      <alignment horizontal="center" vertical="center"/>
    </xf>
    <xf numFmtId="0" fontId="20" fillId="2" borderId="1" xfId="0" applyFont="1" applyFill="1" applyBorder="1" applyAlignment="1">
      <alignment horizontal="center"/>
    </xf>
    <xf numFmtId="9" fontId="5" fillId="7" borderId="1" xfId="0" applyNumberFormat="1" applyFont="1" applyFill="1" applyBorder="1" applyAlignment="1">
      <alignment horizontal="center" vertical="center"/>
    </xf>
    <xf numFmtId="10" fontId="5" fillId="7" borderId="1" xfId="0" applyNumberFormat="1" applyFont="1" applyFill="1" applyBorder="1" applyAlignment="1">
      <alignment horizontal="center" vertical="center"/>
    </xf>
    <xf numFmtId="0" fontId="20" fillId="3" borderId="4" xfId="0" applyFont="1" applyFill="1" applyBorder="1" applyAlignment="1">
      <alignment horizontal="center" vertical="center"/>
    </xf>
    <xf numFmtId="9" fontId="20" fillId="3" borderId="4" xfId="0" applyNumberFormat="1" applyFont="1" applyFill="1" applyBorder="1" applyAlignment="1">
      <alignment horizontal="center" vertical="center"/>
    </xf>
    <xf numFmtId="0" fontId="5" fillId="0" borderId="0" xfId="0" applyFont="1" applyBorder="1" applyAlignment="1">
      <alignment horizontal="center" vertical="center"/>
    </xf>
    <xf numFmtId="0" fontId="5" fillId="0" borderId="0" xfId="0" applyFont="1" applyBorder="1" applyAlignment="1">
      <alignment vertical="center"/>
    </xf>
    <xf numFmtId="0" fontId="5" fillId="0" borderId="0" xfId="0" applyFont="1" applyBorder="1" applyAlignment="1"/>
    <xf numFmtId="0" fontId="21" fillId="11" borderId="1" xfId="0" applyFont="1" applyFill="1" applyBorder="1" applyAlignment="1">
      <alignment horizontal="center" vertical="center" wrapText="1"/>
    </xf>
    <xf numFmtId="0" fontId="21" fillId="11" borderId="1" xfId="0" applyFont="1" applyFill="1" applyBorder="1" applyAlignment="1">
      <alignment horizontal="center" vertical="center"/>
    </xf>
    <xf numFmtId="9" fontId="5" fillId="10" borderId="1" xfId="0" applyNumberFormat="1" applyFont="1" applyFill="1" applyBorder="1"/>
    <xf numFmtId="9" fontId="5" fillId="8" borderId="1" xfId="0" applyNumberFormat="1" applyFont="1" applyFill="1" applyBorder="1"/>
    <xf numFmtId="9" fontId="5" fillId="0" borderId="1" xfId="0" applyNumberFormat="1" applyFont="1" applyFill="1" applyBorder="1"/>
    <xf numFmtId="9" fontId="5" fillId="6" borderId="1" xfId="0" applyNumberFormat="1" applyFont="1" applyFill="1" applyBorder="1" applyAlignment="1">
      <alignment horizontal="center" vertical="center"/>
    </xf>
    <xf numFmtId="39" fontId="5" fillId="0" borderId="1" xfId="1" applyNumberFormat="1" applyFont="1" applyFill="1" applyBorder="1" applyAlignment="1">
      <alignment horizontal="left" vertical="center" wrapText="1"/>
    </xf>
    <xf numFmtId="0" fontId="5" fillId="13" borderId="0" xfId="0" applyFont="1" applyFill="1"/>
    <xf numFmtId="0" fontId="5" fillId="13" borderId="0" xfId="0" applyFont="1" applyFill="1" applyAlignment="1">
      <alignment horizontal="left" vertical="center" wrapText="1"/>
    </xf>
    <xf numFmtId="0" fontId="5" fillId="13" borderId="0" xfId="0" applyFont="1" applyFill="1" applyAlignment="1">
      <alignment vertical="top" wrapText="1"/>
    </xf>
    <xf numFmtId="0" fontId="27" fillId="13" borderId="0" xfId="0" applyFont="1" applyFill="1" applyAlignment="1">
      <alignment horizontal="center" vertical="center"/>
    </xf>
    <xf numFmtId="0" fontId="9" fillId="13" borderId="0" xfId="0" applyFont="1" applyFill="1" applyAlignment="1">
      <alignment horizontal="center" vertical="center"/>
    </xf>
    <xf numFmtId="0" fontId="5" fillId="13" borderId="0" xfId="0" applyFont="1" applyFill="1" applyAlignment="1">
      <alignment horizontal="center" vertical="center"/>
    </xf>
    <xf numFmtId="0" fontId="11" fillId="13" borderId="0" xfId="0" applyFont="1" applyFill="1"/>
    <xf numFmtId="0" fontId="27" fillId="13" borderId="0" xfId="0" applyFont="1" applyFill="1"/>
    <xf numFmtId="0" fontId="1" fillId="13" borderId="0" xfId="0" applyFont="1" applyFill="1" applyAlignment="1">
      <alignment vertical="center" wrapText="1"/>
    </xf>
    <xf numFmtId="0" fontId="28" fillId="13" borderId="0" xfId="0" applyFont="1" applyFill="1" applyAlignment="1">
      <alignment horizontal="center" vertical="center" wrapText="1"/>
    </xf>
    <xf numFmtId="0" fontId="26" fillId="13" borderId="0" xfId="0" applyFont="1" applyFill="1" applyAlignment="1">
      <alignment horizontal="center" vertical="center" wrapText="1"/>
    </xf>
    <xf numFmtId="0" fontId="26" fillId="13" borderId="0" xfId="0" applyFont="1" applyFill="1" applyAlignment="1">
      <alignment vertical="center" wrapText="1"/>
    </xf>
    <xf numFmtId="0" fontId="13" fillId="13" borderId="0" xfId="0" applyFont="1" applyFill="1"/>
    <xf numFmtId="0" fontId="5" fillId="13" borderId="0" xfId="0" applyFont="1" applyFill="1" applyBorder="1" applyAlignment="1">
      <alignment horizontal="center" vertical="center"/>
    </xf>
    <xf numFmtId="0" fontId="7" fillId="13" borderId="0" xfId="0" applyFont="1" applyFill="1" applyBorder="1" applyAlignment="1">
      <alignment horizontal="center" vertical="center"/>
    </xf>
    <xf numFmtId="0" fontId="8" fillId="13" borderId="0" xfId="0" applyFont="1" applyFill="1" applyBorder="1" applyAlignment="1">
      <alignment horizontal="center" vertical="center"/>
    </xf>
    <xf numFmtId="0" fontId="2" fillId="13" borderId="0" xfId="0" applyFont="1" applyFill="1" applyAlignment="1">
      <alignment horizontal="justify" vertical="center"/>
    </xf>
    <xf numFmtId="0" fontId="5" fillId="13" borderId="0" xfId="0" applyFont="1" applyFill="1" applyAlignment="1">
      <alignment horizontal="justify" vertical="center"/>
    </xf>
    <xf numFmtId="0" fontId="0" fillId="13" borderId="0" xfId="0" applyFill="1"/>
    <xf numFmtId="0" fontId="5" fillId="13" borderId="0" xfId="0" applyFont="1" applyFill="1" applyAlignment="1">
      <alignment horizontal="left" vertical="center"/>
    </xf>
    <xf numFmtId="0" fontId="0" fillId="13" borderId="0" xfId="0" applyFont="1" applyFill="1" applyAlignment="1">
      <alignment horizontal="justify" vertical="center"/>
    </xf>
    <xf numFmtId="0" fontId="10" fillId="13" borderId="0" xfId="0" applyFont="1" applyFill="1" applyAlignment="1">
      <alignment horizontal="justify" vertical="center"/>
    </xf>
    <xf numFmtId="0" fontId="0" fillId="13" borderId="0" xfId="0" applyFont="1" applyFill="1" applyAlignment="1">
      <alignment horizontal="left" vertical="center"/>
    </xf>
    <xf numFmtId="0" fontId="0" fillId="13" borderId="0" xfId="0" applyFont="1" applyFill="1" applyAlignment="1">
      <alignment horizontal="center" vertical="center"/>
    </xf>
    <xf numFmtId="0" fontId="29" fillId="13" borderId="0" xfId="0" applyFont="1" applyFill="1" applyAlignment="1">
      <alignment horizontal="center" vertical="center"/>
    </xf>
    <xf numFmtId="0" fontId="2" fillId="13" borderId="0" xfId="0" applyFont="1" applyFill="1" applyAlignment="1">
      <alignment horizontal="left" vertical="center"/>
    </xf>
    <xf numFmtId="0" fontId="11" fillId="13" borderId="0" xfId="0" applyFont="1" applyFill="1" applyAlignment="1">
      <alignment horizontal="justify" vertical="center"/>
    </xf>
    <xf numFmtId="0" fontId="3" fillId="13" borderId="0" xfId="0" applyFont="1" applyFill="1" applyBorder="1" applyAlignment="1">
      <alignment vertical="center" wrapText="1"/>
    </xf>
    <xf numFmtId="0" fontId="5" fillId="13" borderId="0" xfId="0" applyFont="1" applyFill="1" applyBorder="1"/>
    <xf numFmtId="0" fontId="5" fillId="13" borderId="0" xfId="0" applyFont="1" applyFill="1" applyBorder="1" applyAlignment="1">
      <alignment horizontal="left" vertical="center" wrapText="1"/>
    </xf>
    <xf numFmtId="0" fontId="1" fillId="13" borderId="0" xfId="0" applyFont="1" applyFill="1" applyAlignment="1">
      <alignment horizontal="center" vertical="center" wrapText="1"/>
    </xf>
    <xf numFmtId="0" fontId="15" fillId="13" borderId="1" xfId="0" applyFont="1" applyFill="1" applyBorder="1" applyAlignment="1">
      <alignment horizontal="center" vertical="center" wrapText="1"/>
    </xf>
    <xf numFmtId="0" fontId="3" fillId="13" borderId="1" xfId="0" applyFont="1" applyFill="1" applyBorder="1" applyAlignment="1">
      <alignment horizontal="center" vertical="center" wrapText="1"/>
    </xf>
    <xf numFmtId="0" fontId="5" fillId="13" borderId="1" xfId="0" applyFont="1" applyFill="1" applyBorder="1" applyAlignment="1">
      <alignment horizontal="center" vertical="center"/>
    </xf>
    <xf numFmtId="0" fontId="1" fillId="13" borderId="1" xfId="0" applyFont="1" applyFill="1" applyBorder="1" applyAlignment="1">
      <alignment horizontal="center" vertical="center" wrapText="1"/>
    </xf>
    <xf numFmtId="0" fontId="5" fillId="13" borderId="6" xfId="0" applyFont="1" applyFill="1" applyBorder="1"/>
    <xf numFmtId="0" fontId="1" fillId="13" borderId="6" xfId="0" applyFont="1" applyFill="1" applyBorder="1" applyAlignment="1">
      <alignment horizontal="center" vertical="center" wrapText="1"/>
    </xf>
    <xf numFmtId="0" fontId="5" fillId="13" borderId="1" xfId="0" applyFont="1" applyFill="1" applyBorder="1" applyAlignment="1">
      <alignment horizontal="left" vertical="center" wrapText="1"/>
    </xf>
    <xf numFmtId="0" fontId="5" fillId="13" borderId="1" xfId="0" applyFont="1" applyFill="1" applyBorder="1"/>
    <xf numFmtId="0" fontId="5" fillId="13" borderId="1" xfId="0" applyFont="1" applyFill="1" applyBorder="1" applyAlignment="1">
      <alignment horizontal="left"/>
    </xf>
    <xf numFmtId="0" fontId="5" fillId="13" borderId="1" xfId="0" applyFont="1" applyFill="1" applyBorder="1" applyAlignment="1">
      <alignment horizontal="left" vertical="top" wrapText="1"/>
    </xf>
    <xf numFmtId="0" fontId="5" fillId="13" borderId="4" xfId="0" applyFont="1" applyFill="1" applyBorder="1" applyAlignment="1">
      <alignment horizontal="center" vertical="center"/>
    </xf>
    <xf numFmtId="0" fontId="8" fillId="13" borderId="1" xfId="0" applyFont="1" applyFill="1" applyBorder="1" applyAlignment="1">
      <alignment horizontal="center" vertical="center"/>
    </xf>
    <xf numFmtId="0" fontId="5" fillId="5" borderId="0" xfId="0" applyFont="1" applyFill="1" applyAlignment="1">
      <alignment horizontal="left" vertical="center" wrapText="1"/>
    </xf>
    <xf numFmtId="0" fontId="18" fillId="5" borderId="0" xfId="0" applyFont="1" applyFill="1" applyAlignment="1">
      <alignment horizontal="center" vertical="center"/>
    </xf>
    <xf numFmtId="0" fontId="5" fillId="5" borderId="0" xfId="0" applyFont="1" applyFill="1" applyAlignment="1">
      <alignment horizontal="left" vertical="center"/>
    </xf>
    <xf numFmtId="0" fontId="18" fillId="5" borderId="0" xfId="0" applyFont="1" applyFill="1" applyAlignment="1">
      <alignment horizontal="left" vertical="center"/>
    </xf>
    <xf numFmtId="0" fontId="5" fillId="13" borderId="1" xfId="0" applyFont="1" applyFill="1" applyBorder="1" applyAlignment="1">
      <alignment horizontal="left" vertical="center" wrapText="1"/>
    </xf>
    <xf numFmtId="0" fontId="16" fillId="3" borderId="1" xfId="0" applyFont="1" applyFill="1" applyBorder="1" applyAlignment="1">
      <alignment horizontal="center"/>
    </xf>
    <xf numFmtId="0" fontId="5" fillId="3" borderId="1" xfId="0" applyFont="1" applyFill="1" applyBorder="1" applyAlignment="1">
      <alignment horizontal="center"/>
    </xf>
    <xf numFmtId="0" fontId="7" fillId="13" borderId="1" xfId="0" applyFont="1" applyFill="1" applyBorder="1" applyAlignment="1">
      <alignment horizontal="left"/>
    </xf>
    <xf numFmtId="0" fontId="7" fillId="13" borderId="1" xfId="0" applyFont="1" applyFill="1" applyBorder="1" applyAlignment="1">
      <alignment horizontal="left" vertical="center"/>
    </xf>
    <xf numFmtId="0" fontId="13" fillId="13" borderId="2" xfId="0" applyFont="1" applyFill="1" applyBorder="1" applyAlignment="1">
      <alignment horizontal="left" vertical="center" wrapText="1"/>
    </xf>
    <xf numFmtId="0" fontId="13" fillId="13" borderId="3" xfId="0" applyFont="1" applyFill="1" applyBorder="1" applyAlignment="1">
      <alignment horizontal="left" vertical="center" wrapText="1"/>
    </xf>
    <xf numFmtId="0" fontId="17" fillId="13" borderId="2" xfId="0" applyFont="1" applyFill="1" applyBorder="1" applyAlignment="1">
      <alignment horizontal="left" vertical="center" wrapText="1"/>
    </xf>
    <xf numFmtId="0" fontId="17" fillId="13" borderId="3" xfId="0" applyFont="1" applyFill="1" applyBorder="1" applyAlignment="1">
      <alignment horizontal="left" vertical="center" wrapText="1"/>
    </xf>
    <xf numFmtId="0" fontId="5" fillId="13" borderId="2" xfId="0" applyFont="1" applyFill="1" applyBorder="1" applyAlignment="1">
      <alignment horizontal="center" vertical="center"/>
    </xf>
    <xf numFmtId="0" fontId="5" fillId="13" borderId="3" xfId="0" applyFont="1" applyFill="1" applyBorder="1" applyAlignment="1">
      <alignment horizontal="center" vertical="center"/>
    </xf>
    <xf numFmtId="0" fontId="7" fillId="3" borderId="1" xfId="0" applyFont="1" applyFill="1" applyBorder="1" applyAlignment="1">
      <alignment horizontal="center" vertical="center"/>
    </xf>
    <xf numFmtId="0" fontId="5" fillId="3" borderId="1" xfId="0" applyFont="1" applyFill="1" applyBorder="1" applyAlignment="1">
      <alignment horizontal="center" vertical="center"/>
    </xf>
    <xf numFmtId="0" fontId="5" fillId="13" borderId="2" xfId="0" applyFont="1" applyFill="1" applyBorder="1" applyAlignment="1">
      <alignment horizontal="left" vertical="center" wrapText="1"/>
    </xf>
    <xf numFmtId="0" fontId="5" fillId="13" borderId="3" xfId="0" applyFont="1" applyFill="1" applyBorder="1" applyAlignment="1">
      <alignment horizontal="left" vertical="center" wrapText="1"/>
    </xf>
    <xf numFmtId="0" fontId="5" fillId="13" borderId="2" xfId="0" applyFont="1" applyFill="1" applyBorder="1" applyAlignment="1">
      <alignment horizontal="center" vertical="center" wrapText="1"/>
    </xf>
    <xf numFmtId="0" fontId="5" fillId="13" borderId="3" xfId="0" applyFont="1" applyFill="1" applyBorder="1" applyAlignment="1">
      <alignment horizontal="center" vertical="center" wrapText="1"/>
    </xf>
    <xf numFmtId="0" fontId="7" fillId="3" borderId="2" xfId="0" applyFont="1" applyFill="1" applyBorder="1" applyAlignment="1">
      <alignment horizontal="center" vertical="center"/>
    </xf>
    <xf numFmtId="0" fontId="7" fillId="3" borderId="5" xfId="0" applyFont="1" applyFill="1" applyBorder="1" applyAlignment="1">
      <alignment horizontal="center" vertical="center"/>
    </xf>
    <xf numFmtId="0" fontId="7" fillId="3" borderId="3" xfId="0" applyFont="1" applyFill="1" applyBorder="1" applyAlignment="1">
      <alignment horizontal="center" vertical="center"/>
    </xf>
    <xf numFmtId="0" fontId="5" fillId="3" borderId="5" xfId="0" applyFont="1" applyFill="1" applyBorder="1" applyAlignment="1">
      <alignment horizontal="center" vertical="center"/>
    </xf>
    <xf numFmtId="0" fontId="5" fillId="3" borderId="3" xfId="0" applyFont="1" applyFill="1" applyBorder="1" applyAlignment="1">
      <alignment horizontal="center" vertical="center"/>
    </xf>
    <xf numFmtId="0" fontId="5" fillId="13" borderId="1" xfId="0" applyFont="1" applyFill="1" applyBorder="1" applyAlignment="1">
      <alignment horizontal="center" vertical="center" wrapText="1"/>
    </xf>
    <xf numFmtId="0" fontId="7" fillId="3" borderId="2" xfId="0" applyFont="1" applyFill="1" applyBorder="1" applyAlignment="1">
      <alignment horizontal="center"/>
    </xf>
    <xf numFmtId="0" fontId="7" fillId="3" borderId="5" xfId="0" applyFont="1" applyFill="1" applyBorder="1" applyAlignment="1">
      <alignment horizontal="center"/>
    </xf>
    <xf numFmtId="0" fontId="7" fillId="3" borderId="3" xfId="0" applyFont="1" applyFill="1" applyBorder="1" applyAlignment="1">
      <alignment horizontal="center"/>
    </xf>
    <xf numFmtId="0" fontId="5" fillId="13" borderId="0" xfId="0" applyFont="1" applyFill="1" applyBorder="1" applyAlignment="1">
      <alignment horizontal="left" vertical="center" wrapText="1"/>
    </xf>
    <xf numFmtId="0" fontId="19" fillId="13" borderId="0" xfId="0" applyFont="1" applyFill="1" applyAlignment="1" applyProtection="1">
      <alignment horizontal="left" vertical="center"/>
    </xf>
    <xf numFmtId="0" fontId="5" fillId="13" borderId="0" xfId="0" applyFont="1" applyFill="1" applyBorder="1" applyAlignment="1">
      <alignment horizontal="center"/>
    </xf>
    <xf numFmtId="0" fontId="5" fillId="3" borderId="2" xfId="0" applyFont="1" applyFill="1" applyBorder="1" applyAlignment="1">
      <alignment horizontal="center"/>
    </xf>
    <xf numFmtId="0" fontId="5" fillId="3" borderId="5" xfId="0" applyFont="1" applyFill="1" applyBorder="1" applyAlignment="1">
      <alignment horizontal="center"/>
    </xf>
    <xf numFmtId="0" fontId="5" fillId="3" borderId="3" xfId="0" applyFont="1" applyFill="1" applyBorder="1" applyAlignment="1">
      <alignment horizontal="center"/>
    </xf>
    <xf numFmtId="0" fontId="1" fillId="13" borderId="0" xfId="0" applyFont="1" applyFill="1" applyAlignment="1">
      <alignment horizontal="center" vertical="center" wrapText="1"/>
    </xf>
    <xf numFmtId="0" fontId="16" fillId="13" borderId="0" xfId="0" applyFont="1" applyFill="1" applyAlignment="1">
      <alignment horizontal="center" vertical="center"/>
    </xf>
    <xf numFmtId="0" fontId="7" fillId="13" borderId="0" xfId="0" applyFont="1" applyFill="1" applyAlignment="1">
      <alignment horizontal="center" vertical="center"/>
    </xf>
    <xf numFmtId="0" fontId="3" fillId="13" borderId="1" xfId="0" applyFont="1" applyFill="1" applyBorder="1" applyAlignment="1">
      <alignment horizontal="center" vertical="center" wrapText="1"/>
    </xf>
    <xf numFmtId="0" fontId="2" fillId="13" borderId="2" xfId="0" applyFont="1" applyFill="1" applyBorder="1" applyAlignment="1">
      <alignment horizontal="left" vertical="center" wrapText="1"/>
    </xf>
    <xf numFmtId="0" fontId="1" fillId="13" borderId="3" xfId="0" applyFont="1" applyFill="1" applyBorder="1" applyAlignment="1">
      <alignment horizontal="left" vertical="center" wrapText="1"/>
    </xf>
    <xf numFmtId="0" fontId="2" fillId="13" borderId="3" xfId="0" applyFont="1" applyFill="1" applyBorder="1" applyAlignment="1">
      <alignment horizontal="left" vertical="center" wrapText="1"/>
    </xf>
    <xf numFmtId="0" fontId="13" fillId="0" borderId="2" xfId="0" applyFont="1" applyFill="1" applyBorder="1" applyAlignment="1">
      <alignment horizontal="left" vertical="center" wrapText="1"/>
    </xf>
    <xf numFmtId="0" fontId="13" fillId="0" borderId="3" xfId="0" applyFont="1" applyFill="1" applyBorder="1" applyAlignment="1">
      <alignment horizontal="left" vertical="center" wrapText="1"/>
    </xf>
    <xf numFmtId="0" fontId="5" fillId="13" borderId="4" xfId="0" applyFont="1" applyFill="1" applyBorder="1" applyAlignment="1">
      <alignment horizontal="left" vertical="center"/>
    </xf>
    <xf numFmtId="0" fontId="5" fillId="13" borderId="1" xfId="0" applyFont="1" applyFill="1" applyBorder="1" applyAlignment="1">
      <alignment horizontal="center" vertical="center"/>
    </xf>
    <xf numFmtId="0" fontId="13" fillId="4" borderId="2" xfId="0" applyFont="1" applyFill="1" applyBorder="1" applyAlignment="1">
      <alignment horizontal="left" vertical="center" wrapText="1"/>
    </xf>
    <xf numFmtId="0" fontId="13" fillId="4" borderId="3" xfId="0" applyFont="1" applyFill="1" applyBorder="1" applyAlignment="1">
      <alignment horizontal="left" vertical="center" wrapText="1"/>
    </xf>
    <xf numFmtId="0" fontId="7" fillId="2" borderId="1" xfId="0" applyFont="1" applyFill="1" applyBorder="1" applyAlignment="1">
      <alignment horizontal="left" vertical="center"/>
    </xf>
    <xf numFmtId="0" fontId="7" fillId="2" borderId="1" xfId="0" applyFont="1" applyFill="1" applyBorder="1" applyAlignment="1">
      <alignment horizontal="left"/>
    </xf>
    <xf numFmtId="0" fontId="3" fillId="0" borderId="1" xfId="0" applyFont="1" applyFill="1" applyBorder="1" applyAlignment="1">
      <alignment horizontal="center" vertical="center" wrapText="1"/>
    </xf>
    <xf numFmtId="0" fontId="5" fillId="3" borderId="11" xfId="0" applyFont="1" applyFill="1" applyBorder="1" applyAlignment="1">
      <alignment horizontal="center"/>
    </xf>
    <xf numFmtId="0" fontId="5" fillId="3" borderId="6" xfId="0" applyFont="1" applyFill="1" applyBorder="1" applyAlignment="1">
      <alignment horizontal="center"/>
    </xf>
    <xf numFmtId="0" fontId="5" fillId="3" borderId="12" xfId="0" applyFont="1" applyFill="1" applyBorder="1" applyAlignment="1">
      <alignment horizontal="center"/>
    </xf>
    <xf numFmtId="0" fontId="17" fillId="0" borderId="2" xfId="0" applyFont="1" applyFill="1" applyBorder="1" applyAlignment="1">
      <alignment horizontal="left" vertical="center" wrapText="1"/>
    </xf>
    <xf numFmtId="0" fontId="17" fillId="0" borderId="3" xfId="0" applyFont="1" applyFill="1" applyBorder="1" applyAlignment="1">
      <alignment horizontal="left" vertical="center" wrapText="1"/>
    </xf>
    <xf numFmtId="0" fontId="5" fillId="0" borderId="2" xfId="0" applyFont="1" applyBorder="1" applyAlignment="1">
      <alignment horizontal="center" vertical="center"/>
    </xf>
    <xf numFmtId="0" fontId="5" fillId="0" borderId="10" xfId="0" applyFont="1" applyBorder="1" applyAlignment="1">
      <alignment horizontal="center" vertical="center"/>
    </xf>
    <xf numFmtId="0" fontId="5" fillId="0" borderId="7" xfId="0" applyFont="1" applyBorder="1" applyAlignment="1">
      <alignment horizontal="center" vertical="center"/>
    </xf>
    <xf numFmtId="0" fontId="5" fillId="0" borderId="11" xfId="0" applyFont="1" applyBorder="1" applyAlignment="1">
      <alignment horizontal="center" vertical="center"/>
    </xf>
    <xf numFmtId="0" fontId="13" fillId="4" borderId="1" xfId="0" applyFont="1" applyFill="1" applyBorder="1" applyAlignment="1">
      <alignment horizontal="left" vertical="center"/>
    </xf>
    <xf numFmtId="0" fontId="13" fillId="4" borderId="1" xfId="0" applyFont="1" applyFill="1" applyBorder="1" applyAlignment="1">
      <alignment horizontal="left" vertical="center" wrapText="1"/>
    </xf>
    <xf numFmtId="0" fontId="21" fillId="11" borderId="1" xfId="0" applyFont="1" applyFill="1" applyBorder="1" applyAlignment="1">
      <alignment horizontal="center" vertical="center" wrapText="1"/>
    </xf>
    <xf numFmtId="0" fontId="5" fillId="0" borderId="1" xfId="0" applyFont="1" applyBorder="1" applyAlignment="1">
      <alignment horizontal="center" vertical="center"/>
    </xf>
    <xf numFmtId="9" fontId="20" fillId="9" borderId="1" xfId="0" applyNumberFormat="1" applyFont="1" applyFill="1" applyBorder="1" applyAlignment="1">
      <alignment horizontal="center" vertical="center"/>
    </xf>
    <xf numFmtId="0" fontId="20" fillId="9" borderId="1" xfId="0" applyFont="1" applyFill="1" applyBorder="1" applyAlignment="1">
      <alignment horizontal="center" vertical="center"/>
    </xf>
    <xf numFmtId="9" fontId="20" fillId="8" borderId="1" xfId="0" applyNumberFormat="1" applyFont="1" applyFill="1" applyBorder="1" applyAlignment="1">
      <alignment horizontal="center" vertical="center"/>
    </xf>
    <xf numFmtId="0" fontId="20" fillId="8" borderId="1" xfId="0" applyFont="1" applyFill="1" applyBorder="1" applyAlignment="1">
      <alignment horizontal="center" vertical="center"/>
    </xf>
    <xf numFmtId="0" fontId="5" fillId="0" borderId="3" xfId="0" applyFont="1" applyBorder="1" applyAlignment="1">
      <alignment horizontal="center" vertical="center"/>
    </xf>
    <xf numFmtId="0" fontId="23" fillId="0" borderId="1" xfId="0" applyFont="1" applyBorder="1" applyAlignment="1">
      <alignment horizontal="right" vertical="center"/>
    </xf>
    <xf numFmtId="0" fontId="24" fillId="0" borderId="1" xfId="0" applyFont="1" applyBorder="1" applyAlignment="1">
      <alignment horizontal="right"/>
    </xf>
    <xf numFmtId="0" fontId="20" fillId="0" borderId="1" xfId="0" applyFont="1" applyBorder="1" applyAlignment="1">
      <alignment horizontal="left"/>
    </xf>
    <xf numFmtId="0" fontId="23" fillId="0" borderId="1" xfId="0" applyFont="1" applyBorder="1" applyAlignment="1">
      <alignment horizontal="right" vertical="center" wrapText="1"/>
    </xf>
    <xf numFmtId="0" fontId="5" fillId="0" borderId="2" xfId="0" applyFont="1" applyBorder="1" applyAlignment="1">
      <alignment horizontal="center"/>
    </xf>
    <xf numFmtId="0" fontId="5" fillId="0" borderId="5" xfId="0" applyFont="1" applyBorder="1" applyAlignment="1">
      <alignment horizontal="center"/>
    </xf>
    <xf numFmtId="0" fontId="5" fillId="0" borderId="3" xfId="0" applyFont="1" applyBorder="1" applyAlignment="1">
      <alignment horizontal="center"/>
    </xf>
    <xf numFmtId="0" fontId="20" fillId="0" borderId="1" xfId="0" applyFont="1" applyBorder="1" applyAlignment="1">
      <alignment horizontal="left" vertical="center"/>
    </xf>
    <xf numFmtId="0" fontId="25" fillId="0" borderId="1" xfId="0" applyFont="1" applyBorder="1" applyAlignment="1">
      <alignment horizontal="right"/>
    </xf>
    <xf numFmtId="0" fontId="24" fillId="0" borderId="1" xfId="0" applyFont="1" applyBorder="1" applyAlignment="1">
      <alignment horizontal="right" vertical="center" wrapText="1"/>
    </xf>
    <xf numFmtId="0" fontId="20" fillId="12" borderId="1" xfId="0" applyFont="1" applyFill="1" applyBorder="1" applyAlignment="1">
      <alignment horizontal="center" vertical="center"/>
    </xf>
    <xf numFmtId="0" fontId="20" fillId="0" borderId="8" xfId="0" applyFont="1" applyBorder="1" applyAlignment="1">
      <alignment horizontal="center" vertical="center"/>
    </xf>
    <xf numFmtId="0" fontId="20" fillId="0" borderId="9" xfId="0" applyFont="1" applyBorder="1" applyAlignment="1">
      <alignment horizontal="center" vertical="center"/>
    </xf>
    <xf numFmtId="0" fontId="20" fillId="0" borderId="4" xfId="0" applyFont="1" applyBorder="1" applyAlignment="1">
      <alignment horizontal="center" vertical="center"/>
    </xf>
    <xf numFmtId="9" fontId="5" fillId="8" borderId="1" xfId="0" applyNumberFormat="1" applyFont="1" applyFill="1" applyBorder="1" applyAlignment="1">
      <alignment horizontal="center" vertical="center"/>
    </xf>
    <xf numFmtId="0" fontId="5" fillId="8" borderId="1" xfId="0" applyFont="1" applyFill="1" applyBorder="1" applyAlignment="1">
      <alignment horizontal="center" vertical="center"/>
    </xf>
    <xf numFmtId="9" fontId="5" fillId="6" borderId="8" xfId="0" applyNumberFormat="1" applyFont="1" applyFill="1" applyBorder="1" applyAlignment="1">
      <alignment horizontal="center" vertical="center"/>
    </xf>
    <xf numFmtId="0" fontId="5" fillId="6" borderId="9" xfId="0" applyFont="1" applyFill="1" applyBorder="1" applyAlignment="1">
      <alignment horizontal="center" vertical="center"/>
    </xf>
    <xf numFmtId="0" fontId="5" fillId="6" borderId="4" xfId="0" applyFont="1" applyFill="1" applyBorder="1" applyAlignment="1">
      <alignment horizontal="center" vertical="center"/>
    </xf>
    <xf numFmtId="0" fontId="5" fillId="0" borderId="1" xfId="0" applyFont="1" applyBorder="1" applyAlignment="1">
      <alignment horizontal="center"/>
    </xf>
    <xf numFmtId="0" fontId="30" fillId="13" borderId="0" xfId="0" applyFont="1" applyFill="1"/>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2"/>
  <sheetViews>
    <sheetView topLeftCell="A7" zoomScale="115" zoomScaleNormal="115" workbookViewId="0">
      <selection activeCell="N3" sqref="N3"/>
    </sheetView>
  </sheetViews>
  <sheetFormatPr defaultColWidth="9.109375" defaultRowHeight="13.8" x14ac:dyDescent="0.25"/>
  <cols>
    <col min="1" max="1" width="5.88671875" style="1" customWidth="1"/>
    <col min="2" max="256" width="9.109375" style="1"/>
    <col min="257" max="257" width="5.88671875" style="1" customWidth="1"/>
    <col min="258" max="512" width="9.109375" style="1"/>
    <col min="513" max="513" width="5.88671875" style="1" customWidth="1"/>
    <col min="514" max="768" width="9.109375" style="1"/>
    <col min="769" max="769" width="5.88671875" style="1" customWidth="1"/>
    <col min="770" max="1024" width="9.109375" style="1"/>
    <col min="1025" max="1025" width="5.88671875" style="1" customWidth="1"/>
    <col min="1026" max="1280" width="9.109375" style="1"/>
    <col min="1281" max="1281" width="5.88671875" style="1" customWidth="1"/>
    <col min="1282" max="1536" width="9.109375" style="1"/>
    <col min="1537" max="1537" width="5.88671875" style="1" customWidth="1"/>
    <col min="1538" max="1792" width="9.109375" style="1"/>
    <col min="1793" max="1793" width="5.88671875" style="1" customWidth="1"/>
    <col min="1794" max="2048" width="9.109375" style="1"/>
    <col min="2049" max="2049" width="5.88671875" style="1" customWidth="1"/>
    <col min="2050" max="2304" width="9.109375" style="1"/>
    <col min="2305" max="2305" width="5.88671875" style="1" customWidth="1"/>
    <col min="2306" max="2560" width="9.109375" style="1"/>
    <col min="2561" max="2561" width="5.88671875" style="1" customWidth="1"/>
    <col min="2562" max="2816" width="9.109375" style="1"/>
    <col min="2817" max="2817" width="5.88671875" style="1" customWidth="1"/>
    <col min="2818" max="3072" width="9.109375" style="1"/>
    <col min="3073" max="3073" width="5.88671875" style="1" customWidth="1"/>
    <col min="3074" max="3328" width="9.109375" style="1"/>
    <col min="3329" max="3329" width="5.88671875" style="1" customWidth="1"/>
    <col min="3330" max="3584" width="9.109375" style="1"/>
    <col min="3585" max="3585" width="5.88671875" style="1" customWidth="1"/>
    <col min="3586" max="3840" width="9.109375" style="1"/>
    <col min="3841" max="3841" width="5.88671875" style="1" customWidth="1"/>
    <col min="3842" max="4096" width="9.109375" style="1"/>
    <col min="4097" max="4097" width="5.88671875" style="1" customWidth="1"/>
    <col min="4098" max="4352" width="9.109375" style="1"/>
    <col min="4353" max="4353" width="5.88671875" style="1" customWidth="1"/>
    <col min="4354" max="4608" width="9.109375" style="1"/>
    <col min="4609" max="4609" width="5.88671875" style="1" customWidth="1"/>
    <col min="4610" max="4864" width="9.109375" style="1"/>
    <col min="4865" max="4865" width="5.88671875" style="1" customWidth="1"/>
    <col min="4866" max="5120" width="9.109375" style="1"/>
    <col min="5121" max="5121" width="5.88671875" style="1" customWidth="1"/>
    <col min="5122" max="5376" width="9.109375" style="1"/>
    <col min="5377" max="5377" width="5.88671875" style="1" customWidth="1"/>
    <col min="5378" max="5632" width="9.109375" style="1"/>
    <col min="5633" max="5633" width="5.88671875" style="1" customWidth="1"/>
    <col min="5634" max="5888" width="9.109375" style="1"/>
    <col min="5889" max="5889" width="5.88671875" style="1" customWidth="1"/>
    <col min="5890" max="6144" width="9.109375" style="1"/>
    <col min="6145" max="6145" width="5.88671875" style="1" customWidth="1"/>
    <col min="6146" max="6400" width="9.109375" style="1"/>
    <col min="6401" max="6401" width="5.88671875" style="1" customWidth="1"/>
    <col min="6402" max="6656" width="9.109375" style="1"/>
    <col min="6657" max="6657" width="5.88671875" style="1" customWidth="1"/>
    <col min="6658" max="6912" width="9.109375" style="1"/>
    <col min="6913" max="6913" width="5.88671875" style="1" customWidth="1"/>
    <col min="6914" max="7168" width="9.109375" style="1"/>
    <col min="7169" max="7169" width="5.88671875" style="1" customWidth="1"/>
    <col min="7170" max="7424" width="9.109375" style="1"/>
    <col min="7425" max="7425" width="5.88671875" style="1" customWidth="1"/>
    <col min="7426" max="7680" width="9.109375" style="1"/>
    <col min="7681" max="7681" width="5.88671875" style="1" customWidth="1"/>
    <col min="7682" max="7936" width="9.109375" style="1"/>
    <col min="7937" max="7937" width="5.88671875" style="1" customWidth="1"/>
    <col min="7938" max="8192" width="9.109375" style="1"/>
    <col min="8193" max="8193" width="5.88671875" style="1" customWidth="1"/>
    <col min="8194" max="8448" width="9.109375" style="1"/>
    <col min="8449" max="8449" width="5.88671875" style="1" customWidth="1"/>
    <col min="8450" max="8704" width="9.109375" style="1"/>
    <col min="8705" max="8705" width="5.88671875" style="1" customWidth="1"/>
    <col min="8706" max="8960" width="9.109375" style="1"/>
    <col min="8961" max="8961" width="5.88671875" style="1" customWidth="1"/>
    <col min="8962" max="9216" width="9.109375" style="1"/>
    <col min="9217" max="9217" width="5.88671875" style="1" customWidth="1"/>
    <col min="9218" max="9472" width="9.109375" style="1"/>
    <col min="9473" max="9473" width="5.88671875" style="1" customWidth="1"/>
    <col min="9474" max="9728" width="9.109375" style="1"/>
    <col min="9729" max="9729" width="5.88671875" style="1" customWidth="1"/>
    <col min="9730" max="9984" width="9.109375" style="1"/>
    <col min="9985" max="9985" width="5.88671875" style="1" customWidth="1"/>
    <col min="9986" max="10240" width="9.109375" style="1"/>
    <col min="10241" max="10241" width="5.88671875" style="1" customWidth="1"/>
    <col min="10242" max="10496" width="9.109375" style="1"/>
    <col min="10497" max="10497" width="5.88671875" style="1" customWidth="1"/>
    <col min="10498" max="10752" width="9.109375" style="1"/>
    <col min="10753" max="10753" width="5.88671875" style="1" customWidth="1"/>
    <col min="10754" max="11008" width="9.109375" style="1"/>
    <col min="11009" max="11009" width="5.88671875" style="1" customWidth="1"/>
    <col min="11010" max="11264" width="9.109375" style="1"/>
    <col min="11265" max="11265" width="5.88671875" style="1" customWidth="1"/>
    <col min="11266" max="11520" width="9.109375" style="1"/>
    <col min="11521" max="11521" width="5.88671875" style="1" customWidth="1"/>
    <col min="11522" max="11776" width="9.109375" style="1"/>
    <col min="11777" max="11777" width="5.88671875" style="1" customWidth="1"/>
    <col min="11778" max="12032" width="9.109375" style="1"/>
    <col min="12033" max="12033" width="5.88671875" style="1" customWidth="1"/>
    <col min="12034" max="12288" width="9.109375" style="1"/>
    <col min="12289" max="12289" width="5.88671875" style="1" customWidth="1"/>
    <col min="12290" max="12544" width="9.109375" style="1"/>
    <col min="12545" max="12545" width="5.88671875" style="1" customWidth="1"/>
    <col min="12546" max="12800" width="9.109375" style="1"/>
    <col min="12801" max="12801" width="5.88671875" style="1" customWidth="1"/>
    <col min="12802" max="13056" width="9.109375" style="1"/>
    <col min="13057" max="13057" width="5.88671875" style="1" customWidth="1"/>
    <col min="13058" max="13312" width="9.109375" style="1"/>
    <col min="13313" max="13313" width="5.88671875" style="1" customWidth="1"/>
    <col min="13314" max="13568" width="9.109375" style="1"/>
    <col min="13569" max="13569" width="5.88671875" style="1" customWidth="1"/>
    <col min="13570" max="13824" width="9.109375" style="1"/>
    <col min="13825" max="13825" width="5.88671875" style="1" customWidth="1"/>
    <col min="13826" max="14080" width="9.109375" style="1"/>
    <col min="14081" max="14081" width="5.88671875" style="1" customWidth="1"/>
    <col min="14082" max="14336" width="9.109375" style="1"/>
    <col min="14337" max="14337" width="5.88671875" style="1" customWidth="1"/>
    <col min="14338" max="14592" width="9.109375" style="1"/>
    <col min="14593" max="14593" width="5.88671875" style="1" customWidth="1"/>
    <col min="14594" max="14848" width="9.109375" style="1"/>
    <col min="14849" max="14849" width="5.88671875" style="1" customWidth="1"/>
    <col min="14850" max="15104" width="9.109375" style="1"/>
    <col min="15105" max="15105" width="5.88671875" style="1" customWidth="1"/>
    <col min="15106" max="15360" width="9.109375" style="1"/>
    <col min="15361" max="15361" width="5.88671875" style="1" customWidth="1"/>
    <col min="15362" max="15616" width="9.109375" style="1"/>
    <col min="15617" max="15617" width="5.88671875" style="1" customWidth="1"/>
    <col min="15618" max="15872" width="9.109375" style="1"/>
    <col min="15873" max="15873" width="5.88671875" style="1" customWidth="1"/>
    <col min="15874" max="16128" width="9.109375" style="1"/>
    <col min="16129" max="16129" width="5.88671875" style="1" customWidth="1"/>
    <col min="16130" max="16384" width="9.109375" style="1"/>
  </cols>
  <sheetData>
    <row r="1" spans="1:12" x14ac:dyDescent="0.25">
      <c r="A1" s="9"/>
      <c r="B1" s="80" t="s">
        <v>387</v>
      </c>
      <c r="C1" s="80"/>
      <c r="D1" s="80"/>
      <c r="E1" s="80"/>
      <c r="F1" s="80"/>
      <c r="G1" s="80"/>
      <c r="H1" s="80"/>
      <c r="I1" s="80"/>
      <c r="J1" s="80"/>
      <c r="K1" s="80"/>
      <c r="L1" s="80"/>
    </row>
    <row r="2" spans="1:12" x14ac:dyDescent="0.25">
      <c r="A2" s="9"/>
      <c r="B2" s="81" t="s">
        <v>385</v>
      </c>
      <c r="C2" s="81"/>
      <c r="D2" s="81"/>
      <c r="E2" s="81"/>
      <c r="F2" s="81"/>
      <c r="G2" s="81"/>
      <c r="H2" s="81"/>
      <c r="I2" s="81"/>
      <c r="J2" s="81"/>
      <c r="K2" s="81"/>
      <c r="L2" s="81"/>
    </row>
    <row r="3" spans="1:12" ht="104.4" customHeight="1" x14ac:dyDescent="0.25">
      <c r="A3" s="79" t="s">
        <v>386</v>
      </c>
      <c r="B3" s="79"/>
      <c r="C3" s="79"/>
      <c r="D3" s="79"/>
      <c r="E3" s="79"/>
      <c r="F3" s="79"/>
      <c r="G3" s="79"/>
      <c r="H3" s="79"/>
      <c r="I3" s="79"/>
      <c r="J3" s="79"/>
      <c r="K3" s="79"/>
      <c r="L3" s="79"/>
    </row>
    <row r="4" spans="1:12" ht="30" customHeight="1" x14ac:dyDescent="0.25">
      <c r="A4" s="9"/>
      <c r="B4" s="79" t="s">
        <v>388</v>
      </c>
      <c r="C4" s="79"/>
      <c r="D4" s="79"/>
      <c r="E4" s="79"/>
      <c r="F4" s="79"/>
      <c r="G4" s="79"/>
      <c r="H4" s="79"/>
      <c r="I4" s="79"/>
      <c r="J4" s="79"/>
      <c r="K4" s="79"/>
      <c r="L4" s="79"/>
    </row>
    <row r="5" spans="1:12" ht="14.4" customHeight="1" x14ac:dyDescent="0.25">
      <c r="A5" s="9"/>
      <c r="B5" s="79" t="s">
        <v>389</v>
      </c>
      <c r="C5" s="79"/>
      <c r="D5" s="79"/>
      <c r="E5" s="79"/>
      <c r="F5" s="79"/>
      <c r="G5" s="79"/>
      <c r="H5" s="79"/>
      <c r="I5" s="79"/>
      <c r="J5" s="79"/>
      <c r="K5" s="79"/>
      <c r="L5" s="79"/>
    </row>
    <row r="6" spans="1:12" ht="14.4" customHeight="1" x14ac:dyDescent="0.25">
      <c r="A6" s="9"/>
      <c r="B6" s="79"/>
      <c r="C6" s="79"/>
      <c r="D6" s="79"/>
      <c r="E6" s="79"/>
      <c r="F6" s="79"/>
      <c r="G6" s="79"/>
      <c r="H6" s="79"/>
      <c r="I6" s="79"/>
      <c r="J6" s="79"/>
      <c r="K6" s="79"/>
      <c r="L6" s="79"/>
    </row>
    <row r="7" spans="1:12" ht="14.4" customHeight="1" x14ac:dyDescent="0.25">
      <c r="A7" s="82" t="s">
        <v>419</v>
      </c>
      <c r="B7" s="82"/>
      <c r="C7" s="82"/>
      <c r="D7" s="82"/>
      <c r="E7" s="82"/>
      <c r="F7" s="82"/>
      <c r="G7" s="82"/>
      <c r="H7" s="82"/>
      <c r="I7" s="82"/>
      <c r="J7" s="82"/>
      <c r="K7" s="82"/>
      <c r="L7" s="82"/>
    </row>
    <row r="8" spans="1:12" ht="29.4" customHeight="1" x14ac:dyDescent="0.25">
      <c r="A8" s="79" t="s">
        <v>420</v>
      </c>
      <c r="B8" s="79"/>
      <c r="C8" s="79"/>
      <c r="D8" s="79"/>
      <c r="E8" s="79"/>
      <c r="F8" s="79"/>
      <c r="G8" s="79"/>
      <c r="H8" s="79"/>
      <c r="I8" s="79"/>
      <c r="J8" s="79"/>
      <c r="K8" s="79"/>
      <c r="L8" s="79"/>
    </row>
    <row r="9" spans="1:12" ht="30" customHeight="1" x14ac:dyDescent="0.25">
      <c r="A9" s="79" t="s">
        <v>421</v>
      </c>
      <c r="B9" s="79"/>
      <c r="C9" s="79"/>
      <c r="D9" s="79"/>
      <c r="E9" s="79"/>
      <c r="F9" s="79"/>
      <c r="G9" s="79"/>
      <c r="H9" s="79"/>
      <c r="I9" s="79"/>
      <c r="J9" s="79"/>
      <c r="K9" s="79"/>
      <c r="L9" s="79"/>
    </row>
    <row r="10" spans="1:12" ht="34.200000000000003" customHeight="1" x14ac:dyDescent="0.25">
      <c r="A10" s="79" t="s">
        <v>422</v>
      </c>
      <c r="B10" s="79"/>
      <c r="C10" s="79"/>
      <c r="D10" s="79"/>
      <c r="E10" s="79"/>
      <c r="F10" s="79"/>
      <c r="G10" s="79"/>
      <c r="H10" s="79"/>
      <c r="I10" s="79"/>
      <c r="J10" s="79"/>
      <c r="K10" s="79"/>
      <c r="L10" s="79"/>
    </row>
    <row r="11" spans="1:12" ht="40.950000000000003" customHeight="1" x14ac:dyDescent="0.25">
      <c r="A11" s="79" t="s">
        <v>423</v>
      </c>
      <c r="B11" s="79"/>
      <c r="C11" s="79"/>
      <c r="D11" s="79"/>
      <c r="E11" s="79"/>
      <c r="F11" s="79"/>
      <c r="G11" s="79"/>
      <c r="H11" s="79"/>
      <c r="I11" s="79"/>
      <c r="J11" s="79"/>
      <c r="K11" s="79"/>
      <c r="L11" s="79"/>
    </row>
    <row r="12" spans="1:12" ht="44.4" customHeight="1" x14ac:dyDescent="0.25">
      <c r="A12" s="79" t="s">
        <v>424</v>
      </c>
      <c r="B12" s="79"/>
      <c r="C12" s="79"/>
      <c r="D12" s="79"/>
      <c r="E12" s="79"/>
      <c r="F12" s="79"/>
      <c r="G12" s="79"/>
      <c r="H12" s="79"/>
      <c r="I12" s="79"/>
      <c r="J12" s="79"/>
      <c r="K12" s="79"/>
      <c r="L12" s="79"/>
    </row>
    <row r="13" spans="1:12" ht="30.6" customHeight="1" x14ac:dyDescent="0.25">
      <c r="A13" s="79" t="s">
        <v>425</v>
      </c>
      <c r="B13" s="79"/>
      <c r="C13" s="79"/>
      <c r="D13" s="79"/>
      <c r="E13" s="79"/>
      <c r="F13" s="79"/>
      <c r="G13" s="79"/>
      <c r="H13" s="79"/>
      <c r="I13" s="79"/>
      <c r="J13" s="79"/>
      <c r="K13" s="79"/>
      <c r="L13" s="79"/>
    </row>
    <row r="14" spans="1:12" ht="48.75" customHeight="1" x14ac:dyDescent="0.25">
      <c r="A14" s="79" t="s">
        <v>426</v>
      </c>
      <c r="B14" s="79"/>
      <c r="C14" s="79"/>
      <c r="D14" s="79"/>
      <c r="E14" s="79"/>
      <c r="F14" s="79"/>
      <c r="G14" s="79"/>
      <c r="H14" s="79"/>
      <c r="I14" s="79"/>
      <c r="J14" s="79"/>
      <c r="K14" s="79"/>
      <c r="L14" s="79"/>
    </row>
    <row r="15" spans="1:12" x14ac:dyDescent="0.25">
      <c r="A15" s="2"/>
      <c r="B15" s="2"/>
      <c r="C15" s="2"/>
      <c r="D15" s="2"/>
      <c r="E15" s="2"/>
      <c r="F15" s="2"/>
      <c r="G15" s="2"/>
      <c r="H15" s="2"/>
      <c r="I15" s="2"/>
      <c r="J15" s="2"/>
      <c r="K15" s="2"/>
      <c r="L15" s="2"/>
    </row>
    <row r="16" spans="1:12" x14ac:dyDescent="0.25">
      <c r="A16" s="2"/>
      <c r="B16" s="2"/>
      <c r="C16" s="2"/>
      <c r="D16" s="2"/>
      <c r="E16" s="2"/>
      <c r="F16" s="2"/>
      <c r="G16" s="2"/>
      <c r="H16" s="2"/>
      <c r="I16" s="2"/>
      <c r="J16" s="2"/>
      <c r="K16" s="2"/>
      <c r="L16" s="2"/>
    </row>
    <row r="17" spans="1:12" x14ac:dyDescent="0.25">
      <c r="A17" s="2"/>
      <c r="B17" s="2"/>
      <c r="C17" s="2"/>
      <c r="D17" s="2"/>
      <c r="E17" s="2"/>
      <c r="F17" s="2"/>
      <c r="G17" s="2"/>
      <c r="H17" s="2"/>
      <c r="I17" s="2"/>
      <c r="J17" s="2"/>
      <c r="K17" s="2"/>
      <c r="L17" s="2"/>
    </row>
    <row r="18" spans="1:12" x14ac:dyDescent="0.25">
      <c r="A18" s="2"/>
      <c r="B18" s="2"/>
      <c r="C18" s="2"/>
      <c r="D18" s="2"/>
      <c r="E18" s="2"/>
      <c r="F18" s="2"/>
      <c r="G18" s="2"/>
      <c r="H18" s="2"/>
      <c r="I18" s="2"/>
      <c r="J18" s="2"/>
      <c r="K18" s="2"/>
      <c r="L18" s="2"/>
    </row>
    <row r="19" spans="1:12" x14ac:dyDescent="0.25">
      <c r="A19" s="2"/>
      <c r="B19" s="2"/>
      <c r="C19" s="2"/>
      <c r="D19" s="2"/>
      <c r="E19" s="2"/>
      <c r="F19" s="2"/>
      <c r="G19" s="2"/>
      <c r="H19" s="2"/>
      <c r="I19" s="2"/>
      <c r="J19" s="2"/>
      <c r="K19" s="2"/>
      <c r="L19" s="2"/>
    </row>
    <row r="20" spans="1:12" x14ac:dyDescent="0.25">
      <c r="A20" s="2"/>
      <c r="B20" s="2"/>
      <c r="C20" s="2"/>
      <c r="D20" s="2"/>
      <c r="E20" s="2"/>
      <c r="F20" s="2"/>
      <c r="G20" s="2"/>
      <c r="H20" s="2"/>
      <c r="I20" s="2"/>
      <c r="J20" s="2"/>
      <c r="K20" s="2"/>
      <c r="L20" s="2"/>
    </row>
    <row r="21" spans="1:12" x14ac:dyDescent="0.25">
      <c r="A21" s="2"/>
      <c r="B21" s="2"/>
      <c r="C21" s="2"/>
      <c r="D21" s="2"/>
      <c r="E21" s="2"/>
      <c r="F21" s="2"/>
      <c r="G21" s="2"/>
      <c r="H21" s="2"/>
      <c r="I21" s="2"/>
      <c r="J21" s="2"/>
      <c r="K21" s="2"/>
      <c r="L21" s="2"/>
    </row>
    <row r="22" spans="1:12" x14ac:dyDescent="0.25">
      <c r="A22" s="2"/>
      <c r="B22" s="2"/>
      <c r="C22" s="2"/>
      <c r="D22" s="2"/>
      <c r="E22" s="2"/>
      <c r="F22" s="2"/>
      <c r="G22" s="2"/>
      <c r="H22" s="2"/>
      <c r="I22" s="2"/>
      <c r="J22" s="2"/>
      <c r="K22" s="2"/>
      <c r="L22" s="2"/>
    </row>
    <row r="23" spans="1:12" x14ac:dyDescent="0.25">
      <c r="A23" s="2"/>
      <c r="B23" s="2"/>
      <c r="C23" s="2"/>
      <c r="D23" s="2"/>
      <c r="E23" s="2"/>
      <c r="F23" s="2"/>
      <c r="G23" s="2"/>
      <c r="H23" s="2"/>
      <c r="I23" s="2"/>
      <c r="J23" s="2"/>
      <c r="K23" s="2"/>
      <c r="L23" s="2"/>
    </row>
    <row r="24" spans="1:12" x14ac:dyDescent="0.25">
      <c r="A24" s="2"/>
      <c r="B24" s="2"/>
      <c r="C24" s="2"/>
      <c r="D24" s="2"/>
      <c r="E24" s="2"/>
      <c r="F24" s="2"/>
      <c r="G24" s="2"/>
      <c r="H24" s="2"/>
      <c r="I24" s="2"/>
      <c r="J24" s="2"/>
      <c r="K24" s="2"/>
      <c r="L24" s="2"/>
    </row>
    <row r="25" spans="1:12" x14ac:dyDescent="0.25">
      <c r="A25" s="2"/>
      <c r="B25" s="2"/>
      <c r="C25" s="2"/>
      <c r="D25" s="2"/>
      <c r="E25" s="2"/>
      <c r="F25" s="2"/>
      <c r="G25" s="2"/>
      <c r="H25" s="2"/>
      <c r="I25" s="2"/>
      <c r="J25" s="2"/>
      <c r="K25" s="2"/>
      <c r="L25" s="2"/>
    </row>
    <row r="26" spans="1:12" x14ac:dyDescent="0.25">
      <c r="A26" s="2"/>
      <c r="B26" s="2"/>
      <c r="C26" s="2"/>
      <c r="D26" s="2"/>
      <c r="E26" s="2"/>
      <c r="F26" s="2"/>
      <c r="G26" s="2"/>
      <c r="H26" s="2"/>
      <c r="I26" s="2"/>
      <c r="J26" s="2"/>
      <c r="K26" s="2"/>
      <c r="L26" s="2"/>
    </row>
    <row r="27" spans="1:12" x14ac:dyDescent="0.25">
      <c r="A27" s="2"/>
      <c r="B27" s="2"/>
      <c r="C27" s="2"/>
      <c r="D27" s="2"/>
      <c r="E27" s="2"/>
      <c r="F27" s="2"/>
      <c r="G27" s="2"/>
      <c r="H27" s="2"/>
      <c r="I27" s="2"/>
      <c r="J27" s="2"/>
      <c r="K27" s="2"/>
      <c r="L27" s="2"/>
    </row>
    <row r="28" spans="1:12" x14ac:dyDescent="0.25">
      <c r="A28" s="2"/>
      <c r="B28" s="2"/>
      <c r="C28" s="2"/>
      <c r="D28" s="2"/>
      <c r="E28" s="2"/>
      <c r="F28" s="2"/>
      <c r="G28" s="2"/>
      <c r="H28" s="2"/>
      <c r="I28" s="2"/>
      <c r="J28" s="2"/>
      <c r="K28" s="2"/>
      <c r="L28" s="2"/>
    </row>
    <row r="29" spans="1:12" x14ac:dyDescent="0.25">
      <c r="A29" s="2"/>
      <c r="B29" s="2"/>
      <c r="C29" s="2"/>
      <c r="D29" s="2"/>
      <c r="E29" s="2"/>
      <c r="F29" s="2"/>
      <c r="G29" s="2"/>
      <c r="H29" s="2"/>
      <c r="I29" s="2"/>
      <c r="J29" s="2"/>
      <c r="K29" s="2"/>
      <c r="L29" s="2"/>
    </row>
    <row r="30" spans="1:12" x14ac:dyDescent="0.25">
      <c r="A30" s="2"/>
      <c r="B30" s="2"/>
      <c r="C30" s="2"/>
      <c r="D30" s="2"/>
      <c r="E30" s="2"/>
      <c r="F30" s="2"/>
      <c r="G30" s="2"/>
      <c r="H30" s="2"/>
      <c r="I30" s="2"/>
      <c r="J30" s="2"/>
      <c r="K30" s="2"/>
      <c r="L30" s="2"/>
    </row>
    <row r="31" spans="1:12" x14ac:dyDescent="0.25">
      <c r="A31" s="2"/>
      <c r="B31" s="2"/>
      <c r="C31" s="2"/>
      <c r="D31" s="2"/>
      <c r="E31" s="2"/>
      <c r="F31" s="2"/>
      <c r="G31" s="2"/>
      <c r="H31" s="2"/>
      <c r="I31" s="2"/>
      <c r="J31" s="2"/>
      <c r="K31" s="2"/>
      <c r="L31" s="2"/>
    </row>
    <row r="32" spans="1:12" x14ac:dyDescent="0.25">
      <c r="A32" s="2"/>
      <c r="B32" s="2"/>
      <c r="C32" s="2"/>
      <c r="D32" s="2"/>
      <c r="E32" s="2"/>
      <c r="F32" s="2"/>
      <c r="G32" s="2"/>
      <c r="H32" s="2"/>
      <c r="I32" s="2"/>
      <c r="J32" s="2"/>
      <c r="K32" s="2"/>
      <c r="L32" s="2"/>
    </row>
  </sheetData>
  <sheetProtection algorithmName="SHA-512" hashValue="I2vgzMpZBs29wf0hd2CzG+uzn9MFLMK/CVybqZM1VyIxOo7znggLq+msvpsQXn4QyB96pFaTle5SwnDMTcOdqQ==" saltValue="xWWojA8Txir1J1n2acBysg==" spinCount="100000" sheet="1" objects="1" scenarios="1"/>
  <mergeCells count="14">
    <mergeCell ref="A12:L12"/>
    <mergeCell ref="A13:L13"/>
    <mergeCell ref="A14:L14"/>
    <mergeCell ref="A7:L7"/>
    <mergeCell ref="A8:L8"/>
    <mergeCell ref="A9:L9"/>
    <mergeCell ref="A10:L10"/>
    <mergeCell ref="A11:L11"/>
    <mergeCell ref="B6:L6"/>
    <mergeCell ref="B1:L1"/>
    <mergeCell ref="B2:L2"/>
    <mergeCell ref="A3:L3"/>
    <mergeCell ref="B4:L4"/>
    <mergeCell ref="B5:L5"/>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P118"/>
  <sheetViews>
    <sheetView tabSelected="1" topLeftCell="A10" zoomScaleNormal="100" workbookViewId="0">
      <selection activeCell="E17" sqref="E17"/>
    </sheetView>
  </sheetViews>
  <sheetFormatPr defaultColWidth="8.88671875" defaultRowHeight="13.8" x14ac:dyDescent="0.25"/>
  <cols>
    <col min="1" max="1" width="4.44140625" style="36" customWidth="1"/>
    <col min="2" max="2" width="4" style="36" customWidth="1"/>
    <col min="3" max="3" width="30.88671875" style="36" customWidth="1"/>
    <col min="4" max="4" width="20.5546875" style="36" customWidth="1"/>
    <col min="5" max="5" width="28.33203125" style="37" customWidth="1"/>
    <col min="6" max="6" width="17.88671875" style="37" customWidth="1"/>
    <col min="7" max="7" width="13.109375" style="36" customWidth="1"/>
    <col min="8" max="8" width="18.33203125" style="39" hidden="1" customWidth="1"/>
    <col min="9" max="9" width="8.44140625" style="40" customWidth="1"/>
    <col min="10" max="10" width="6.88671875" style="36" hidden="1" customWidth="1"/>
    <col min="11" max="11" width="5.33203125" style="36" hidden="1" customWidth="1"/>
    <col min="12" max="12" width="7.109375" style="36" hidden="1" customWidth="1"/>
    <col min="13" max="13" width="5.88671875" style="41" hidden="1" customWidth="1"/>
    <col min="14" max="14" width="5.6640625" style="36" hidden="1" customWidth="1"/>
    <col min="15" max="15" width="6.6640625" style="36" hidden="1" customWidth="1"/>
    <col min="16" max="16" width="7.33203125" style="36" hidden="1" customWidth="1"/>
    <col min="17" max="17" width="7.109375" style="36" hidden="1" customWidth="1"/>
    <col min="18" max="18" width="7.33203125" style="36" hidden="1" customWidth="1"/>
    <col min="19" max="19" width="6.109375" style="36" hidden="1" customWidth="1"/>
    <col min="20" max="20" width="4.88671875" style="36" hidden="1" customWidth="1"/>
    <col min="21" max="22" width="5.33203125" style="36" hidden="1" customWidth="1"/>
    <col min="23" max="23" width="5.44140625" style="36" hidden="1" customWidth="1"/>
    <col min="24" max="24" width="4.88671875" style="36" hidden="1" customWidth="1"/>
    <col min="25" max="25" width="6" style="36" hidden="1" customWidth="1"/>
    <col min="26" max="26" width="5.88671875" style="36" hidden="1" customWidth="1"/>
    <col min="27" max="27" width="5.6640625" style="36" hidden="1" customWidth="1"/>
    <col min="28" max="28" width="3.88671875" style="36" hidden="1" customWidth="1"/>
    <col min="29" max="29" width="6.6640625" style="36" hidden="1" customWidth="1"/>
    <col min="30" max="30" width="4.88671875" style="36" hidden="1" customWidth="1"/>
    <col min="31" max="31" width="3.6640625" style="36" hidden="1" customWidth="1"/>
    <col min="32" max="32" width="4.5546875" style="36" hidden="1" customWidth="1"/>
    <col min="33" max="33" width="3.6640625" style="36" hidden="1" customWidth="1"/>
    <col min="34" max="35" width="7.33203125" style="36" hidden="1" customWidth="1"/>
    <col min="36" max="38" width="5.6640625" style="36" hidden="1" customWidth="1"/>
    <col min="39" max="39" width="5.109375" style="36" hidden="1" customWidth="1"/>
    <col min="40" max="40" width="8.6640625" style="36" hidden="1" customWidth="1"/>
    <col min="41" max="41" width="6.109375" style="42" hidden="1" customWidth="1"/>
    <col min="42" max="42" width="8.88671875" style="42" hidden="1" customWidth="1"/>
    <col min="43" max="43" width="3.44140625" style="42" hidden="1" customWidth="1"/>
    <col min="44" max="44" width="4.44140625" style="42" hidden="1" customWidth="1"/>
    <col min="45" max="45" width="2.88671875" style="36" hidden="1" customWidth="1"/>
    <col min="46" max="46" width="3.109375" style="36" hidden="1" customWidth="1"/>
    <col min="47" max="47" width="4.33203125" style="36" hidden="1" customWidth="1"/>
    <col min="48" max="48" width="3.6640625" style="36" hidden="1" customWidth="1"/>
    <col min="49" max="49" width="4.5546875" style="36" hidden="1" customWidth="1"/>
    <col min="50" max="50" width="9.5546875" style="36" hidden="1" customWidth="1"/>
    <col min="51" max="51" width="7.44140625" style="36" hidden="1" customWidth="1"/>
    <col min="52" max="52" width="7.33203125" style="36" hidden="1" customWidth="1"/>
    <col min="53" max="53" width="6.44140625" style="36" hidden="1" customWidth="1"/>
    <col min="54" max="54" width="7.88671875" style="36" hidden="1" customWidth="1"/>
    <col min="55" max="55" width="3.88671875" style="36" hidden="1" customWidth="1"/>
    <col min="56" max="56" width="5.6640625" style="36" hidden="1" customWidth="1"/>
    <col min="57" max="57" width="4.33203125" style="36" hidden="1" customWidth="1"/>
    <col min="58" max="58" width="4" style="36" hidden="1" customWidth="1"/>
    <col min="59" max="60" width="4.33203125" style="36" hidden="1" customWidth="1"/>
    <col min="61" max="61" width="4.44140625" style="36" hidden="1" customWidth="1"/>
    <col min="62" max="62" width="9.5546875" style="169" hidden="1" customWidth="1"/>
    <col min="63" max="63" width="10.6640625" style="36" hidden="1" customWidth="1"/>
    <col min="64" max="64" width="11" style="36" hidden="1" customWidth="1"/>
    <col min="65" max="65" width="9.44140625" style="36" hidden="1" customWidth="1"/>
    <col min="66" max="66" width="10.44140625" style="36" hidden="1" customWidth="1"/>
    <col min="67" max="67" width="8.21875" style="36" hidden="1" customWidth="1"/>
    <col min="68" max="68" width="12.88671875" style="43" hidden="1" customWidth="1"/>
    <col min="69" max="16384" width="8.88671875" style="36"/>
  </cols>
  <sheetData>
    <row r="1" spans="1:63" ht="5.4" customHeight="1" x14ac:dyDescent="0.25"/>
    <row r="2" spans="1:63" ht="8.4" customHeight="1" x14ac:dyDescent="0.25">
      <c r="C2" s="38"/>
      <c r="D2" s="38"/>
      <c r="E2" s="38"/>
    </row>
    <row r="3" spans="1:63" ht="92.4" customHeight="1" x14ac:dyDescent="0.25">
      <c r="A3" s="115" t="s">
        <v>117</v>
      </c>
      <c r="B3" s="115"/>
      <c r="C3" s="115"/>
      <c r="D3" s="115"/>
      <c r="E3" s="115"/>
      <c r="F3" s="115"/>
      <c r="G3" s="44"/>
      <c r="H3" s="45"/>
      <c r="I3" s="46"/>
      <c r="J3" s="44"/>
      <c r="K3" s="44"/>
      <c r="L3" s="44"/>
    </row>
    <row r="4" spans="1:63" ht="20.399999999999999" customHeight="1" x14ac:dyDescent="0.25">
      <c r="B4" s="116" t="s">
        <v>427</v>
      </c>
      <c r="C4" s="117"/>
      <c r="D4" s="117"/>
      <c r="E4" s="117"/>
      <c r="F4" s="66" t="s">
        <v>452</v>
      </c>
      <c r="G4" s="44"/>
      <c r="H4" s="45"/>
      <c r="I4" s="46"/>
      <c r="J4" s="44"/>
      <c r="K4" s="44"/>
      <c r="L4" s="44"/>
    </row>
    <row r="5" spans="1:63" ht="20.399999999999999" customHeight="1" x14ac:dyDescent="0.25">
      <c r="B5" s="67" t="s">
        <v>373</v>
      </c>
      <c r="C5" s="118" t="s">
        <v>372</v>
      </c>
      <c r="D5" s="118"/>
      <c r="E5" s="68" t="s">
        <v>437</v>
      </c>
      <c r="F5" s="66"/>
      <c r="G5" s="47" t="s">
        <v>435</v>
      </c>
      <c r="H5" s="45"/>
      <c r="I5" s="46"/>
      <c r="J5" s="44"/>
      <c r="K5" s="44"/>
      <c r="L5" s="44"/>
    </row>
    <row r="6" spans="1:63" ht="20.399999999999999" customHeight="1" x14ac:dyDescent="0.25">
      <c r="B6" s="69">
        <v>1</v>
      </c>
      <c r="C6" s="119" t="s">
        <v>428</v>
      </c>
      <c r="D6" s="120"/>
      <c r="E6" s="70"/>
      <c r="F6" s="51" t="str">
        <f>+IF(E6&gt;0,"","Утга нөхөх")</f>
        <v>Утга нөхөх</v>
      </c>
      <c r="G6" s="47" t="s">
        <v>436</v>
      </c>
      <c r="H6" s="45"/>
      <c r="I6" s="46"/>
      <c r="J6" s="44"/>
      <c r="K6" s="44"/>
      <c r="L6" s="44"/>
    </row>
    <row r="7" spans="1:63" ht="19.2" customHeight="1" x14ac:dyDescent="0.25">
      <c r="B7" s="69">
        <v>2</v>
      </c>
      <c r="C7" s="119" t="s">
        <v>429</v>
      </c>
      <c r="D7" s="120"/>
      <c r="E7" s="70"/>
      <c r="F7" s="51" t="str">
        <f t="shared" ref="F7:F11" si="0">+IF(E7&gt;0,"","Утга нөхөх")</f>
        <v>Утга нөхөх</v>
      </c>
      <c r="G7" s="44"/>
      <c r="H7" s="45"/>
      <c r="I7" s="46"/>
      <c r="J7" s="44"/>
      <c r="K7" s="44"/>
      <c r="L7" s="44"/>
    </row>
    <row r="8" spans="1:63" ht="19.2" customHeight="1" x14ac:dyDescent="0.25">
      <c r="B8" s="69">
        <v>3</v>
      </c>
      <c r="C8" s="119" t="s">
        <v>430</v>
      </c>
      <c r="D8" s="121"/>
      <c r="E8" s="70"/>
      <c r="F8" s="51" t="str">
        <f t="shared" si="0"/>
        <v>Утга нөхөх</v>
      </c>
      <c r="G8" s="44"/>
      <c r="H8" s="45"/>
      <c r="I8" s="46"/>
      <c r="J8" s="44"/>
      <c r="K8" s="44"/>
      <c r="L8" s="44"/>
    </row>
    <row r="9" spans="1:63" ht="19.2" customHeight="1" x14ac:dyDescent="0.25">
      <c r="B9" s="69">
        <v>4</v>
      </c>
      <c r="C9" s="119" t="s">
        <v>431</v>
      </c>
      <c r="D9" s="121"/>
      <c r="E9" s="70"/>
      <c r="F9" s="51" t="str">
        <f t="shared" si="0"/>
        <v>Утга нөхөх</v>
      </c>
      <c r="G9" s="44"/>
      <c r="H9" s="45"/>
      <c r="I9" s="46"/>
      <c r="J9" s="44"/>
      <c r="K9" s="44"/>
      <c r="L9" s="44"/>
    </row>
    <row r="10" spans="1:63" ht="19.2" customHeight="1" x14ac:dyDescent="0.25">
      <c r="B10" s="69">
        <v>5</v>
      </c>
      <c r="C10" s="119" t="s">
        <v>432</v>
      </c>
      <c r="D10" s="121"/>
      <c r="E10" s="70"/>
      <c r="F10" s="51" t="str">
        <f t="shared" si="0"/>
        <v>Утга нөхөх</v>
      </c>
      <c r="G10" s="44"/>
      <c r="H10" s="45"/>
      <c r="I10" s="46"/>
      <c r="J10" s="44"/>
      <c r="K10" s="44"/>
      <c r="L10" s="44"/>
    </row>
    <row r="11" spans="1:63" ht="33.75" customHeight="1" x14ac:dyDescent="0.25">
      <c r="B11" s="69" t="s">
        <v>434</v>
      </c>
      <c r="C11" s="119" t="s">
        <v>433</v>
      </c>
      <c r="D11" s="121"/>
      <c r="E11" s="70"/>
      <c r="F11" s="51" t="str">
        <f t="shared" si="0"/>
        <v>Утга нөхөх</v>
      </c>
      <c r="G11" s="44"/>
      <c r="H11" s="45"/>
      <c r="I11" s="46"/>
      <c r="J11" s="44"/>
      <c r="K11" s="44"/>
      <c r="L11" s="44"/>
    </row>
    <row r="12" spans="1:63" ht="19.2" customHeight="1" x14ac:dyDescent="0.25">
      <c r="B12" s="71"/>
      <c r="C12" s="72"/>
      <c r="D12" s="72"/>
      <c r="E12" s="72"/>
      <c r="F12" s="66"/>
      <c r="G12" s="44"/>
      <c r="H12" s="45"/>
      <c r="I12" s="46"/>
      <c r="J12" s="44"/>
      <c r="K12" s="44"/>
      <c r="L12" s="44"/>
    </row>
    <row r="13" spans="1:63" ht="14.4" x14ac:dyDescent="0.3">
      <c r="B13" s="84" t="s">
        <v>377</v>
      </c>
      <c r="C13" s="85"/>
      <c r="D13" s="85"/>
      <c r="E13" s="85"/>
    </row>
    <row r="14" spans="1:63" ht="18" customHeight="1" x14ac:dyDescent="0.25">
      <c r="B14" s="67" t="s">
        <v>373</v>
      </c>
      <c r="C14" s="118" t="s">
        <v>372</v>
      </c>
      <c r="D14" s="118"/>
      <c r="E14" s="68" t="s">
        <v>378</v>
      </c>
    </row>
    <row r="15" spans="1:63" ht="14.4" customHeight="1" x14ac:dyDescent="0.25">
      <c r="B15" s="85" t="s">
        <v>362</v>
      </c>
      <c r="C15" s="85"/>
      <c r="D15" s="85"/>
      <c r="E15" s="85"/>
    </row>
    <row r="16" spans="1:63" ht="32.4" customHeight="1" x14ac:dyDescent="0.25">
      <c r="B16" s="8">
        <v>1</v>
      </c>
      <c r="C16" s="122" t="s">
        <v>363</v>
      </c>
      <c r="D16" s="123"/>
      <c r="E16" s="35"/>
      <c r="F16" s="51" t="str">
        <f>+IF(E16&gt;0,"","Утга нөхөх")</f>
        <v>Утга нөхөх</v>
      </c>
      <c r="I16" s="40" t="b">
        <f>IF(AND(E16&gt;=1,E16&lt;=200000000),1, IF(AND(E16&gt;=200000001,E16&lt;=300000000),2, IF(AND(E16&gt;=300000001, E16&lt;=1200000000),3, IF(AND(E16&gt;=1200000001,E16&lt;=1300000000),4, IF(AND(E16&gt;1300000001),5)))))</f>
        <v>0</v>
      </c>
      <c r="BJ16" s="169">
        <v>1</v>
      </c>
      <c r="BK16" s="48" t="s">
        <v>380</v>
      </c>
    </row>
    <row r="17" spans="2:63" ht="84" customHeight="1" x14ac:dyDescent="0.25">
      <c r="B17" s="8">
        <v>2</v>
      </c>
      <c r="C17" s="122" t="s">
        <v>450</v>
      </c>
      <c r="D17" s="123"/>
      <c r="E17" s="5"/>
      <c r="F17" s="51" t="str">
        <f>+IF(E17&gt;0,"","Утга нөхөх")</f>
        <v>Утга нөхөх</v>
      </c>
      <c r="I17" s="40" t="b">
        <f>IF(E17=$BJ$16,1,IF(E17=$BJ$17,2,IF(E17=$BJ$18,3,IF(E17=$BJ$19,4,IF(E17=$BJ$20,4.9, IF(E17=$BJ$21,5))))))</f>
        <v>0</v>
      </c>
      <c r="BJ17" s="169">
        <v>2</v>
      </c>
      <c r="BK17" s="48" t="s">
        <v>381</v>
      </c>
    </row>
    <row r="18" spans="2:63" x14ac:dyDescent="0.25">
      <c r="B18" s="8">
        <v>3</v>
      </c>
      <c r="C18" s="122" t="s">
        <v>364</v>
      </c>
      <c r="D18" s="123"/>
      <c r="E18" s="5"/>
      <c r="F18" s="51" t="str">
        <f>+IF(E18&gt;0,"","Утга нөхөх")</f>
        <v>Утга нөхөх</v>
      </c>
      <c r="I18" s="40" t="b">
        <f>IF(E18=$BK$16,1,IF(E18=$BK$17,2,IF(E18=$BK$18,3,IF(E18=$BK$19,4,IF(E18=$BK$20,5)))))</f>
        <v>0</v>
      </c>
      <c r="BJ18" s="169">
        <v>3</v>
      </c>
      <c r="BK18" s="48" t="s">
        <v>382</v>
      </c>
    </row>
    <row r="19" spans="2:63" ht="14.4" customHeight="1" x14ac:dyDescent="0.25">
      <c r="B19" s="85" t="s">
        <v>365</v>
      </c>
      <c r="C19" s="85"/>
      <c r="D19" s="85"/>
      <c r="E19" s="85"/>
      <c r="BJ19" s="169">
        <v>4</v>
      </c>
      <c r="BK19" s="48" t="s">
        <v>383</v>
      </c>
    </row>
    <row r="20" spans="2:63" x14ac:dyDescent="0.25">
      <c r="B20" s="86" t="s">
        <v>415</v>
      </c>
      <c r="C20" s="86"/>
      <c r="D20" s="86"/>
      <c r="E20" s="86"/>
      <c r="BJ20" s="169">
        <v>5</v>
      </c>
      <c r="BK20" s="48" t="s">
        <v>384</v>
      </c>
    </row>
    <row r="21" spans="2:63" x14ac:dyDescent="0.25">
      <c r="B21" s="74">
        <v>1</v>
      </c>
      <c r="C21" s="88" t="s">
        <v>453</v>
      </c>
      <c r="D21" s="89"/>
      <c r="E21" s="73"/>
      <c r="F21" s="51" t="str">
        <f>+IF(E21&gt;0,"","Утга нөхөх")</f>
        <v>Утга нөхөх</v>
      </c>
      <c r="I21" s="40" t="b">
        <f>IF(AND(E21&gt;=1, E21&lt;=500),1, IF(AND(E21&gt;=501,E21&lt;=1000),2, IF(AND(E21&gt;=1001, E21&lt;=2500),3, IF(AND(E21&gt;=2501,E21&lt;=5000),4, IF(AND(E21&gt;5001),5)))))</f>
        <v>0</v>
      </c>
      <c r="BJ21" s="169" t="s">
        <v>467</v>
      </c>
    </row>
    <row r="22" spans="2:63" x14ac:dyDescent="0.25">
      <c r="B22" s="74">
        <v>2</v>
      </c>
      <c r="C22" s="88" t="s">
        <v>454</v>
      </c>
      <c r="D22" s="89"/>
      <c r="E22" s="73"/>
      <c r="F22" s="51" t="str">
        <f t="shared" ref="F22:F24" si="1">+IF(E22&gt;0,"","Утга нөхөх")</f>
        <v>Утга нөхөх</v>
      </c>
      <c r="I22" s="40" t="b">
        <f>IF(AND(E22&gt;1, E22&lt;=100),1, IF(AND(E22&gt;=101,E22&lt;=250),2, IF(AND(E22&gt;=251, E22&lt;=500),3, IF(AND(E22&gt;=501,E22&lt;=1000),4, IF(AND(E22&gt;1001),5)))))</f>
        <v>0</v>
      </c>
    </row>
    <row r="23" spans="2:63" x14ac:dyDescent="0.25">
      <c r="B23" s="74">
        <v>3</v>
      </c>
      <c r="C23" s="88" t="s">
        <v>455</v>
      </c>
      <c r="D23" s="89"/>
      <c r="E23" s="73"/>
      <c r="F23" s="51" t="str">
        <f t="shared" si="1"/>
        <v>Утга нөхөх</v>
      </c>
      <c r="I23" s="40">
        <f>IF(AND(E23&gt;=0, E23&lt;=100),1, IF(AND(E23&gt;=101,E23&lt;=250),2, IF(AND(E23&gt;=251, E23&lt;=500),3, IF(AND(E23&gt;=501,E23&lt;=1000),4, IF(AND(E23&gt;1001),5)))))</f>
        <v>1</v>
      </c>
    </row>
    <row r="24" spans="2:63" x14ac:dyDescent="0.25">
      <c r="B24" s="74">
        <v>4</v>
      </c>
      <c r="C24" s="88" t="s">
        <v>456</v>
      </c>
      <c r="D24" s="89"/>
      <c r="E24" s="73"/>
      <c r="F24" s="51" t="str">
        <f t="shared" si="1"/>
        <v>Утга нөхөх</v>
      </c>
      <c r="I24" s="40">
        <f>IF(AND(E24&gt;=0, E24&lt;=100),1, IF(AND(E24&gt;=101,E24&lt;=250),2, IF(AND(E24&gt;=251, E24&lt;=500),3, IF(AND(E24&gt;=501,E24&lt;=1000),4, IF(AND(E24&gt;1001),5)))))</f>
        <v>1</v>
      </c>
    </row>
    <row r="25" spans="2:63" ht="14.4" customHeight="1" x14ac:dyDescent="0.25">
      <c r="B25" s="86" t="s">
        <v>416</v>
      </c>
      <c r="C25" s="86"/>
      <c r="D25" s="86"/>
      <c r="E25" s="86"/>
    </row>
    <row r="26" spans="2:63" x14ac:dyDescent="0.25">
      <c r="B26" s="74">
        <v>1</v>
      </c>
      <c r="C26" s="88" t="s">
        <v>457</v>
      </c>
      <c r="D26" s="89"/>
      <c r="E26" s="73"/>
      <c r="F26" s="51" t="str">
        <f>+IF(E26&gt;0,"","Утга нөхөх")</f>
        <v>Утга нөхөх</v>
      </c>
      <c r="I26" s="40" t="b">
        <f>IF(AND(E26&gt;1, E26&lt;=500000000),1, IF(AND(E26&gt;=50000001,E26&lt;=1000000000),2, IF(AND(E26&gt;=100000001, E26&lt;=2500000000),3, IF(AND(E26&gt;=250000001,E26&lt;=5000000000),4, IF(AND(E26&gt;500000001),5)))))</f>
        <v>0</v>
      </c>
    </row>
    <row r="27" spans="2:63" ht="28.5" customHeight="1" x14ac:dyDescent="0.25">
      <c r="B27" s="74">
        <v>2</v>
      </c>
      <c r="C27" s="88" t="s">
        <v>458</v>
      </c>
      <c r="D27" s="89"/>
      <c r="E27" s="73"/>
      <c r="F27" s="51" t="str">
        <f t="shared" ref="F27:F37" si="2">+IF(E27&gt;0,"","Утга нөхөх")</f>
        <v>Утга нөхөх</v>
      </c>
      <c r="I27" s="40" t="b">
        <f>IF(AND(E27&gt;1, E27&lt;=100000000),1, IF(AND(E27&gt;=10000001,E27&lt;=250000000),2, IF(AND(E27&gt;=25000001, E27&lt;=500000000),3, IF(AND(E27&gt;=50000001,E27&lt;=1000000000),4, IF(AND(E27&gt;1000000001),5)))))</f>
        <v>0</v>
      </c>
    </row>
    <row r="28" spans="2:63" x14ac:dyDescent="0.25">
      <c r="B28" s="74">
        <v>3</v>
      </c>
      <c r="C28" s="88" t="s">
        <v>459</v>
      </c>
      <c r="D28" s="89"/>
      <c r="E28" s="73"/>
      <c r="F28" s="51" t="str">
        <f t="shared" si="2"/>
        <v>Утга нөхөх</v>
      </c>
      <c r="I28" s="40">
        <f>IF(AND(E28&gt;=0, E28&lt;=100000000),1, IF(AND(E28&gt;=10000001,E28&lt;=250000000),2, IF(AND(E28&gt;=25000001, E28&lt;=500000000),3, IF(AND(E28&gt;=50000001,E28&lt;=1000000000),4, IF(AND(E28&gt;1000000001),5)))))</f>
        <v>1</v>
      </c>
    </row>
    <row r="29" spans="2:63" ht="25.5" customHeight="1" x14ac:dyDescent="0.25">
      <c r="B29" s="74">
        <v>4</v>
      </c>
      <c r="C29" s="88" t="s">
        <v>460</v>
      </c>
      <c r="D29" s="89"/>
      <c r="E29" s="75"/>
      <c r="F29" s="51" t="str">
        <f t="shared" si="2"/>
        <v>Утга нөхөх</v>
      </c>
      <c r="I29" s="40">
        <f>IF(AND(E29&gt;=0,E29&lt;100000000),1,IF(AND(E29&gt;=10000001,E29&lt;250000000),2,IF(AND(E29&gt;=25000001,E29&lt;500000000),3,IF(AND(E29&gt;=50000001,E29&lt;1000000000),4,IF(AND(E29&gt;1000000001),5)))))</f>
        <v>1</v>
      </c>
    </row>
    <row r="30" spans="2:63" x14ac:dyDescent="0.25">
      <c r="B30" s="86" t="s">
        <v>417</v>
      </c>
      <c r="C30" s="86"/>
      <c r="D30" s="86"/>
      <c r="E30" s="86"/>
    </row>
    <row r="31" spans="2:63" ht="27" customHeight="1" x14ac:dyDescent="0.25">
      <c r="B31" s="74">
        <v>1</v>
      </c>
      <c r="C31" s="88" t="s">
        <v>461</v>
      </c>
      <c r="D31" s="89"/>
      <c r="E31" s="73"/>
      <c r="F31" s="51" t="str">
        <f t="shared" si="2"/>
        <v>Утга нөхөх</v>
      </c>
      <c r="I31" s="40" t="b">
        <f>IF(AND(E31&gt;1, E31&lt;=500000000),1, IF(AND(E31&gt;=50000001,E31&lt;1000000000),2, IF(AND(E31&gt;=100000001, E31&lt;1500000000),3, IF(AND(E31&gt;=150000001,E31&lt;2000000000),4, IF(AND(E31&gt;200000001),5)))))</f>
        <v>0</v>
      </c>
    </row>
    <row r="32" spans="2:63" ht="31.5" customHeight="1" x14ac:dyDescent="0.25">
      <c r="B32" s="74">
        <v>2</v>
      </c>
      <c r="C32" s="88" t="s">
        <v>463</v>
      </c>
      <c r="D32" s="89"/>
      <c r="E32" s="73"/>
      <c r="F32" s="51" t="str">
        <f t="shared" si="2"/>
        <v>Утга нөхөх</v>
      </c>
      <c r="I32" s="40" t="b">
        <f>IF(AND(E32&gt;1, E32&lt;=250000000),1, IF(AND(E32&gt;=25000001,E32&lt;500000000),2, IF(AND(E32&gt;=50000001, E32&lt;1000000000),3, IF(AND(E32&gt;=1000000001,E32&lt;1500000000),4, IF(AND(E32&gt;150000001),5)))))</f>
        <v>0</v>
      </c>
    </row>
    <row r="33" spans="2:67" ht="32.25" customHeight="1" x14ac:dyDescent="0.25">
      <c r="B33" s="74">
        <v>3</v>
      </c>
      <c r="C33" s="88" t="s">
        <v>462</v>
      </c>
      <c r="D33" s="89"/>
      <c r="E33" s="73"/>
      <c r="F33" s="51" t="str">
        <f t="shared" si="2"/>
        <v>Утга нөхөх</v>
      </c>
      <c r="I33" s="40" t="b">
        <f>IF(AND(E33&gt;=1,E33&lt;=250000000),1,IF(AND(E33&gt;=25000001,E33&lt;500000000),2,IF(AND(E33&gt;=50000001,E33&lt;1000000000),3,IF(AND(E33&gt;=1000000001,E33&lt;1500000000),4,IF(AND(E33&gt;150000001),5)))))</f>
        <v>0</v>
      </c>
    </row>
    <row r="34" spans="2:67" x14ac:dyDescent="0.25">
      <c r="B34" s="87" t="s">
        <v>418</v>
      </c>
      <c r="C34" s="87"/>
      <c r="D34" s="87"/>
      <c r="E34" s="87"/>
    </row>
    <row r="35" spans="2:67" x14ac:dyDescent="0.25">
      <c r="B35" s="74">
        <v>1</v>
      </c>
      <c r="C35" s="88" t="s">
        <v>464</v>
      </c>
      <c r="D35" s="89"/>
      <c r="E35" s="73"/>
      <c r="F35" s="51" t="str">
        <f t="shared" si="2"/>
        <v>Утга нөхөх</v>
      </c>
      <c r="I35" s="40" t="b">
        <f>IF(AND(E35&gt;1, E35&lt;=500000000),1, IF(AND(E35&gt;=50000001,E35&lt;1000000000),2, IF(AND(E35&gt;=100000001, E35&lt;1500000000),3, IF(AND(E35&gt;=150000001,E35&lt;2000000000),4, IF(AND(E35&gt;200000001),5)))))</f>
        <v>0</v>
      </c>
    </row>
    <row r="36" spans="2:67" ht="28.5" customHeight="1" x14ac:dyDescent="0.25">
      <c r="B36" s="74">
        <v>2</v>
      </c>
      <c r="C36" s="88" t="s">
        <v>465</v>
      </c>
      <c r="D36" s="89"/>
      <c r="E36" s="76"/>
      <c r="F36" s="51" t="str">
        <f t="shared" si="2"/>
        <v>Утга нөхөх</v>
      </c>
      <c r="I36" s="40">
        <f>IF(AND(E36&gt;=0, E36&lt;=250000000),1, IF(AND(E36&gt;=25000001,E36&lt;500000000),2, IF(AND(E36&gt;=50000001, E36&lt;1000000000),3, IF(AND(E36&gt;=1000000001,E36&lt;1500000000),4, IF(AND(E36&gt;150000001),5)))))</f>
        <v>1</v>
      </c>
    </row>
    <row r="37" spans="2:67" ht="27" customHeight="1" x14ac:dyDescent="0.25">
      <c r="B37" s="74">
        <v>3</v>
      </c>
      <c r="C37" s="90" t="s">
        <v>466</v>
      </c>
      <c r="D37" s="91"/>
      <c r="E37" s="76"/>
      <c r="F37" s="51" t="str">
        <f t="shared" si="2"/>
        <v>Утга нөхөх</v>
      </c>
      <c r="I37" s="40" t="b">
        <f>IF(AND(E37&gt;1, E37&lt;=250000000),1, IF(AND(E37&gt;=25000001,E37&lt;500000000),2, IF(AND(E37&gt;=50000001, E37&lt;1000000000),3, IF(AND(E37&gt;=1000000001,E37&lt;1500000000),4, IF(AND(E37&gt;150000001),5)))))</f>
        <v>0</v>
      </c>
    </row>
    <row r="38" spans="2:67" ht="16.2" customHeight="1" x14ac:dyDescent="0.25">
      <c r="C38" s="63"/>
      <c r="D38" s="63"/>
      <c r="E38" s="38"/>
      <c r="F38" s="38"/>
    </row>
    <row r="39" spans="2:67" ht="15.6" customHeight="1" x14ac:dyDescent="0.25">
      <c r="C39" s="38"/>
      <c r="D39" s="38"/>
      <c r="E39" s="38"/>
      <c r="F39" s="38"/>
    </row>
    <row r="40" spans="2:67" ht="14.4" x14ac:dyDescent="0.3">
      <c r="B40" s="84" t="s">
        <v>376</v>
      </c>
      <c r="C40" s="85"/>
      <c r="D40" s="85"/>
      <c r="E40" s="85"/>
      <c r="F40" s="85"/>
    </row>
    <row r="41" spans="2:67" ht="14.4" customHeight="1" x14ac:dyDescent="0.25">
      <c r="B41" s="125" t="s">
        <v>6</v>
      </c>
      <c r="C41" s="125"/>
      <c r="D41" s="125"/>
      <c r="E41" s="92" t="s">
        <v>7</v>
      </c>
      <c r="F41" s="93"/>
      <c r="G41" s="49"/>
    </row>
    <row r="42" spans="2:67" ht="14.4" customHeight="1" x14ac:dyDescent="0.25">
      <c r="B42" s="94" t="s">
        <v>10</v>
      </c>
      <c r="C42" s="94"/>
      <c r="D42" s="94"/>
      <c r="E42" s="94"/>
      <c r="F42" s="94"/>
      <c r="G42" s="50"/>
      <c r="H42" s="39" t="s">
        <v>20</v>
      </c>
    </row>
    <row r="43" spans="2:67" ht="77.400000000000006" customHeight="1" x14ac:dyDescent="0.25">
      <c r="B43" s="69">
        <v>1</v>
      </c>
      <c r="C43" s="83" t="s">
        <v>9</v>
      </c>
      <c r="D43" s="83"/>
      <c r="E43" s="83"/>
      <c r="F43" s="83"/>
      <c r="G43" s="51" t="str">
        <f>+IF(E43&gt;0,"","Утга нөхөх")</f>
        <v>Утга нөхөх</v>
      </c>
      <c r="H43" s="39" t="s">
        <v>21</v>
      </c>
      <c r="I43" s="40" t="b">
        <f>IF(E43=$H$42,1,IF(E43=$H$43,2,IF(E43=$H$44,3,IF(E43=$H$45,4,IF(E43=$H$46,5)))))</f>
        <v>0</v>
      </c>
      <c r="W43" s="52" t="s">
        <v>136</v>
      </c>
      <c r="X43" s="52" t="s">
        <v>141</v>
      </c>
      <c r="Y43" s="52" t="s">
        <v>146</v>
      </c>
      <c r="Z43" s="52" t="s">
        <v>151</v>
      </c>
      <c r="AA43" s="52" t="s">
        <v>156</v>
      </c>
      <c r="AB43" s="52" t="s">
        <v>161</v>
      </c>
      <c r="AC43" s="52" t="s">
        <v>166</v>
      </c>
      <c r="BL43" s="36">
        <v>1</v>
      </c>
      <c r="BM43" s="36" t="s">
        <v>444</v>
      </c>
      <c r="BN43" s="36" t="s">
        <v>447</v>
      </c>
      <c r="BO43" s="36" t="s">
        <v>448</v>
      </c>
    </row>
    <row r="44" spans="2:67" ht="59.4" customHeight="1" x14ac:dyDescent="0.25">
      <c r="B44" s="77">
        <v>2</v>
      </c>
      <c r="C44" s="124" t="s">
        <v>8</v>
      </c>
      <c r="D44" s="124"/>
      <c r="E44" s="83"/>
      <c r="F44" s="83"/>
      <c r="G44" s="51" t="str">
        <f t="shared" ref="G44:G58" si="3">+IF(E44&gt;0,"","Утга нөхөх")</f>
        <v>Утга нөхөх</v>
      </c>
      <c r="H44" s="39" t="s">
        <v>23</v>
      </c>
      <c r="I44" s="40" t="b">
        <f>IF(E44=$H$47,1,IF(E44=$H$48,2,IF(E44=$H$49,3,IF(E44=$H$50,4,IF(E44=$H$51,5)))))</f>
        <v>0</v>
      </c>
      <c r="J44" s="53"/>
      <c r="W44" s="52" t="s">
        <v>137</v>
      </c>
      <c r="X44" s="52" t="s">
        <v>142</v>
      </c>
      <c r="Y44" s="52" t="s">
        <v>147</v>
      </c>
      <c r="Z44" s="52" t="s">
        <v>152</v>
      </c>
      <c r="AA44" s="52" t="s">
        <v>157</v>
      </c>
      <c r="AB44" s="52" t="s">
        <v>162</v>
      </c>
      <c r="AC44" s="52" t="s">
        <v>167</v>
      </c>
      <c r="BL44" s="36">
        <v>2</v>
      </c>
      <c r="BM44" s="36" t="s">
        <v>445</v>
      </c>
      <c r="BN44" s="36" t="s">
        <v>446</v>
      </c>
      <c r="BO44" s="36" t="s">
        <v>449</v>
      </c>
    </row>
    <row r="45" spans="2:67" ht="54" customHeight="1" x14ac:dyDescent="0.25">
      <c r="B45" s="69">
        <v>3</v>
      </c>
      <c r="C45" s="83" t="s">
        <v>12</v>
      </c>
      <c r="D45" s="83"/>
      <c r="E45" s="83"/>
      <c r="F45" s="83"/>
      <c r="G45" s="51" t="str">
        <f t="shared" si="3"/>
        <v>Утга нөхөх</v>
      </c>
      <c r="H45" s="39" t="s">
        <v>24</v>
      </c>
      <c r="I45" s="40" t="b">
        <f>IF(E45=$H$52,1,IF(E45=$H$53,2,IF(E45=$H$54,3,IF(E45=$H$55,4,IF(E45=$H$56,5)))))</f>
        <v>0</v>
      </c>
      <c r="J45" s="53"/>
      <c r="W45" s="52" t="s">
        <v>138</v>
      </c>
      <c r="X45" s="52" t="s">
        <v>143</v>
      </c>
      <c r="Y45" s="52" t="s">
        <v>148</v>
      </c>
      <c r="Z45" s="52" t="s">
        <v>153</v>
      </c>
      <c r="AA45" s="52" t="s">
        <v>158</v>
      </c>
      <c r="AB45" s="52" t="s">
        <v>163</v>
      </c>
      <c r="AC45" s="52" t="s">
        <v>168</v>
      </c>
      <c r="BL45" s="36">
        <v>3</v>
      </c>
      <c r="BM45" s="36" t="s">
        <v>443</v>
      </c>
    </row>
    <row r="46" spans="2:67" ht="72" customHeight="1" x14ac:dyDescent="0.25">
      <c r="B46" s="69">
        <v>4</v>
      </c>
      <c r="C46" s="83" t="s">
        <v>11</v>
      </c>
      <c r="D46" s="83"/>
      <c r="E46" s="83"/>
      <c r="F46" s="83"/>
      <c r="G46" s="51" t="str">
        <f t="shared" si="3"/>
        <v>Утга нөхөх</v>
      </c>
      <c r="H46" s="39" t="s">
        <v>22</v>
      </c>
      <c r="I46" s="40" t="b">
        <f>IF(E46=$H$61,1,IF(E46=$H$62,2,IF(E46=$H$63,3,IF(E46=$H$64,4,IF(E46=$H$65,5)))))</f>
        <v>0</v>
      </c>
      <c r="J46" s="53"/>
      <c r="W46" s="52" t="s">
        <v>139</v>
      </c>
      <c r="X46" s="52" t="s">
        <v>144</v>
      </c>
      <c r="Y46" s="52" t="s">
        <v>149</v>
      </c>
      <c r="Z46" s="52" t="s">
        <v>154</v>
      </c>
      <c r="AA46" s="52" t="s">
        <v>159</v>
      </c>
      <c r="AB46" s="52" t="s">
        <v>164</v>
      </c>
      <c r="AC46" s="52" t="s">
        <v>170</v>
      </c>
      <c r="BL46" s="36">
        <v>4</v>
      </c>
      <c r="BM46" s="36" t="s">
        <v>442</v>
      </c>
    </row>
    <row r="47" spans="2:67" ht="69" customHeight="1" x14ac:dyDescent="0.25">
      <c r="B47" s="69">
        <v>5</v>
      </c>
      <c r="C47" s="83" t="s">
        <v>13</v>
      </c>
      <c r="D47" s="83"/>
      <c r="E47" s="83"/>
      <c r="F47" s="83"/>
      <c r="G47" s="51" t="str">
        <f t="shared" si="3"/>
        <v>Утга нөхөх</v>
      </c>
      <c r="H47" s="39" t="s">
        <v>28</v>
      </c>
      <c r="I47" s="40" t="b">
        <f>IF(E47=$H$66,1,IF(E47=$H$67,2,IF(E47=$H$68,3,IF(E47=$H$69,4,IF(E47=$H$70,5)))))</f>
        <v>0</v>
      </c>
      <c r="J47" s="53"/>
      <c r="W47" s="52" t="s">
        <v>140</v>
      </c>
      <c r="X47" s="52" t="s">
        <v>145</v>
      </c>
      <c r="Y47" s="52" t="s">
        <v>150</v>
      </c>
      <c r="Z47" s="52" t="s">
        <v>155</v>
      </c>
      <c r="AA47" s="52" t="s">
        <v>160</v>
      </c>
      <c r="AB47" s="52" t="s">
        <v>165</v>
      </c>
      <c r="AC47" s="52" t="s">
        <v>169</v>
      </c>
      <c r="BL47" s="36">
        <v>5</v>
      </c>
    </row>
    <row r="48" spans="2:67" ht="32.4" customHeight="1" x14ac:dyDescent="0.3">
      <c r="B48" s="69">
        <v>6</v>
      </c>
      <c r="C48" s="83" t="s">
        <v>14</v>
      </c>
      <c r="D48" s="83"/>
      <c r="E48" s="83"/>
      <c r="F48" s="83"/>
      <c r="G48" s="51" t="str">
        <f t="shared" si="3"/>
        <v>Утга нөхөх</v>
      </c>
      <c r="H48" s="39" t="s">
        <v>29</v>
      </c>
      <c r="I48" s="40" t="b">
        <f>IF(E48=$W$43,1,IF(E48=$W$44,2,IF(E48=$W$45,3,IF(E48=$W$46,4,IF(E48=$W$47,5)))))</f>
        <v>0</v>
      </c>
      <c r="J48" s="53"/>
      <c r="T48" s="54"/>
    </row>
    <row r="49" spans="2:20" ht="45.6" customHeight="1" x14ac:dyDescent="0.25">
      <c r="B49" s="69">
        <v>7</v>
      </c>
      <c r="C49" s="83" t="s">
        <v>15</v>
      </c>
      <c r="D49" s="83"/>
      <c r="E49" s="83"/>
      <c r="F49" s="83"/>
      <c r="G49" s="51" t="str">
        <f t="shared" si="3"/>
        <v>Утга нөхөх</v>
      </c>
      <c r="H49" s="39" t="s">
        <v>25</v>
      </c>
      <c r="I49" s="40" t="b">
        <f>IF(E49=$X$43,1,IF(E49=$X$44,2,IF(E49=$X$45,3,IF(E49=$X$46,4,IF(E49=$X$47,5)))))</f>
        <v>0</v>
      </c>
      <c r="J49" s="53"/>
    </row>
    <row r="50" spans="2:20" ht="34.950000000000003" customHeight="1" x14ac:dyDescent="0.25">
      <c r="B50" s="69">
        <v>8</v>
      </c>
      <c r="C50" s="83" t="s">
        <v>16</v>
      </c>
      <c r="D50" s="83"/>
      <c r="E50" s="83"/>
      <c r="F50" s="83"/>
      <c r="G50" s="51" t="str">
        <f t="shared" si="3"/>
        <v>Утга нөхөх</v>
      </c>
      <c r="H50" s="39" t="s">
        <v>26</v>
      </c>
      <c r="I50" s="40" t="b">
        <f>IF(E50=$Y$43,1,IF(E50=$Y$44,2,IF(E50=$Y$45,3,IF(E50=$Y$46,4,IF(E50=$Y47,5)))))</f>
        <v>0</v>
      </c>
      <c r="J50" s="53"/>
    </row>
    <row r="51" spans="2:20" ht="30.6" customHeight="1" x14ac:dyDescent="0.25">
      <c r="B51" s="69">
        <v>9</v>
      </c>
      <c r="C51" s="83" t="s">
        <v>17</v>
      </c>
      <c r="D51" s="83"/>
      <c r="E51" s="83"/>
      <c r="F51" s="83"/>
      <c r="G51" s="51" t="str">
        <f t="shared" si="3"/>
        <v>Утга нөхөх</v>
      </c>
      <c r="H51" s="39" t="s">
        <v>27</v>
      </c>
      <c r="I51" s="40" t="b">
        <f>IF(E51=$Z$43,1,IF(E51=$Z$44,2,IF(E51=$Z$45,3,IF(E51=$Z$46,4,IF(E51=$Z$47,5)))))</f>
        <v>0</v>
      </c>
      <c r="J51" s="53"/>
    </row>
    <row r="52" spans="2:20" ht="74.400000000000006" customHeight="1" x14ac:dyDescent="0.25">
      <c r="B52" s="69">
        <v>10</v>
      </c>
      <c r="C52" s="83" t="s">
        <v>18</v>
      </c>
      <c r="D52" s="83"/>
      <c r="E52" s="83"/>
      <c r="F52" s="83"/>
      <c r="G52" s="51" t="str">
        <f t="shared" si="3"/>
        <v>Утга нөхөх</v>
      </c>
      <c r="H52" s="39" t="s">
        <v>30</v>
      </c>
      <c r="I52" s="40" t="b">
        <f>IF(E52=$AA$43,1,IF(E52=$AA$44,2,IF(E52=$AA$45,3,IF(E52=$AA$46,4,IF(E52=$AA$47,5)))))</f>
        <v>0</v>
      </c>
      <c r="J52" s="53"/>
    </row>
    <row r="53" spans="2:20" ht="33.6" customHeight="1" x14ac:dyDescent="0.25">
      <c r="B53" s="69">
        <v>11</v>
      </c>
      <c r="C53" s="83" t="s">
        <v>49</v>
      </c>
      <c r="D53" s="83"/>
      <c r="E53" s="83"/>
      <c r="F53" s="83"/>
      <c r="G53" s="51" t="str">
        <f t="shared" si="3"/>
        <v>Утга нөхөх</v>
      </c>
      <c r="H53" s="39" t="s">
        <v>31</v>
      </c>
      <c r="I53" s="40" t="b">
        <f>IF(E53=$AB$43,1,IF(E53=$AB$44,2,IF(E53=$AB$45,3,IF(E53=$AB$46,4,IF(E53=$AB$47,5)))))</f>
        <v>0</v>
      </c>
      <c r="J53" s="53"/>
    </row>
    <row r="54" spans="2:20" ht="34.950000000000003" customHeight="1" x14ac:dyDescent="0.25">
      <c r="B54" s="69">
        <v>12</v>
      </c>
      <c r="C54" s="83" t="s">
        <v>19</v>
      </c>
      <c r="D54" s="83"/>
      <c r="E54" s="83"/>
      <c r="F54" s="83"/>
      <c r="G54" s="51" t="str">
        <f t="shared" si="3"/>
        <v>Утга нөхөх</v>
      </c>
      <c r="H54" s="39" t="s">
        <v>32</v>
      </c>
      <c r="I54" s="40" t="b">
        <f>IF(E54=$AC$43,1,IF(E54=$AC$44,2,IF(E54=$AC$45,3,IF(E54=$AC$46,4,IF(E54=$AC$47,5)))))</f>
        <v>0</v>
      </c>
      <c r="J54" s="53"/>
    </row>
    <row r="55" spans="2:20" ht="45" customHeight="1" x14ac:dyDescent="0.25">
      <c r="B55" s="69">
        <v>13</v>
      </c>
      <c r="C55" s="96" t="s">
        <v>438</v>
      </c>
      <c r="D55" s="97"/>
      <c r="E55" s="98"/>
      <c r="F55" s="99"/>
      <c r="G55" s="51" t="str">
        <f t="shared" si="3"/>
        <v>Утга нөхөх</v>
      </c>
      <c r="H55" s="39" t="s">
        <v>33</v>
      </c>
      <c r="I55" s="40" t="b">
        <f>IF(E55=$BL$43,1,IF(E55=$BL$44,2,IF(E55=$BL$45,3,IF(E55=$BL$46,4,IF(E55=$BL$47,5)))))</f>
        <v>0</v>
      </c>
      <c r="J55" s="53"/>
    </row>
    <row r="56" spans="2:20" ht="51" customHeight="1" x14ac:dyDescent="0.25">
      <c r="B56" s="69">
        <v>14</v>
      </c>
      <c r="C56" s="96" t="s">
        <v>439</v>
      </c>
      <c r="D56" s="97"/>
      <c r="E56" s="98"/>
      <c r="F56" s="99"/>
      <c r="G56" s="51" t="str">
        <f t="shared" si="3"/>
        <v>Утга нөхөх</v>
      </c>
      <c r="H56" s="39" t="s">
        <v>34</v>
      </c>
      <c r="I56" s="40" t="b">
        <f>IF(E56=$BM$43,1,IF(E56=$BM$44,2,IF(E56=$BM$45,3,IF(E56=$BM$46,5))))</f>
        <v>0</v>
      </c>
      <c r="J56" s="53"/>
    </row>
    <row r="57" spans="2:20" ht="34.950000000000003" customHeight="1" x14ac:dyDescent="0.25">
      <c r="B57" s="69">
        <v>15</v>
      </c>
      <c r="C57" s="96" t="s">
        <v>440</v>
      </c>
      <c r="D57" s="97"/>
      <c r="E57" s="98"/>
      <c r="F57" s="99"/>
      <c r="G57" s="51" t="str">
        <f t="shared" si="3"/>
        <v>Утга нөхөх</v>
      </c>
      <c r="I57" s="40" t="b">
        <f>IF(E57=$BN$43,1,IF(E57=$BN$44,5))</f>
        <v>0</v>
      </c>
      <c r="J57" s="53"/>
    </row>
    <row r="58" spans="2:20" ht="34.950000000000003" customHeight="1" x14ac:dyDescent="0.25">
      <c r="B58" s="69">
        <v>16</v>
      </c>
      <c r="C58" s="96" t="s">
        <v>441</v>
      </c>
      <c r="D58" s="97"/>
      <c r="E58" s="98"/>
      <c r="F58" s="99"/>
      <c r="G58" s="51" t="str">
        <f t="shared" si="3"/>
        <v>Утга нөхөх</v>
      </c>
      <c r="I58" s="40" t="b">
        <f>IF(E58=$BO$43,1,IF(E58=$BO$44,5))</f>
        <v>0</v>
      </c>
      <c r="J58" s="53"/>
    </row>
    <row r="59" spans="2:20" ht="17.399999999999999" customHeight="1" x14ac:dyDescent="0.25">
      <c r="B59" s="94" t="s">
        <v>55</v>
      </c>
      <c r="C59" s="95"/>
      <c r="D59" s="95"/>
      <c r="E59" s="95"/>
      <c r="F59" s="95"/>
      <c r="G59" s="51"/>
    </row>
    <row r="60" spans="2:20" ht="61.5" customHeight="1" x14ac:dyDescent="0.25">
      <c r="B60" s="69">
        <v>1</v>
      </c>
      <c r="C60" s="83" t="s">
        <v>57</v>
      </c>
      <c r="D60" s="83"/>
      <c r="E60" s="83"/>
      <c r="F60" s="83"/>
      <c r="G60" s="51" t="str">
        <f>+IF(E60&gt;0,"","Утга нөхөх")</f>
        <v>Утга нөхөх</v>
      </c>
      <c r="I60" s="40" t="b">
        <f>IF(E60=$J$60,1,IF(E60=$J$61,2,IF(E60=$J$62,3,IF(E60=$J$63,4,IF(E60=$J$64,5)))))</f>
        <v>0</v>
      </c>
      <c r="J60" s="53" t="s">
        <v>63</v>
      </c>
      <c r="L60" s="53" t="s">
        <v>68</v>
      </c>
      <c r="M60" s="55" t="s">
        <v>78</v>
      </c>
      <c r="O60" s="56" t="s">
        <v>87</v>
      </c>
      <c r="P60" s="56" t="s">
        <v>93</v>
      </c>
      <c r="Q60" s="56" t="s">
        <v>95</v>
      </c>
      <c r="R60" s="56" t="s">
        <v>101</v>
      </c>
      <c r="S60" s="56" t="s">
        <v>108</v>
      </c>
      <c r="T60" s="56" t="s">
        <v>114</v>
      </c>
    </row>
    <row r="61" spans="2:20" ht="39" customHeight="1" x14ac:dyDescent="0.25">
      <c r="B61" s="78">
        <v>2</v>
      </c>
      <c r="C61" s="83" t="s">
        <v>50</v>
      </c>
      <c r="D61" s="83"/>
      <c r="E61" s="83"/>
      <c r="F61" s="83"/>
      <c r="G61" s="51"/>
      <c r="H61" s="39" t="s">
        <v>37</v>
      </c>
      <c r="I61" s="40" t="b">
        <f>IF(E61=$K$61,1,IF(E61=$K$62,2,IF(E61=$K$63,3,IF(E61=$K$64,4,IF(E61=$K$65,5)))))</f>
        <v>0</v>
      </c>
      <c r="J61" s="53" t="s">
        <v>56</v>
      </c>
      <c r="K61" s="52" t="s">
        <v>58</v>
      </c>
      <c r="L61" s="53" t="s">
        <v>67</v>
      </c>
      <c r="M61" s="55" t="s">
        <v>79</v>
      </c>
      <c r="O61" s="56" t="s">
        <v>86</v>
      </c>
      <c r="P61" s="56" t="s">
        <v>92</v>
      </c>
      <c r="Q61" s="56" t="s">
        <v>97</v>
      </c>
      <c r="R61" s="56" t="s">
        <v>102</v>
      </c>
      <c r="S61" s="56" t="s">
        <v>106</v>
      </c>
      <c r="T61" s="56" t="s">
        <v>113</v>
      </c>
    </row>
    <row r="62" spans="2:20" ht="41.4" customHeight="1" x14ac:dyDescent="0.25">
      <c r="B62" s="78">
        <v>3</v>
      </c>
      <c r="C62" s="83" t="s">
        <v>51</v>
      </c>
      <c r="D62" s="83"/>
      <c r="E62" s="83"/>
      <c r="F62" s="83"/>
      <c r="G62" s="51"/>
      <c r="H62" s="39" t="s">
        <v>35</v>
      </c>
      <c r="I62" s="40" t="b">
        <f>IF(E62=$L$60,1,IF(E62=$L$61,2,IF(E62=$L$62,3,IF(E62=$L$63,4,IF(E62=$L$64,5,IF(E62=$L$65,5))))))</f>
        <v>0</v>
      </c>
      <c r="J62" s="53" t="s">
        <v>64</v>
      </c>
      <c r="K62" s="52" t="s">
        <v>59</v>
      </c>
      <c r="L62" s="53" t="s">
        <v>69</v>
      </c>
      <c r="M62" s="55" t="s">
        <v>80</v>
      </c>
      <c r="O62" s="56" t="s">
        <v>85</v>
      </c>
      <c r="P62" s="56" t="s">
        <v>91</v>
      </c>
      <c r="Q62" s="57" t="s">
        <v>96</v>
      </c>
      <c r="R62" s="56" t="s">
        <v>103</v>
      </c>
      <c r="S62" s="56" t="s">
        <v>109</v>
      </c>
      <c r="T62" s="56" t="s">
        <v>112</v>
      </c>
    </row>
    <row r="63" spans="2:20" ht="180" customHeight="1" x14ac:dyDescent="0.25">
      <c r="B63" s="78">
        <v>4</v>
      </c>
      <c r="C63" s="83" t="s">
        <v>118</v>
      </c>
      <c r="D63" s="83"/>
      <c r="E63" s="83"/>
      <c r="F63" s="83"/>
      <c r="G63" s="51"/>
      <c r="H63" s="39" t="s">
        <v>36</v>
      </c>
      <c r="I63" s="40" t="b">
        <f>IF(E63=$M$60,1,IF(E63=$M$61,2,IF(E63=$M$62,3,IF(E63=$M$63,4,IF(E63=$M$64,5)))))</f>
        <v>0</v>
      </c>
      <c r="J63" s="53" t="s">
        <v>65</v>
      </c>
      <c r="K63" s="52" t="s">
        <v>60</v>
      </c>
      <c r="L63" s="53" t="s">
        <v>70</v>
      </c>
      <c r="M63" s="58" t="s">
        <v>81</v>
      </c>
      <c r="N63" s="56" t="s">
        <v>73</v>
      </c>
      <c r="O63" s="56" t="s">
        <v>84</v>
      </c>
      <c r="P63" s="57" t="s">
        <v>90</v>
      </c>
      <c r="Q63" s="56" t="s">
        <v>98</v>
      </c>
      <c r="R63" s="56" t="s">
        <v>104</v>
      </c>
      <c r="S63" s="56" t="s">
        <v>107</v>
      </c>
      <c r="T63" s="56" t="s">
        <v>116</v>
      </c>
    </row>
    <row r="64" spans="2:20" ht="44.4" customHeight="1" x14ac:dyDescent="0.3">
      <c r="B64" s="78">
        <v>5</v>
      </c>
      <c r="C64" s="83" t="s">
        <v>52</v>
      </c>
      <c r="D64" s="83"/>
      <c r="E64" s="83"/>
      <c r="F64" s="83"/>
      <c r="G64" s="51"/>
      <c r="H64" s="39" t="s">
        <v>38</v>
      </c>
      <c r="I64" s="40" t="b">
        <f>IF(E64=$N$63,1,IF(E64=$N$64,2,IF(E64=$N$65,3,IF(E64=$N$66,4,IF(E64=$N$67,5)))))</f>
        <v>0</v>
      </c>
      <c r="J64" s="36" t="s">
        <v>66</v>
      </c>
      <c r="K64" s="52" t="s">
        <v>61</v>
      </c>
      <c r="L64" s="53" t="s">
        <v>71</v>
      </c>
      <c r="M64" s="58" t="s">
        <v>82</v>
      </c>
      <c r="N64" s="56" t="s">
        <v>74</v>
      </c>
      <c r="O64" s="56" t="s">
        <v>83</v>
      </c>
      <c r="P64" s="56" t="s">
        <v>89</v>
      </c>
      <c r="Q64" s="56" t="s">
        <v>99</v>
      </c>
      <c r="R64" s="56" t="s">
        <v>105</v>
      </c>
      <c r="S64" s="54" t="s">
        <v>110</v>
      </c>
      <c r="T64" s="52" t="s">
        <v>115</v>
      </c>
    </row>
    <row r="65" spans="2:39" ht="39.6" customHeight="1" x14ac:dyDescent="0.3">
      <c r="B65" s="78">
        <v>6</v>
      </c>
      <c r="C65" s="83" t="s">
        <v>53</v>
      </c>
      <c r="D65" s="83"/>
      <c r="E65" s="83"/>
      <c r="F65" s="83"/>
      <c r="G65" s="51"/>
      <c r="H65" s="39" t="s">
        <v>39</v>
      </c>
      <c r="I65" s="40" t="b">
        <f>IF(E65=$O$60,1,IF(E65=$O$61,2,IF(E65=$O$62,3,IF(E65=$O$63,4,IF(E65=$O$64,5)))))</f>
        <v>0</v>
      </c>
      <c r="K65" s="52" t="s">
        <v>62</v>
      </c>
      <c r="L65" s="36" t="s">
        <v>72</v>
      </c>
      <c r="M65" s="59"/>
      <c r="N65" s="56" t="s">
        <v>75</v>
      </c>
      <c r="O65" s="54"/>
      <c r="P65" s="54"/>
      <c r="Q65" s="54"/>
      <c r="S65" s="54"/>
    </row>
    <row r="66" spans="2:39" ht="189.6" customHeight="1" x14ac:dyDescent="0.25">
      <c r="B66" s="78">
        <v>7</v>
      </c>
      <c r="C66" s="83" t="s">
        <v>88</v>
      </c>
      <c r="D66" s="83"/>
      <c r="E66" s="83"/>
      <c r="F66" s="83"/>
      <c r="G66" s="51"/>
      <c r="H66" s="60" t="s">
        <v>40</v>
      </c>
      <c r="I66" s="40" t="b">
        <f>IF(E66=$P$60,1,IF(E66=$P$61,2,IF(E66=$P$62,3,IF(E66=$P$63,4,IF(E66=$P$64,5)))))</f>
        <v>0</v>
      </c>
      <c r="M66" s="59"/>
      <c r="N66" s="56" t="s">
        <v>76</v>
      </c>
    </row>
    <row r="67" spans="2:39" ht="145.94999999999999" customHeight="1" x14ac:dyDescent="0.3">
      <c r="B67" s="69">
        <v>8</v>
      </c>
      <c r="C67" s="83" t="s">
        <v>94</v>
      </c>
      <c r="D67" s="83"/>
      <c r="E67" s="83"/>
      <c r="F67" s="83"/>
      <c r="G67" s="51" t="str">
        <f t="shared" ref="G67:G109" si="4">+IF(E67&gt;0,"","Утга нөхөх")</f>
        <v>Утга нөхөх</v>
      </c>
      <c r="H67" s="60" t="s">
        <v>41</v>
      </c>
      <c r="I67" s="40" t="b">
        <f>IF(E67=$Q$60,1,IF(E67=$Q$61,2,IF(E67=$Q$62,3,IF(E67=$Q$63,4,IF(E67=$Q$64,5)))))</f>
        <v>0</v>
      </c>
      <c r="M67" s="59"/>
      <c r="N67" s="56" t="s">
        <v>77</v>
      </c>
      <c r="O67" s="54"/>
      <c r="P67" s="54"/>
      <c r="Q67" s="54"/>
    </row>
    <row r="68" spans="2:39" ht="135.6" customHeight="1" x14ac:dyDescent="0.3">
      <c r="B68" s="78">
        <v>9</v>
      </c>
      <c r="C68" s="83" t="s">
        <v>100</v>
      </c>
      <c r="D68" s="83"/>
      <c r="E68" s="83"/>
      <c r="F68" s="83"/>
      <c r="G68" s="51"/>
      <c r="H68" s="60" t="s">
        <v>42</v>
      </c>
      <c r="I68" s="40" t="b">
        <f>IF(E68=$R$60,1,IF(E68=$R$61,2,IF(E68=$R$62,3,IF(E68=$R$63,4,IF(E68=$R$64,5)))))</f>
        <v>0</v>
      </c>
      <c r="M68" s="59"/>
      <c r="N68" s="54"/>
    </row>
    <row r="69" spans="2:39" ht="31.2" customHeight="1" x14ac:dyDescent="0.25">
      <c r="B69" s="69">
        <v>10</v>
      </c>
      <c r="C69" s="83" t="s">
        <v>54</v>
      </c>
      <c r="D69" s="83"/>
      <c r="E69" s="83"/>
      <c r="F69" s="83"/>
      <c r="G69" s="51" t="str">
        <f t="shared" si="4"/>
        <v>Утга нөхөх</v>
      </c>
      <c r="H69" s="60" t="s">
        <v>43</v>
      </c>
      <c r="I69" s="40" t="b">
        <f>IF(E69=$S$60,1,IF(E69=$S$61,2,IF(E69=$S$62,3,IF(E69=$S$63,4,IF(E69=$S$64,5)))))</f>
        <v>0</v>
      </c>
      <c r="M69" s="59"/>
    </row>
    <row r="70" spans="2:39" ht="165" customHeight="1" x14ac:dyDescent="0.3">
      <c r="B70" s="69">
        <v>11</v>
      </c>
      <c r="C70" s="83" t="s">
        <v>111</v>
      </c>
      <c r="D70" s="83"/>
      <c r="E70" s="83"/>
      <c r="F70" s="83"/>
      <c r="G70" s="51" t="str">
        <f t="shared" si="4"/>
        <v>Утга нөхөх</v>
      </c>
      <c r="H70" s="60" t="s">
        <v>44</v>
      </c>
      <c r="I70" s="40" t="b">
        <f>IF(E70=$T$60,1,IF(E70=$T$61,2,IF(E70=$T$62,3,IF(E70=$T$63,4,IF(E70=$T$64,5)))))</f>
        <v>0</v>
      </c>
      <c r="M70" s="59"/>
      <c r="N70" s="54"/>
    </row>
    <row r="71" spans="2:39" ht="14.4" x14ac:dyDescent="0.25">
      <c r="B71" s="85" t="s">
        <v>119</v>
      </c>
      <c r="C71" s="85"/>
      <c r="D71" s="85"/>
      <c r="E71" s="85"/>
      <c r="F71" s="85"/>
      <c r="G71" s="51"/>
      <c r="M71" s="59"/>
    </row>
    <row r="72" spans="2:39" ht="73.5" customHeight="1" x14ac:dyDescent="0.25">
      <c r="B72" s="69">
        <v>1</v>
      </c>
      <c r="C72" s="83" t="s">
        <v>120</v>
      </c>
      <c r="D72" s="83"/>
      <c r="E72" s="83"/>
      <c r="F72" s="83"/>
      <c r="G72" s="51" t="str">
        <f t="shared" si="4"/>
        <v>Утга нөхөх</v>
      </c>
      <c r="H72" s="60" t="s">
        <v>46</v>
      </c>
      <c r="I72" s="40" t="b">
        <f>IF(E72=$U$72,1,IF(E72=$U$73,2,IF(E72=$U$74,3,IF(E72=$U$75,4,IF(E72=$U$76,5)))))</f>
        <v>0</v>
      </c>
      <c r="U72" s="56" t="s">
        <v>127</v>
      </c>
      <c r="V72" s="53" t="s">
        <v>131</v>
      </c>
    </row>
    <row r="73" spans="2:39" ht="45.6" customHeight="1" x14ac:dyDescent="0.25">
      <c r="B73" s="69">
        <v>2</v>
      </c>
      <c r="C73" s="83" t="s">
        <v>121</v>
      </c>
      <c r="D73" s="83"/>
      <c r="E73" s="83"/>
      <c r="F73" s="83"/>
      <c r="G73" s="51" t="str">
        <f t="shared" si="4"/>
        <v>Утга нөхөх</v>
      </c>
      <c r="H73" s="60" t="s">
        <v>45</v>
      </c>
      <c r="I73" s="40" t="b">
        <f>IF(E73=$V$72,1,IF(E73=$V$73,2,IF(E73=$V$74,3,IF(E73=$V$75,4,IF(E73=$V$76,5)))))</f>
        <v>0</v>
      </c>
      <c r="U73" s="56" t="s">
        <v>126</v>
      </c>
      <c r="V73" s="53" t="s">
        <v>132</v>
      </c>
    </row>
    <row r="74" spans="2:39" ht="48.6" customHeight="1" x14ac:dyDescent="0.25">
      <c r="B74" s="69">
        <v>3</v>
      </c>
      <c r="C74" s="83" t="s">
        <v>122</v>
      </c>
      <c r="D74" s="83"/>
      <c r="E74" s="83"/>
      <c r="F74" s="83"/>
      <c r="G74" s="51" t="str">
        <f t="shared" si="4"/>
        <v>Утга нөхөх</v>
      </c>
      <c r="I74" s="40" t="b">
        <f>IF(E74=$AD$74,1,IF(E74=$AD$75,2,IF(E74=$AD$76,3,IF(E74=$AD$77,4,IF(E74=$AD$78,5)))))</f>
        <v>0</v>
      </c>
      <c r="U74" s="56" t="s">
        <v>128</v>
      </c>
      <c r="V74" s="53" t="s">
        <v>133</v>
      </c>
      <c r="AD74" s="56" t="s">
        <v>171</v>
      </c>
    </row>
    <row r="75" spans="2:39" ht="45.75" customHeight="1" x14ac:dyDescent="0.25">
      <c r="B75" s="69">
        <v>4</v>
      </c>
      <c r="C75" s="83" t="s">
        <v>176</v>
      </c>
      <c r="D75" s="83"/>
      <c r="E75" s="83"/>
      <c r="F75" s="83"/>
      <c r="G75" s="51" t="str">
        <f t="shared" si="4"/>
        <v>Утга нөхөх</v>
      </c>
      <c r="H75" s="60" t="s">
        <v>47</v>
      </c>
      <c r="I75" s="40" t="b">
        <f>IF(E75=$AE$75,1,IF(E75=$AE$76,2,IF(E75=$AE$77,3,IF(E75=$AE$78,4,IF(E75=$AE$79,5)))))</f>
        <v>0</v>
      </c>
      <c r="U75" s="56" t="s">
        <v>129</v>
      </c>
      <c r="V75" s="53" t="s">
        <v>134</v>
      </c>
      <c r="AD75" s="56" t="s">
        <v>172</v>
      </c>
      <c r="AE75" s="56" t="s">
        <v>177</v>
      </c>
      <c r="AF75" s="56" t="s">
        <v>182</v>
      </c>
      <c r="AG75" s="52" t="s">
        <v>191</v>
      </c>
      <c r="AH75" s="52" t="s">
        <v>192</v>
      </c>
    </row>
    <row r="76" spans="2:39" ht="63.75" customHeight="1" x14ac:dyDescent="0.25">
      <c r="B76" s="69">
        <v>5</v>
      </c>
      <c r="C76" s="83" t="s">
        <v>123</v>
      </c>
      <c r="D76" s="83"/>
      <c r="E76" s="83"/>
      <c r="F76" s="83"/>
      <c r="G76" s="51" t="str">
        <f t="shared" si="4"/>
        <v>Утга нөхөх</v>
      </c>
      <c r="H76" s="60" t="s">
        <v>48</v>
      </c>
      <c r="I76" s="40" t="b">
        <f>IF(E76=$AF$75,1,IF(E76=$AF$76,2,IF(E76=$AF$77,3,IF(E76=$AF$78,4,IF(E76=$AF$79,5)))))</f>
        <v>0</v>
      </c>
      <c r="U76" s="56" t="s">
        <v>130</v>
      </c>
      <c r="V76" s="53" t="s">
        <v>135</v>
      </c>
      <c r="AD76" s="56" t="s">
        <v>173</v>
      </c>
      <c r="AE76" s="56" t="s">
        <v>178</v>
      </c>
      <c r="AF76" s="56" t="s">
        <v>183</v>
      </c>
      <c r="AG76" s="52" t="s">
        <v>187</v>
      </c>
      <c r="AH76" s="52" t="s">
        <v>193</v>
      </c>
    </row>
    <row r="77" spans="2:39" ht="61.5" customHeight="1" x14ac:dyDescent="0.3">
      <c r="B77" s="69">
        <v>6</v>
      </c>
      <c r="C77" s="83" t="s">
        <v>124</v>
      </c>
      <c r="D77" s="83"/>
      <c r="E77" s="83"/>
      <c r="F77" s="83"/>
      <c r="G77" s="51" t="str">
        <f t="shared" si="4"/>
        <v>Утга нөхөх</v>
      </c>
      <c r="I77" s="40" t="b">
        <f>IF(E77=$AG$75,1,IF(E77=$AG$76,2,IF(E77=$AG$77,3,IF(E77=$AG$78,4,IF(E77=$AG$79,5)))))</f>
        <v>0</v>
      </c>
      <c r="U77" s="54"/>
      <c r="V77" s="54"/>
      <c r="AD77" s="56" t="s">
        <v>174</v>
      </c>
      <c r="AE77" s="56" t="s">
        <v>180</v>
      </c>
      <c r="AF77" s="56" t="s">
        <v>184</v>
      </c>
      <c r="AG77" s="52" t="s">
        <v>188</v>
      </c>
      <c r="AH77" s="52" t="s">
        <v>194</v>
      </c>
    </row>
    <row r="78" spans="2:39" ht="57.6" customHeight="1" x14ac:dyDescent="0.25">
      <c r="B78" s="69">
        <v>7</v>
      </c>
      <c r="C78" s="83" t="s">
        <v>125</v>
      </c>
      <c r="D78" s="83"/>
      <c r="E78" s="83"/>
      <c r="F78" s="83"/>
      <c r="G78" s="51" t="str">
        <f t="shared" si="4"/>
        <v>Утга нөхөх</v>
      </c>
      <c r="I78" s="40" t="b">
        <f>IF(E78=$AH$75,1,IF(E78=$AH$76,2,IF(E78=$AH$77,3,IF(E78=$AH$78,4,IF(E78=$AH$79,5)))))</f>
        <v>0</v>
      </c>
      <c r="AD78" s="56" t="s">
        <v>175</v>
      </c>
      <c r="AE78" s="56" t="s">
        <v>179</v>
      </c>
      <c r="AF78" s="52" t="s">
        <v>185</v>
      </c>
      <c r="AG78" s="52" t="s">
        <v>189</v>
      </c>
      <c r="AH78" s="52" t="s">
        <v>195</v>
      </c>
    </row>
    <row r="79" spans="2:39" ht="21" customHeight="1" x14ac:dyDescent="0.3">
      <c r="B79" s="100" t="s">
        <v>227</v>
      </c>
      <c r="C79" s="103"/>
      <c r="D79" s="103"/>
      <c r="E79" s="103"/>
      <c r="F79" s="104"/>
      <c r="G79" s="51"/>
      <c r="U79" s="54"/>
      <c r="V79" s="54"/>
      <c r="AD79" s="54"/>
      <c r="AE79" s="56" t="s">
        <v>181</v>
      </c>
      <c r="AF79" s="52" t="s">
        <v>186</v>
      </c>
      <c r="AG79" s="52" t="s">
        <v>190</v>
      </c>
      <c r="AH79" s="61" t="s">
        <v>196</v>
      </c>
    </row>
    <row r="80" spans="2:39" ht="58.2" customHeight="1" x14ac:dyDescent="0.3">
      <c r="B80" s="69">
        <v>1</v>
      </c>
      <c r="C80" s="83" t="s">
        <v>197</v>
      </c>
      <c r="D80" s="83"/>
      <c r="E80" s="83"/>
      <c r="F80" s="83"/>
      <c r="G80" s="51" t="str">
        <f t="shared" si="4"/>
        <v>Утга нөхөх</v>
      </c>
      <c r="I80" s="40" t="b">
        <f>IF(E80=$AI$80,1,IF(E80=$AI$81,2,IF(E80=$AI$82,3,IF(E80=$AI$83,4,IF(E80=$AI$84,5)))))</f>
        <v>0</v>
      </c>
      <c r="AE80" s="54"/>
      <c r="AI80" s="52" t="s">
        <v>201</v>
      </c>
      <c r="AJ80" s="52" t="s">
        <v>206</v>
      </c>
      <c r="AK80" s="52" t="s">
        <v>211</v>
      </c>
      <c r="AL80" s="52" t="s">
        <v>216</v>
      </c>
      <c r="AM80" s="52" t="s">
        <v>221</v>
      </c>
    </row>
    <row r="81" spans="2:49" ht="96" customHeight="1" x14ac:dyDescent="0.3">
      <c r="B81" s="69">
        <v>2</v>
      </c>
      <c r="C81" s="83" t="s">
        <v>198</v>
      </c>
      <c r="D81" s="83"/>
      <c r="E81" s="83"/>
      <c r="F81" s="83"/>
      <c r="G81" s="51" t="str">
        <f t="shared" si="4"/>
        <v>Утга нөхөх</v>
      </c>
      <c r="I81" s="40" t="b">
        <f>IF(E81=$AJ$80,1,IF(E81=$AJ$81,2,IF(E81=$AJ$82,3,IF(E81=$AJ$83,4,IF(E81=$AJ$84,5)))))</f>
        <v>0</v>
      </c>
      <c r="AD81" s="54"/>
      <c r="AI81" s="52" t="s">
        <v>202</v>
      </c>
      <c r="AJ81" s="52" t="s">
        <v>207</v>
      </c>
      <c r="AK81" s="52" t="s">
        <v>212</v>
      </c>
      <c r="AL81" s="52" t="s">
        <v>217</v>
      </c>
      <c r="AM81" s="52" t="s">
        <v>222</v>
      </c>
    </row>
    <row r="82" spans="2:49" ht="53.25" customHeight="1" x14ac:dyDescent="0.3">
      <c r="B82" s="69">
        <v>3</v>
      </c>
      <c r="C82" s="83" t="s">
        <v>199</v>
      </c>
      <c r="D82" s="83"/>
      <c r="E82" s="83"/>
      <c r="F82" s="83"/>
      <c r="G82" s="51" t="str">
        <f t="shared" si="4"/>
        <v>Утга нөхөх</v>
      </c>
      <c r="I82" s="40" t="b">
        <f>IF(E82=$AK$80,1,IF(E82=$AK$81,2,IF(E82=$AK$82,3,IF(E82=$AK$83,4,IF(E82=$AK$84,5)))))</f>
        <v>0</v>
      </c>
      <c r="AE82" s="54"/>
      <c r="AI82" s="52" t="s">
        <v>203</v>
      </c>
      <c r="AJ82" s="52" t="s">
        <v>208</v>
      </c>
      <c r="AK82" s="52" t="s">
        <v>213</v>
      </c>
      <c r="AL82" s="52" t="s">
        <v>218</v>
      </c>
      <c r="AM82" s="52" t="s">
        <v>223</v>
      </c>
    </row>
    <row r="83" spans="2:49" ht="60.6" customHeight="1" x14ac:dyDescent="0.25">
      <c r="B83" s="69">
        <v>4</v>
      </c>
      <c r="C83" s="83" t="s">
        <v>200</v>
      </c>
      <c r="D83" s="83"/>
      <c r="E83" s="83"/>
      <c r="F83" s="83"/>
      <c r="G83" s="51" t="str">
        <f t="shared" si="4"/>
        <v>Утга нөхөх</v>
      </c>
      <c r="I83" s="40" t="b">
        <f>IF(E83=$AL$80,1,IF(E83=$AL$81,2,IF(E83=$AL$82,3,IF(E83=$AL$83,4,IF(E83=$AL$84,5)))))</f>
        <v>0</v>
      </c>
      <c r="AI83" s="52" t="s">
        <v>204</v>
      </c>
      <c r="AJ83" s="52" t="s">
        <v>209</v>
      </c>
      <c r="AK83" s="52" t="s">
        <v>214</v>
      </c>
      <c r="AL83" s="52" t="s">
        <v>219</v>
      </c>
      <c r="AM83" s="52" t="s">
        <v>224</v>
      </c>
    </row>
    <row r="84" spans="2:49" ht="76.2" customHeight="1" x14ac:dyDescent="0.25">
      <c r="B84" s="69">
        <v>5</v>
      </c>
      <c r="C84" s="83" t="s">
        <v>226</v>
      </c>
      <c r="D84" s="83"/>
      <c r="E84" s="83"/>
      <c r="F84" s="83"/>
      <c r="G84" s="51" t="str">
        <f t="shared" si="4"/>
        <v>Утга нөхөх</v>
      </c>
      <c r="I84" s="40" t="b">
        <f>IF(E84=$AM$80,1,IF(E84=$AM$81,2,IF(E84=$AM$82,3,IF(E84=$AM$83,4,IF(E84=$AM$84,5)))))</f>
        <v>0</v>
      </c>
      <c r="AI84" s="52" t="s">
        <v>205</v>
      </c>
      <c r="AJ84" s="52" t="s">
        <v>210</v>
      </c>
      <c r="AK84" s="52" t="s">
        <v>215</v>
      </c>
      <c r="AL84" s="52" t="s">
        <v>220</v>
      </c>
      <c r="AM84" s="52" t="s">
        <v>225</v>
      </c>
    </row>
    <row r="85" spans="2:49" x14ac:dyDescent="0.25">
      <c r="B85" s="100" t="s">
        <v>228</v>
      </c>
      <c r="C85" s="101"/>
      <c r="D85" s="101"/>
      <c r="E85" s="101"/>
      <c r="F85" s="102"/>
      <c r="G85" s="51"/>
    </row>
    <row r="86" spans="2:49" ht="77.400000000000006" customHeight="1" x14ac:dyDescent="0.25">
      <c r="B86" s="69">
        <v>1</v>
      </c>
      <c r="C86" s="83" t="s">
        <v>234</v>
      </c>
      <c r="D86" s="83"/>
      <c r="E86" s="83"/>
      <c r="F86" s="83"/>
      <c r="G86" s="51"/>
      <c r="I86" s="40" t="b">
        <f>IF(E86=$AN$86,1,IF(E86=$AN$87,2,IF(E86=$AN$88,3,IF(E86=$AN$89,4,IF(E86=$AN$90,5)))))</f>
        <v>0</v>
      </c>
      <c r="AN86" s="52" t="s">
        <v>229</v>
      </c>
      <c r="AO86" s="62" t="s">
        <v>236</v>
      </c>
      <c r="AP86" s="62" t="s">
        <v>245</v>
      </c>
      <c r="AQ86" s="62" t="s">
        <v>246</v>
      </c>
      <c r="AR86" s="62" t="s">
        <v>255</v>
      </c>
    </row>
    <row r="87" spans="2:49" ht="99" customHeight="1" x14ac:dyDescent="0.25">
      <c r="B87" s="69">
        <v>2</v>
      </c>
      <c r="C87" s="83" t="s">
        <v>235</v>
      </c>
      <c r="D87" s="83"/>
      <c r="E87" s="83"/>
      <c r="F87" s="83"/>
      <c r="G87" s="51"/>
      <c r="I87" s="40" t="b">
        <f>IF(E87=$AO$86,1,IF(E87=$AO$87,2,IF(E87=$AO$88,3,IF(E87=$AO$89,4,IF(E87=$AO$90,5)))))</f>
        <v>0</v>
      </c>
      <c r="AN87" s="52" t="s">
        <v>230</v>
      </c>
      <c r="AO87" s="62" t="s">
        <v>237</v>
      </c>
      <c r="AP87" s="62" t="s">
        <v>244</v>
      </c>
      <c r="AQ87" s="62" t="s">
        <v>247</v>
      </c>
      <c r="AR87" s="62" t="s">
        <v>254</v>
      </c>
    </row>
    <row r="88" spans="2:49" ht="62.4" customHeight="1" x14ac:dyDescent="0.25">
      <c r="B88" s="69">
        <v>3</v>
      </c>
      <c r="C88" s="83" t="s">
        <v>251</v>
      </c>
      <c r="D88" s="83"/>
      <c r="E88" s="83"/>
      <c r="F88" s="83"/>
      <c r="G88" s="51"/>
      <c r="I88" s="40" t="b">
        <f>IF(E88=$AP$86,1,IF(E88=$AP$87,2,IF(E88=$AP$88,3,IF(E88=$AP$89,4,IF(E88=$AP$90,5)))))</f>
        <v>0</v>
      </c>
      <c r="AN88" s="52" t="s">
        <v>231</v>
      </c>
      <c r="AO88" s="62" t="s">
        <v>238</v>
      </c>
      <c r="AP88" s="62" t="s">
        <v>243</v>
      </c>
      <c r="AQ88" s="62" t="s">
        <v>248</v>
      </c>
      <c r="AR88" s="62" t="s">
        <v>256</v>
      </c>
    </row>
    <row r="89" spans="2:49" ht="75" customHeight="1" x14ac:dyDescent="0.25">
      <c r="B89" s="69">
        <v>4</v>
      </c>
      <c r="C89" s="83" t="s">
        <v>252</v>
      </c>
      <c r="D89" s="83"/>
      <c r="E89" s="83"/>
      <c r="F89" s="83"/>
      <c r="G89" s="51"/>
      <c r="I89" s="40" t="b">
        <f>IF(E89=$AQ$86,1,IF(E89=$AQ$87,2,IF(E89=$AQ$88,3,IF(E89=$AQ$89,4,IF(E89=$AQ$90,5)))))</f>
        <v>0</v>
      </c>
      <c r="AN89" s="52" t="s">
        <v>232</v>
      </c>
      <c r="AO89" s="62" t="s">
        <v>239</v>
      </c>
      <c r="AP89" s="62" t="s">
        <v>242</v>
      </c>
      <c r="AQ89" s="62" t="s">
        <v>249</v>
      </c>
      <c r="AR89" s="62" t="s">
        <v>257</v>
      </c>
    </row>
    <row r="90" spans="2:49" ht="90.75" customHeight="1" x14ac:dyDescent="0.25">
      <c r="B90" s="69">
        <v>5</v>
      </c>
      <c r="C90" s="83" t="s">
        <v>253</v>
      </c>
      <c r="D90" s="83"/>
      <c r="E90" s="105"/>
      <c r="F90" s="105"/>
      <c r="G90" s="51"/>
      <c r="I90" s="40" t="b">
        <f>IF(E90=$AR$86,1,IF(E90=$AR$87,2,IF(E90=$AR$88,3,IF(E90=$AR$89,4,IF(E90=$AR$90,5)))))</f>
        <v>0</v>
      </c>
      <c r="AN90" s="52" t="s">
        <v>233</v>
      </c>
      <c r="AO90" s="62" t="s">
        <v>240</v>
      </c>
      <c r="AP90" s="62" t="s">
        <v>241</v>
      </c>
      <c r="AQ90" s="62" t="s">
        <v>250</v>
      </c>
      <c r="AR90" s="62" t="s">
        <v>258</v>
      </c>
    </row>
    <row r="91" spans="2:49" x14ac:dyDescent="0.25">
      <c r="B91" s="106" t="s">
        <v>259</v>
      </c>
      <c r="C91" s="107"/>
      <c r="D91" s="107"/>
      <c r="E91" s="107"/>
      <c r="F91" s="108"/>
      <c r="G91" s="51"/>
    </row>
    <row r="92" spans="2:49" ht="78" customHeight="1" x14ac:dyDescent="0.25">
      <c r="B92" s="69">
        <v>1</v>
      </c>
      <c r="C92" s="83" t="s">
        <v>265</v>
      </c>
      <c r="D92" s="83"/>
      <c r="E92" s="83"/>
      <c r="F92" s="83"/>
      <c r="G92" s="51" t="str">
        <f t="shared" si="4"/>
        <v>Утга нөхөх</v>
      </c>
      <c r="I92" s="40" t="b">
        <f>IF(E92=$AS$92,1,IF(E92=$AS$93,2,IF(E92=$AS$94,3,IF(E92=$AS$95,4,IF(E92=$AS$96,5)))))</f>
        <v>0</v>
      </c>
      <c r="AS92" s="52" t="s">
        <v>260</v>
      </c>
      <c r="AT92" s="52" t="s">
        <v>266</v>
      </c>
      <c r="AU92" s="52" t="s">
        <v>271</v>
      </c>
      <c r="AV92" s="52" t="s">
        <v>276</v>
      </c>
      <c r="AW92" s="52" t="s">
        <v>285</v>
      </c>
    </row>
    <row r="93" spans="2:49" ht="78" customHeight="1" x14ac:dyDescent="0.25">
      <c r="B93" s="69">
        <v>2</v>
      </c>
      <c r="C93" s="83" t="s">
        <v>281</v>
      </c>
      <c r="D93" s="83"/>
      <c r="E93" s="83"/>
      <c r="F93" s="83"/>
      <c r="G93" s="51" t="str">
        <f t="shared" si="4"/>
        <v>Утга нөхөх</v>
      </c>
      <c r="I93" s="40" t="b">
        <f>IF(E93=$AT$92,1,IF(E93=$AT$93,2,IF(E93=$AT$94,3,IF(E93=$AT$95,4,IF(E93=$AT$96,5)))))</f>
        <v>0</v>
      </c>
      <c r="AS93" s="52" t="s">
        <v>261</v>
      </c>
      <c r="AT93" s="52" t="s">
        <v>267</v>
      </c>
      <c r="AU93" s="52" t="s">
        <v>272</v>
      </c>
      <c r="AV93" s="52" t="s">
        <v>277</v>
      </c>
      <c r="AW93" s="52" t="s">
        <v>286</v>
      </c>
    </row>
    <row r="94" spans="2:49" ht="97.2" customHeight="1" x14ac:dyDescent="0.25">
      <c r="B94" s="69">
        <v>3</v>
      </c>
      <c r="C94" s="83" t="s">
        <v>282</v>
      </c>
      <c r="D94" s="83"/>
      <c r="E94" s="83"/>
      <c r="F94" s="83"/>
      <c r="G94" s="51" t="str">
        <f t="shared" si="4"/>
        <v>Утга нөхөх</v>
      </c>
      <c r="I94" s="40" t="b">
        <f>IF(E94=$AU$92,1,IF(E94=$AU$93,2,IF(E94=$AU$94,3,IF(E94=$AU$95,4,IF(E94=$AU$96,5)))))</f>
        <v>0</v>
      </c>
      <c r="AS94" s="52" t="s">
        <v>262</v>
      </c>
      <c r="AT94" s="52" t="s">
        <v>268</v>
      </c>
      <c r="AU94" s="52" t="s">
        <v>273</v>
      </c>
      <c r="AV94" s="52" t="s">
        <v>278</v>
      </c>
      <c r="AW94" s="52" t="s">
        <v>287</v>
      </c>
    </row>
    <row r="95" spans="2:49" ht="62.4" customHeight="1" x14ac:dyDescent="0.25">
      <c r="B95" s="69">
        <v>4</v>
      </c>
      <c r="C95" s="83" t="s">
        <v>283</v>
      </c>
      <c r="D95" s="83"/>
      <c r="E95" s="83"/>
      <c r="F95" s="83"/>
      <c r="G95" s="51" t="str">
        <f t="shared" si="4"/>
        <v>Утга нөхөх</v>
      </c>
      <c r="I95" s="40" t="b">
        <f>IF(E95=$AV$92,1,IF(E95=$AV$93,2,IF(E95=$AV$94,3,IF(E95=$AV$95,4,IF(E95=$AV$96,5)))))</f>
        <v>0</v>
      </c>
      <c r="AS95" s="52" t="s">
        <v>263</v>
      </c>
      <c r="AT95" s="52" t="s">
        <v>269</v>
      </c>
      <c r="AU95" s="52" t="s">
        <v>274</v>
      </c>
      <c r="AV95" s="52" t="s">
        <v>279</v>
      </c>
      <c r="AW95" s="52" t="s">
        <v>288</v>
      </c>
    </row>
    <row r="96" spans="2:49" ht="78" customHeight="1" x14ac:dyDescent="0.25">
      <c r="B96" s="69">
        <v>5</v>
      </c>
      <c r="C96" s="83" t="s">
        <v>284</v>
      </c>
      <c r="D96" s="83"/>
      <c r="E96" s="83"/>
      <c r="F96" s="83"/>
      <c r="G96" s="51" t="str">
        <f t="shared" si="4"/>
        <v>Утга нөхөх</v>
      </c>
      <c r="I96" s="40" t="b">
        <f>IF(E96=$AW$92,1,IF(E96=$AW$93,2,IF(E96=$AW$94,3,IF(E96=$AW$95,4,IF(E96=$AW$96,5)))))</f>
        <v>0</v>
      </c>
      <c r="AS96" s="52" t="s">
        <v>264</v>
      </c>
      <c r="AT96" s="52" t="s">
        <v>270</v>
      </c>
      <c r="AU96" s="52" t="s">
        <v>275</v>
      </c>
      <c r="AV96" s="52" t="s">
        <v>280</v>
      </c>
      <c r="AW96" s="52" t="s">
        <v>289</v>
      </c>
    </row>
    <row r="97" spans="2:61" x14ac:dyDescent="0.25">
      <c r="B97" s="112" t="s">
        <v>398</v>
      </c>
      <c r="C97" s="113"/>
      <c r="D97" s="113"/>
      <c r="E97" s="113"/>
      <c r="F97" s="114"/>
    </row>
    <row r="98" spans="2:61" ht="75.75" customHeight="1" x14ac:dyDescent="0.25">
      <c r="B98" s="69">
        <v>1</v>
      </c>
      <c r="C98" s="83" t="s">
        <v>320</v>
      </c>
      <c r="D98" s="83"/>
      <c r="E98" s="83"/>
      <c r="F98" s="83"/>
      <c r="G98" s="51" t="str">
        <f t="shared" si="4"/>
        <v>Утга нөхөх</v>
      </c>
      <c r="I98" s="40" t="b">
        <f>IF(E98=$AX$98,1,IF(E98=$AX$99,2,IF(E98=$AX$100,3,IF(E98=$AX$101,4,IF(E98=$AX$102,5)))))</f>
        <v>0</v>
      </c>
      <c r="AX98" s="53" t="s">
        <v>290</v>
      </c>
      <c r="AY98" s="53" t="s">
        <v>295</v>
      </c>
      <c r="AZ98" s="53" t="s">
        <v>300</v>
      </c>
      <c r="BA98" s="52" t="s">
        <v>305</v>
      </c>
      <c r="BB98" s="52" t="s">
        <v>310</v>
      </c>
      <c r="BC98" s="52" t="s">
        <v>315</v>
      </c>
      <c r="BD98" s="52" t="s">
        <v>331</v>
      </c>
      <c r="BE98" s="52" t="s">
        <v>337</v>
      </c>
      <c r="BF98" s="52" t="s">
        <v>342</v>
      </c>
      <c r="BG98" s="52" t="s">
        <v>347</v>
      </c>
      <c r="BH98" s="52" t="s">
        <v>352</v>
      </c>
      <c r="BI98" s="52" t="s">
        <v>357</v>
      </c>
    </row>
    <row r="99" spans="2:61" ht="45" customHeight="1" x14ac:dyDescent="0.25">
      <c r="B99" s="69">
        <v>2</v>
      </c>
      <c r="C99" s="83" t="s">
        <v>321</v>
      </c>
      <c r="D99" s="83"/>
      <c r="E99" s="83"/>
      <c r="F99" s="83"/>
      <c r="G99" s="51"/>
      <c r="I99" s="40" t="b">
        <f>IF(E99=$AY$98,1,IF(E99=$AY$99,2,IF(E99=$AY$100,3,IF(E99=$AY$101,4,IF(E99=$AY$102,5)))))</f>
        <v>0</v>
      </c>
      <c r="AX99" s="53" t="s">
        <v>291</v>
      </c>
      <c r="AY99" s="53" t="s">
        <v>296</v>
      </c>
      <c r="AZ99" s="53" t="s">
        <v>301</v>
      </c>
      <c r="BA99" s="52" t="s">
        <v>306</v>
      </c>
      <c r="BB99" s="52" t="s">
        <v>311</v>
      </c>
      <c r="BC99" s="52" t="s">
        <v>316</v>
      </c>
      <c r="BD99" s="52" t="s">
        <v>332</v>
      </c>
      <c r="BE99" s="52" t="s">
        <v>338</v>
      </c>
      <c r="BF99" s="52" t="s">
        <v>343</v>
      </c>
      <c r="BG99" s="52" t="s">
        <v>348</v>
      </c>
      <c r="BH99" s="52" t="s">
        <v>353</v>
      </c>
      <c r="BI99" s="52" t="s">
        <v>358</v>
      </c>
    </row>
    <row r="100" spans="2:61" ht="60.6" customHeight="1" x14ac:dyDescent="0.25">
      <c r="B100" s="69">
        <v>3</v>
      </c>
      <c r="C100" s="83" t="s">
        <v>322</v>
      </c>
      <c r="D100" s="83"/>
      <c r="E100" s="83"/>
      <c r="F100" s="83"/>
      <c r="G100" s="51" t="str">
        <f t="shared" si="4"/>
        <v>Утга нөхөх</v>
      </c>
      <c r="I100" s="40" t="b">
        <f>IF(E100=$AZ$98,1,IF(E100=$AZ$99,2,IF(E100=$AZ$100,3,IF(E100=$AZ$101,4,IF(E100=$AZ$102,5)))))</f>
        <v>0</v>
      </c>
      <c r="AX100" s="53" t="s">
        <v>292</v>
      </c>
      <c r="AY100" s="53" t="s">
        <v>297</v>
      </c>
      <c r="AZ100" s="53" t="s">
        <v>302</v>
      </c>
      <c r="BA100" s="52" t="s">
        <v>307</v>
      </c>
      <c r="BB100" s="52" t="s">
        <v>314</v>
      </c>
      <c r="BC100" s="52" t="s">
        <v>317</v>
      </c>
      <c r="BD100" s="52" t="s">
        <v>333</v>
      </c>
      <c r="BE100" s="52" t="s">
        <v>339</v>
      </c>
      <c r="BF100" s="52" t="s">
        <v>344</v>
      </c>
      <c r="BG100" s="52" t="s">
        <v>349</v>
      </c>
      <c r="BH100" s="52" t="s">
        <v>354</v>
      </c>
      <c r="BI100" s="52" t="s">
        <v>359</v>
      </c>
    </row>
    <row r="101" spans="2:61" ht="53.25" customHeight="1" x14ac:dyDescent="0.25">
      <c r="B101" s="69">
        <v>4</v>
      </c>
      <c r="C101" s="83" t="s">
        <v>323</v>
      </c>
      <c r="D101" s="83"/>
      <c r="E101" s="83"/>
      <c r="F101" s="83"/>
      <c r="G101" s="51" t="str">
        <f t="shared" si="4"/>
        <v>Утга нөхөх</v>
      </c>
      <c r="I101" s="40" t="b">
        <f>IF(E101=$BA$98,1,IF(E101=$BA$99,2,IF(E101=$BA$100,3,IF(E101=$BA$101,4,IF(E101=$BA$102,5)))))</f>
        <v>0</v>
      </c>
      <c r="AX101" s="53" t="s">
        <v>293</v>
      </c>
      <c r="AY101" s="53" t="s">
        <v>298</v>
      </c>
      <c r="AZ101" s="53" t="s">
        <v>303</v>
      </c>
      <c r="BA101" s="52" t="s">
        <v>308</v>
      </c>
      <c r="BB101" s="52" t="s">
        <v>312</v>
      </c>
      <c r="BC101" s="52" t="s">
        <v>318</v>
      </c>
      <c r="BD101" s="52" t="s">
        <v>334</v>
      </c>
      <c r="BE101" s="52" t="s">
        <v>340</v>
      </c>
      <c r="BF101" s="52" t="s">
        <v>345</v>
      </c>
      <c r="BG101" s="52" t="s">
        <v>350</v>
      </c>
      <c r="BH101" s="52" t="s">
        <v>355</v>
      </c>
      <c r="BI101" s="52" t="s">
        <v>360</v>
      </c>
    </row>
    <row r="102" spans="2:61" ht="62.4" customHeight="1" x14ac:dyDescent="0.25">
      <c r="B102" s="69">
        <v>5</v>
      </c>
      <c r="C102" s="83" t="s">
        <v>324</v>
      </c>
      <c r="D102" s="83"/>
      <c r="E102" s="83"/>
      <c r="F102" s="83"/>
      <c r="G102" s="51" t="str">
        <f t="shared" si="4"/>
        <v>Утга нөхөх</v>
      </c>
      <c r="I102" s="40" t="b">
        <f>IF(E102=$BB$98,1,IF(E102=$BB$99,2,IF(E102=$BB$100,3,IF(E102=$BB$101,4,IF(E102=$BB$102,5)))))</f>
        <v>0</v>
      </c>
      <c r="AX102" s="53" t="s">
        <v>294</v>
      </c>
      <c r="AY102" s="53" t="s">
        <v>299</v>
      </c>
      <c r="AZ102" s="53" t="s">
        <v>304</v>
      </c>
      <c r="BA102" s="52" t="s">
        <v>309</v>
      </c>
      <c r="BB102" s="52" t="s">
        <v>313</v>
      </c>
      <c r="BC102" s="52" t="s">
        <v>319</v>
      </c>
      <c r="BD102" s="52" t="s">
        <v>335</v>
      </c>
      <c r="BE102" s="52" t="s">
        <v>341</v>
      </c>
      <c r="BF102" s="52" t="s">
        <v>346</v>
      </c>
      <c r="BG102" s="52" t="s">
        <v>351</v>
      </c>
      <c r="BH102" s="52" t="s">
        <v>356</v>
      </c>
      <c r="BI102" s="52" t="s">
        <v>361</v>
      </c>
    </row>
    <row r="103" spans="2:61" ht="78.599999999999994" customHeight="1" x14ac:dyDescent="0.25">
      <c r="B103" s="69">
        <v>6</v>
      </c>
      <c r="C103" s="83" t="s">
        <v>325</v>
      </c>
      <c r="D103" s="83"/>
      <c r="E103" s="83"/>
      <c r="F103" s="83"/>
      <c r="G103" s="51" t="str">
        <f t="shared" si="4"/>
        <v>Утга нөхөх</v>
      </c>
      <c r="I103" s="40" t="b">
        <f>IF(E103=$BC$98,1,IF(E103=$BC$99,2,IF(E103=$BC$100,3,IF(E103=$BC$101,4,IF(E103=$BC$102,5)))))</f>
        <v>0</v>
      </c>
    </row>
    <row r="104" spans="2:61" ht="33" customHeight="1" x14ac:dyDescent="0.25">
      <c r="B104" s="69">
        <v>7</v>
      </c>
      <c r="C104" s="83" t="s">
        <v>326</v>
      </c>
      <c r="D104" s="83"/>
      <c r="E104" s="83"/>
      <c r="F104" s="83"/>
      <c r="G104" s="51" t="str">
        <f t="shared" si="4"/>
        <v>Утга нөхөх</v>
      </c>
      <c r="I104" s="40" t="b">
        <f>IF(E104=$BD$98,1,IF(E104=$BD$99,2,IF(E104=$BD$100,3,IF(E104=$BD$101,4,IF(E104=$BD$102,5)))))</f>
        <v>0</v>
      </c>
    </row>
    <row r="105" spans="2:61" ht="58.2" customHeight="1" x14ac:dyDescent="0.25">
      <c r="B105" s="69">
        <v>8</v>
      </c>
      <c r="C105" s="83" t="s">
        <v>336</v>
      </c>
      <c r="D105" s="83"/>
      <c r="E105" s="83"/>
      <c r="F105" s="83"/>
      <c r="G105" s="51" t="str">
        <f t="shared" si="4"/>
        <v>Утга нөхөх</v>
      </c>
      <c r="I105" s="40" t="b">
        <f>IF(E105=$BE$98,1,IF(E105=$BE$99,2,IF(E105=$BE$100,3,IF(E105=$BE$101,4,IF(E105=$BE$102,5)))))</f>
        <v>0</v>
      </c>
    </row>
    <row r="106" spans="2:61" ht="45" customHeight="1" x14ac:dyDescent="0.25">
      <c r="B106" s="69">
        <v>9</v>
      </c>
      <c r="C106" s="83" t="s">
        <v>327</v>
      </c>
      <c r="D106" s="83"/>
      <c r="E106" s="83"/>
      <c r="F106" s="83"/>
      <c r="G106" s="51" t="str">
        <f t="shared" si="4"/>
        <v>Утга нөхөх</v>
      </c>
      <c r="I106" s="40" t="b">
        <f>IF(E106=$BF$98,1,IF(E106=$BF$99,2,IF(E106=$BF$100,3,IF(E106=$BF$101,4,IF(E106=$BF$102,5)))))</f>
        <v>0</v>
      </c>
    </row>
    <row r="107" spans="2:61" ht="63" customHeight="1" x14ac:dyDescent="0.25">
      <c r="B107" s="69">
        <v>10</v>
      </c>
      <c r="C107" s="83" t="s">
        <v>328</v>
      </c>
      <c r="D107" s="83"/>
      <c r="E107" s="83"/>
      <c r="F107" s="83"/>
      <c r="G107" s="51" t="str">
        <f t="shared" si="4"/>
        <v>Утга нөхөх</v>
      </c>
      <c r="I107" s="40" t="b">
        <f>IF(E107=$BG$98,1,IF(E107=$BG$99,2,IF(E107=$BG$100,3,IF(E107=$BG$101,4,IF(E107=$BG$102,5)))))</f>
        <v>0</v>
      </c>
    </row>
    <row r="108" spans="2:61" ht="78.75" customHeight="1" x14ac:dyDescent="0.25">
      <c r="B108" s="69">
        <v>11</v>
      </c>
      <c r="C108" s="83" t="s">
        <v>329</v>
      </c>
      <c r="D108" s="83"/>
      <c r="E108" s="83"/>
      <c r="F108" s="83"/>
      <c r="G108" s="51" t="str">
        <f t="shared" si="4"/>
        <v>Утга нөхөх</v>
      </c>
      <c r="I108" s="40" t="b">
        <f>IF(E108=$BH$98,1,IF(E108=$BH$99,2,IF(E108=$BH$100,3,IF(E108=$BH$101,4,IF(E108=$BH$102,5)))))</f>
        <v>0</v>
      </c>
    </row>
    <row r="109" spans="2:61" ht="75" customHeight="1" x14ac:dyDescent="0.25">
      <c r="B109" s="69">
        <v>12</v>
      </c>
      <c r="C109" s="83" t="s">
        <v>330</v>
      </c>
      <c r="D109" s="83"/>
      <c r="E109" s="83"/>
      <c r="F109" s="83"/>
      <c r="G109" s="51" t="str">
        <f t="shared" si="4"/>
        <v>Утга нөхөх</v>
      </c>
      <c r="I109" s="40" t="b">
        <f>IF(E109=$BI$98,1,IF(E109=$BI$99,2,IF(E109=$BI$100,3,IF(E109=$BI$101,4,IF(E109=$BI$102,5)))))</f>
        <v>0</v>
      </c>
    </row>
    <row r="110" spans="2:61" x14ac:dyDescent="0.25">
      <c r="B110" s="64"/>
      <c r="C110" s="109"/>
      <c r="D110" s="109"/>
      <c r="E110" s="111"/>
      <c r="F110" s="111"/>
      <c r="G110" s="51"/>
    </row>
    <row r="111" spans="2:61" x14ac:dyDescent="0.25">
      <c r="B111" s="64"/>
      <c r="C111" s="110" t="s">
        <v>451</v>
      </c>
      <c r="D111" s="110"/>
      <c r="E111" s="111"/>
      <c r="F111" s="111"/>
      <c r="G111" s="51"/>
    </row>
    <row r="112" spans="2:61" x14ac:dyDescent="0.25">
      <c r="B112" s="64"/>
      <c r="C112" s="110"/>
      <c r="D112" s="110"/>
      <c r="E112" s="111"/>
      <c r="F112" s="111"/>
      <c r="G112" s="51"/>
    </row>
    <row r="113" spans="2:7" x14ac:dyDescent="0.25">
      <c r="B113" s="64"/>
      <c r="C113" s="109"/>
      <c r="D113" s="109"/>
      <c r="E113" s="111"/>
      <c r="F113" s="111"/>
      <c r="G113" s="51"/>
    </row>
    <row r="114" spans="2:7" ht="68.400000000000006" customHeight="1" x14ac:dyDescent="0.25">
      <c r="B114" s="64"/>
      <c r="C114" s="109"/>
      <c r="D114" s="109"/>
      <c r="E114" s="111"/>
      <c r="F114" s="111"/>
      <c r="G114" s="51"/>
    </row>
    <row r="115" spans="2:7" x14ac:dyDescent="0.25">
      <c r="B115" s="64"/>
      <c r="C115" s="109"/>
      <c r="D115" s="109"/>
      <c r="E115" s="111"/>
      <c r="F115" s="111"/>
      <c r="G115" s="51"/>
    </row>
    <row r="116" spans="2:7" x14ac:dyDescent="0.25">
      <c r="B116" s="64"/>
      <c r="C116" s="109"/>
      <c r="D116" s="109"/>
      <c r="E116" s="111"/>
      <c r="F116" s="111"/>
      <c r="G116" s="51"/>
    </row>
    <row r="117" spans="2:7" x14ac:dyDescent="0.25">
      <c r="B117" s="64"/>
      <c r="C117" s="109"/>
      <c r="D117" s="109"/>
      <c r="E117" s="111"/>
      <c r="F117" s="111"/>
      <c r="G117" s="51"/>
    </row>
    <row r="118" spans="2:7" x14ac:dyDescent="0.25">
      <c r="B118" s="64"/>
      <c r="C118" s="64"/>
      <c r="D118" s="64"/>
      <c r="E118" s="65"/>
      <c r="F118" s="65"/>
    </row>
  </sheetData>
  <mergeCells count="182">
    <mergeCell ref="C58:D58"/>
    <mergeCell ref="A3:F3"/>
    <mergeCell ref="B4:E4"/>
    <mergeCell ref="C5:D5"/>
    <mergeCell ref="C6:D6"/>
    <mergeCell ref="C7:D7"/>
    <mergeCell ref="C8:D8"/>
    <mergeCell ref="C9:D9"/>
    <mergeCell ref="C10:D10"/>
    <mergeCell ref="C11:D11"/>
    <mergeCell ref="C14:D14"/>
    <mergeCell ref="C16:D16"/>
    <mergeCell ref="C17:D17"/>
    <mergeCell ref="C18:D18"/>
    <mergeCell ref="C43:D43"/>
    <mergeCell ref="C44:D44"/>
    <mergeCell ref="C45:D45"/>
    <mergeCell ref="C28:D28"/>
    <mergeCell ref="C29:D29"/>
    <mergeCell ref="C27:D27"/>
    <mergeCell ref="B41:D41"/>
    <mergeCell ref="E53:F53"/>
    <mergeCell ref="E54:F54"/>
    <mergeCell ref="B42:F42"/>
    <mergeCell ref="E116:F116"/>
    <mergeCell ref="E117:F117"/>
    <mergeCell ref="B97:F97"/>
    <mergeCell ref="E111:F111"/>
    <mergeCell ref="E112:F112"/>
    <mergeCell ref="E113:F113"/>
    <mergeCell ref="E114:F114"/>
    <mergeCell ref="E115:F115"/>
    <mergeCell ref="C114:D114"/>
    <mergeCell ref="C115:D115"/>
    <mergeCell ref="C116:D116"/>
    <mergeCell ref="C117:D117"/>
    <mergeCell ref="E99:F99"/>
    <mergeCell ref="E100:F100"/>
    <mergeCell ref="E101:F101"/>
    <mergeCell ref="E102:F102"/>
    <mergeCell ref="E103:F103"/>
    <mergeCell ref="E104:F104"/>
    <mergeCell ref="E105:F105"/>
    <mergeCell ref="E106:F106"/>
    <mergeCell ref="E107:F107"/>
    <mergeCell ref="E108:F108"/>
    <mergeCell ref="E109:F109"/>
    <mergeCell ref="E110:F110"/>
    <mergeCell ref="C109:D109"/>
    <mergeCell ref="C110:D110"/>
    <mergeCell ref="C111:D111"/>
    <mergeCell ref="C112:D112"/>
    <mergeCell ref="C113:D113"/>
    <mergeCell ref="C104:D104"/>
    <mergeCell ref="C105:D105"/>
    <mergeCell ref="C106:D106"/>
    <mergeCell ref="C107:D107"/>
    <mergeCell ref="C108:D108"/>
    <mergeCell ref="C101:D101"/>
    <mergeCell ref="C102:D102"/>
    <mergeCell ref="C103:D103"/>
    <mergeCell ref="C98:D98"/>
    <mergeCell ref="E87:F87"/>
    <mergeCell ref="E88:F88"/>
    <mergeCell ref="E89:F89"/>
    <mergeCell ref="E90:F90"/>
    <mergeCell ref="E92:F92"/>
    <mergeCell ref="E93:F93"/>
    <mergeCell ref="E94:F94"/>
    <mergeCell ref="E95:F95"/>
    <mergeCell ref="E96:F96"/>
    <mergeCell ref="E98:F98"/>
    <mergeCell ref="B91:F91"/>
    <mergeCell ref="C92:D92"/>
    <mergeCell ref="C93:D93"/>
    <mergeCell ref="C94:D94"/>
    <mergeCell ref="C95:D95"/>
    <mergeCell ref="C96:D96"/>
    <mergeCell ref="C87:D87"/>
    <mergeCell ref="C88:D88"/>
    <mergeCell ref="C82:D82"/>
    <mergeCell ref="C83:D83"/>
    <mergeCell ref="C84:D84"/>
    <mergeCell ref="E86:F86"/>
    <mergeCell ref="E80:F80"/>
    <mergeCell ref="C78:D78"/>
    <mergeCell ref="C73:D73"/>
    <mergeCell ref="C99:D99"/>
    <mergeCell ref="C100:D100"/>
    <mergeCell ref="B79:F79"/>
    <mergeCell ref="C74:D74"/>
    <mergeCell ref="C75:D75"/>
    <mergeCell ref="C76:D76"/>
    <mergeCell ref="C77:D77"/>
    <mergeCell ref="E70:F70"/>
    <mergeCell ref="B71:F71"/>
    <mergeCell ref="C72:D72"/>
    <mergeCell ref="C67:D67"/>
    <mergeCell ref="C68:D68"/>
    <mergeCell ref="C69:D69"/>
    <mergeCell ref="C70:D70"/>
    <mergeCell ref="C89:D89"/>
    <mergeCell ref="C90:D90"/>
    <mergeCell ref="E81:F81"/>
    <mergeCell ref="E82:F82"/>
    <mergeCell ref="E83:F83"/>
    <mergeCell ref="E84:F84"/>
    <mergeCell ref="B85:F85"/>
    <mergeCell ref="C86:D86"/>
    <mergeCell ref="E72:F72"/>
    <mergeCell ref="E73:F73"/>
    <mergeCell ref="E74:F74"/>
    <mergeCell ref="E75:F75"/>
    <mergeCell ref="E76:F76"/>
    <mergeCell ref="E77:F77"/>
    <mergeCell ref="E78:F78"/>
    <mergeCell ref="C80:D80"/>
    <mergeCell ref="C81:D81"/>
    <mergeCell ref="E60:F60"/>
    <mergeCell ref="B59:F59"/>
    <mergeCell ref="C60:D60"/>
    <mergeCell ref="C53:D53"/>
    <mergeCell ref="E66:F66"/>
    <mergeCell ref="E61:F61"/>
    <mergeCell ref="E62:F62"/>
    <mergeCell ref="E63:F63"/>
    <mergeCell ref="E64:F64"/>
    <mergeCell ref="E65:F65"/>
    <mergeCell ref="C54:D54"/>
    <mergeCell ref="C61:D61"/>
    <mergeCell ref="C62:D62"/>
    <mergeCell ref="C63:D63"/>
    <mergeCell ref="C64:D64"/>
    <mergeCell ref="C65:D65"/>
    <mergeCell ref="C66:D66"/>
    <mergeCell ref="C55:D55"/>
    <mergeCell ref="E55:F55"/>
    <mergeCell ref="C56:D56"/>
    <mergeCell ref="E56:F56"/>
    <mergeCell ref="E57:F57"/>
    <mergeCell ref="E58:F58"/>
    <mergeCell ref="C57:D57"/>
    <mergeCell ref="E41:F41"/>
    <mergeCell ref="C47:D47"/>
    <mergeCell ref="C48:D48"/>
    <mergeCell ref="C49:D49"/>
    <mergeCell ref="C50:D50"/>
    <mergeCell ref="E52:F52"/>
    <mergeCell ref="C46:D46"/>
    <mergeCell ref="E44:F44"/>
    <mergeCell ref="E45:F45"/>
    <mergeCell ref="E47:F47"/>
    <mergeCell ref="E48:F48"/>
    <mergeCell ref="E49:F49"/>
    <mergeCell ref="E50:F50"/>
    <mergeCell ref="E46:F46"/>
    <mergeCell ref="C52:D52"/>
    <mergeCell ref="C51:D51"/>
    <mergeCell ref="E67:F67"/>
    <mergeCell ref="E68:F68"/>
    <mergeCell ref="E69:F69"/>
    <mergeCell ref="B13:E13"/>
    <mergeCell ref="B15:E15"/>
    <mergeCell ref="B19:E19"/>
    <mergeCell ref="B20:E20"/>
    <mergeCell ref="B25:E25"/>
    <mergeCell ref="B30:E30"/>
    <mergeCell ref="B34:E34"/>
    <mergeCell ref="B40:F40"/>
    <mergeCell ref="C31:D31"/>
    <mergeCell ref="C32:D32"/>
    <mergeCell ref="C33:D33"/>
    <mergeCell ref="C35:D35"/>
    <mergeCell ref="C36:D36"/>
    <mergeCell ref="C37:D37"/>
    <mergeCell ref="C21:D21"/>
    <mergeCell ref="C22:D22"/>
    <mergeCell ref="C23:D23"/>
    <mergeCell ref="C24:D24"/>
    <mergeCell ref="C26:D26"/>
    <mergeCell ref="E51:F51"/>
    <mergeCell ref="E43:F43"/>
  </mergeCells>
  <dataValidations count="64">
    <dataValidation type="list" allowBlank="1" showInputMessage="1" showErrorMessage="1" sqref="E43">
      <formula1>$H$42:$H$46</formula1>
    </dataValidation>
    <dataValidation type="list" allowBlank="1" showInputMessage="1" showErrorMessage="1" sqref="E44:F44">
      <formula1>$H$47:$H$51</formula1>
    </dataValidation>
    <dataValidation type="list" allowBlank="1" showInputMessage="1" showErrorMessage="1" sqref="E46:F46">
      <formula1>$H$61:$H$65</formula1>
    </dataValidation>
    <dataValidation type="list" allowBlank="1" showInputMessage="1" showErrorMessage="1" sqref="E47:F47">
      <formula1>$H$66:$H$70</formula1>
    </dataValidation>
    <dataValidation type="list" allowBlank="1" showInputMessage="1" showErrorMessage="1" sqref="E60:F60">
      <formula1>$J$60:$J$64</formula1>
    </dataValidation>
    <dataValidation type="list" allowBlank="1" showInputMessage="1" showErrorMessage="1" sqref="E61:F61">
      <formula1>$K$61:$K$65</formula1>
    </dataValidation>
    <dataValidation type="list" allowBlank="1" showInputMessage="1" showErrorMessage="1" sqref="E62:F62">
      <formula1>$L$60:$L$65</formula1>
    </dataValidation>
    <dataValidation type="list" allowBlank="1" showInputMessage="1" showErrorMessage="1" sqref="E48:F48">
      <formula1>$W$43:$W$47</formula1>
    </dataValidation>
    <dataValidation type="list" allowBlank="1" showInputMessage="1" showErrorMessage="1" sqref="E64:F64">
      <formula1>$N$63:$N$67</formula1>
    </dataValidation>
    <dataValidation type="list" allowBlank="1" showInputMessage="1" showErrorMessage="1" sqref="E63:F63">
      <formula1>$M$60:$M$64</formula1>
    </dataValidation>
    <dataValidation type="list" allowBlank="1" showInputMessage="1" showErrorMessage="1" sqref="E65:F65">
      <formula1>$O$60:$O$64</formula1>
    </dataValidation>
    <dataValidation type="list" allowBlank="1" showInputMessage="1" showErrorMessage="1" sqref="E66:F66">
      <formula1>$P$60:$P$64</formula1>
    </dataValidation>
    <dataValidation type="list" allowBlank="1" showInputMessage="1" showErrorMessage="1" sqref="E67:F67">
      <formula1>$Q$60:$Q$64</formula1>
    </dataValidation>
    <dataValidation type="list" allowBlank="1" showInputMessage="1" showErrorMessage="1" sqref="E68:F68">
      <formula1>$R$60:$R$64</formula1>
    </dataValidation>
    <dataValidation type="list" allowBlank="1" showInputMessage="1" showErrorMessage="1" sqref="E69:F69">
      <formula1>$S$60:$S$64</formula1>
    </dataValidation>
    <dataValidation type="list" allowBlank="1" showInputMessage="1" showErrorMessage="1" sqref="E70:F70">
      <formula1>$T$60:$T$64</formula1>
    </dataValidation>
    <dataValidation type="list" allowBlank="1" showInputMessage="1" showErrorMessage="1" sqref="E72:F72">
      <formula1>$U$72:$U$76</formula1>
    </dataValidation>
    <dataValidation type="list" allowBlank="1" showInputMessage="1" showErrorMessage="1" sqref="E73:F73">
      <formula1>$V$72:$V$76</formula1>
    </dataValidation>
    <dataValidation type="list" allowBlank="1" showInputMessage="1" showErrorMessage="1" sqref="E49:F49">
      <formula1>$X$43:$X$47</formula1>
    </dataValidation>
    <dataValidation type="list" allowBlank="1" showInputMessage="1" showErrorMessage="1" sqref="E50:F50">
      <formula1>$Y$43:$Y$47</formula1>
    </dataValidation>
    <dataValidation type="list" allowBlank="1" showInputMessage="1" showErrorMessage="1" sqref="E51:F51">
      <formula1>$Z$43:$Z$47</formula1>
    </dataValidation>
    <dataValidation type="list" allowBlank="1" showInputMessage="1" showErrorMessage="1" sqref="E52:F52">
      <formula1>$AA$43:$AA$47</formula1>
    </dataValidation>
    <dataValidation type="list" allowBlank="1" showInputMessage="1" showErrorMessage="1" sqref="E53:F53">
      <formula1>$AB$43:$AB$47</formula1>
    </dataValidation>
    <dataValidation type="list" allowBlank="1" showInputMessage="1" showErrorMessage="1" sqref="E54:F54">
      <formula1>$AC$43:$AC$47</formula1>
    </dataValidation>
    <dataValidation type="list" allowBlank="1" showInputMessage="1" showErrorMessage="1" sqref="E74:F74">
      <formula1>$AD$74:$AD$78</formula1>
    </dataValidation>
    <dataValidation type="list" allowBlank="1" showInputMessage="1" showErrorMessage="1" sqref="E75:F75">
      <formula1>$AE$75:$AE$79</formula1>
    </dataValidation>
    <dataValidation type="list" allowBlank="1" showInputMessage="1" showErrorMessage="1" sqref="E76:F76">
      <formula1>$AF$75:$AF$79</formula1>
    </dataValidation>
    <dataValidation type="list" allowBlank="1" showInputMessage="1" showErrorMessage="1" sqref="E77:F77">
      <formula1>$AG$75:$AG$79</formula1>
    </dataValidation>
    <dataValidation type="list" allowBlank="1" showInputMessage="1" showErrorMessage="1" sqref="E78:F78">
      <formula1>$AH$75:$AH$79</formula1>
    </dataValidation>
    <dataValidation type="list" allowBlank="1" showInputMessage="1" showErrorMessage="1" sqref="E80:F80">
      <formula1>$AI$80:$AI$84</formula1>
    </dataValidation>
    <dataValidation type="list" allowBlank="1" showInputMessage="1" showErrorMessage="1" sqref="E81:F81">
      <formula1>$AJ$80:$AJ$84</formula1>
    </dataValidation>
    <dataValidation type="list" allowBlank="1" showInputMessage="1" showErrorMessage="1" sqref="E82:F82">
      <formula1>$AK$80:$AK$84</formula1>
    </dataValidation>
    <dataValidation type="list" allowBlank="1" showInputMessage="1" showErrorMessage="1" sqref="E83:F83">
      <formula1>$AL$80:$AL$84</formula1>
    </dataValidation>
    <dataValidation type="list" allowBlank="1" showInputMessage="1" showErrorMessage="1" sqref="E84:F84">
      <formula1>$AM$80:$AM$84</formula1>
    </dataValidation>
    <dataValidation type="list" allowBlank="1" showInputMessage="1" showErrorMessage="1" sqref="E86:F86">
      <formula1>$AN$86:$AN$90</formula1>
    </dataValidation>
    <dataValidation type="list" allowBlank="1" showInputMessage="1" showErrorMessage="1" sqref="E87:F87">
      <formula1>$AO$86:$AO$90</formula1>
    </dataValidation>
    <dataValidation type="list" allowBlank="1" showInputMessage="1" showErrorMessage="1" sqref="E88:F88">
      <formula1>$AP$86:$AP$90</formula1>
    </dataValidation>
    <dataValidation type="list" allowBlank="1" showInputMessage="1" showErrorMessage="1" sqref="E89:F89">
      <formula1>$AQ$86:$AQ$90</formula1>
    </dataValidation>
    <dataValidation type="list" allowBlank="1" showInputMessage="1" showErrorMessage="1" sqref="E90:F90">
      <formula1>$AR$86:$AR$90</formula1>
    </dataValidation>
    <dataValidation type="list" allowBlank="1" showInputMessage="1" showErrorMessage="1" sqref="E92:F92">
      <formula1>$AS$92:$AS$96</formula1>
    </dataValidation>
    <dataValidation type="list" allowBlank="1" showInputMessage="1" showErrorMessage="1" sqref="E93:F93">
      <formula1>$AT$92:$AT$96</formula1>
    </dataValidation>
    <dataValidation type="list" allowBlank="1" showInputMessage="1" showErrorMessage="1" sqref="E94:F94">
      <formula1>$AU$92:$AU$96</formula1>
    </dataValidation>
    <dataValidation type="list" allowBlank="1" showInputMessage="1" showErrorMessage="1" sqref="E95:F95">
      <formula1>$AV$92:$AV$96</formula1>
    </dataValidation>
    <dataValidation type="list" allowBlank="1" showInputMessage="1" showErrorMessage="1" sqref="E96:F96">
      <formula1>$AW$92:$AW$96</formula1>
    </dataValidation>
    <dataValidation type="list" allowBlank="1" showInputMessage="1" showErrorMessage="1" sqref="E98:F98">
      <formula1>$AX$98:$AX$102</formula1>
    </dataValidation>
    <dataValidation type="list" allowBlank="1" showInputMessage="1" showErrorMessage="1" sqref="E99:F99">
      <formula1>$AY$98:$AY$102</formula1>
    </dataValidation>
    <dataValidation type="list" allowBlank="1" showInputMessage="1" showErrorMessage="1" sqref="E100:F100">
      <formula1>$AZ$98:$AZ$102</formula1>
    </dataValidation>
    <dataValidation type="list" allowBlank="1" showInputMessage="1" showErrorMessage="1" sqref="E101:F101">
      <formula1>$BA$98:$BA$102</formula1>
    </dataValidation>
    <dataValidation type="list" allowBlank="1" showInputMessage="1" showErrorMessage="1" sqref="E102:F102">
      <formula1>$BB$98:$BB$102</formula1>
    </dataValidation>
    <dataValidation type="list" allowBlank="1" showInputMessage="1" showErrorMessage="1" sqref="E103:F103">
      <formula1>$BC$98:$BC$102</formula1>
    </dataValidation>
    <dataValidation type="list" allowBlank="1" showInputMessage="1" showErrorMessage="1" sqref="E104:F104">
      <formula1>$BD$98:$BD$102</formula1>
    </dataValidation>
    <dataValidation type="list" allowBlank="1" showInputMessage="1" showErrorMessage="1" sqref="E105:F105">
      <formula1>$BE$98:$BE$102</formula1>
    </dataValidation>
    <dataValidation type="list" allowBlank="1" showInputMessage="1" showErrorMessage="1" sqref="E106:F106">
      <formula1>$BF$98:$BF$102</formula1>
    </dataValidation>
    <dataValidation type="list" allowBlank="1" showInputMessage="1" showErrorMessage="1" sqref="E107:F107">
      <formula1>$BG$98:$BG$102</formula1>
    </dataValidation>
    <dataValidation type="list" allowBlank="1" showInputMessage="1" showErrorMessage="1" sqref="E108:F108">
      <formula1>$BH$98:$BH$102</formula1>
    </dataValidation>
    <dataValidation type="list" allowBlank="1" showInputMessage="1" showErrorMessage="1" sqref="E109:F109">
      <formula1>$BI$98:$BI$102</formula1>
    </dataValidation>
    <dataValidation type="list" allowBlank="1" showInputMessage="1" showErrorMessage="1" errorTitle="СОНГОХ АСУУЛТ" error="Та тус нүхний баруун доод буланд байрлах сум дээр дарж хариултаа сонгоно уу." sqref="E17">
      <formula1>$BJ$16:$BJ$21</formula1>
    </dataValidation>
    <dataValidation type="list" allowBlank="1" showInputMessage="1" showErrorMessage="1" sqref="E18">
      <formula1>$BK$16:$BK$20</formula1>
    </dataValidation>
    <dataValidation type="list" allowBlank="1" showInputMessage="1" showErrorMessage="1" errorTitle="СОНГОХ ХАРИУЛТ" error="Та тус нүхний баруун доод буланд байрлах сум дээр дарж хариултаа сонгоно уу." sqref="E10">
      <formula1>$G$5:$G$6</formula1>
    </dataValidation>
    <dataValidation type="list" allowBlank="1" showInputMessage="1" showErrorMessage="1" sqref="E55:F55">
      <formula1>$BL$43:$BL$47</formula1>
    </dataValidation>
    <dataValidation type="list" allowBlank="1" showInputMessage="1" showErrorMessage="1" sqref="E56:F56">
      <formula1>$BM$43:$BM$46</formula1>
    </dataValidation>
    <dataValidation type="list" allowBlank="1" showInputMessage="1" showErrorMessage="1" sqref="E57:F57">
      <formula1>$BN$43:$BN$44</formula1>
    </dataValidation>
    <dataValidation type="list" allowBlank="1" showInputMessage="1" showErrorMessage="1" sqref="E58:F58">
      <formula1>$BO$43:$BO$44</formula1>
    </dataValidation>
    <dataValidation type="list" allowBlank="1" showInputMessage="1" showErrorMessage="1" sqref="E45:F45">
      <formula1>$H$52:$H$56</formula1>
    </dataValidation>
  </dataValidation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V41"/>
  <sheetViews>
    <sheetView zoomScale="80" zoomScaleNormal="80" workbookViewId="0">
      <selection activeCell="B19" sqref="B19:C19"/>
    </sheetView>
  </sheetViews>
  <sheetFormatPr defaultColWidth="8.88671875" defaultRowHeight="13.8" x14ac:dyDescent="0.25"/>
  <cols>
    <col min="1" max="1" width="3.33203125" style="1" customWidth="1"/>
    <col min="2" max="2" width="31.33203125" style="1" customWidth="1"/>
    <col min="3" max="3" width="22.6640625" style="1" customWidth="1"/>
    <col min="4" max="4" width="13.6640625" style="1" customWidth="1"/>
    <col min="5" max="5" width="11.33203125" style="1" customWidth="1"/>
    <col min="6" max="6" width="15.33203125" style="1" customWidth="1"/>
    <col min="7" max="7" width="12.6640625" style="1" customWidth="1"/>
    <col min="8" max="8" width="8.44140625" style="1" customWidth="1"/>
    <col min="9" max="9" width="6" style="1" customWidth="1"/>
    <col min="10" max="10" width="2.6640625" style="4" customWidth="1"/>
    <col min="11" max="11" width="11.33203125" style="1" customWidth="1"/>
    <col min="12" max="12" width="8.88671875" style="1"/>
    <col min="13" max="13" width="14.33203125" style="1" customWidth="1"/>
    <col min="14" max="19" width="8.88671875" style="1"/>
    <col min="20" max="20" width="3.88671875" style="1" customWidth="1"/>
    <col min="21" max="16384" width="8.88671875" style="1"/>
  </cols>
  <sheetData>
    <row r="3" spans="1:22" x14ac:dyDescent="0.25">
      <c r="B3" s="13" t="str">
        <f>Асуулга!C6</f>
        <v>Байгууллагын нэр</v>
      </c>
      <c r="C3" s="13">
        <f>Асуулга!E6</f>
        <v>0</v>
      </c>
      <c r="D3" s="13"/>
      <c r="E3" s="13"/>
      <c r="F3" s="10"/>
      <c r="G3" s="10"/>
      <c r="H3" s="10"/>
    </row>
    <row r="5" spans="1:22" x14ac:dyDescent="0.25">
      <c r="A5" s="7" t="s">
        <v>373</v>
      </c>
      <c r="B5" s="130" t="s">
        <v>372</v>
      </c>
      <c r="C5" s="130"/>
      <c r="D5" s="3" t="s">
        <v>390</v>
      </c>
      <c r="E5" s="3" t="s">
        <v>391</v>
      </c>
      <c r="F5" s="143" t="s">
        <v>400</v>
      </c>
      <c r="G5" s="143"/>
      <c r="H5" s="143" t="s">
        <v>391</v>
      </c>
      <c r="I5" s="143"/>
      <c r="J5" s="26"/>
    </row>
    <row r="6" spans="1:22" ht="14.4" x14ac:dyDescent="0.25">
      <c r="A6" s="131" t="s">
        <v>362</v>
      </c>
      <c r="B6" s="132"/>
      <c r="C6" s="133"/>
      <c r="D6" s="24">
        <f>F7</f>
        <v>0</v>
      </c>
      <c r="E6" s="25">
        <v>0.15</v>
      </c>
      <c r="F6" s="18"/>
      <c r="G6" s="18"/>
      <c r="H6" s="144">
        <v>0.4</v>
      </c>
      <c r="I6" s="144"/>
      <c r="J6" s="27"/>
      <c r="K6" s="142" t="s">
        <v>401</v>
      </c>
      <c r="L6" s="142"/>
      <c r="M6" s="142"/>
    </row>
    <row r="7" spans="1:22" ht="13.95" customHeight="1" x14ac:dyDescent="0.25">
      <c r="A7" s="8">
        <v>1</v>
      </c>
      <c r="B7" s="126" t="s">
        <v>363</v>
      </c>
      <c r="C7" s="127"/>
      <c r="D7" s="3" t="b">
        <f>Асуулга!I16</f>
        <v>0</v>
      </c>
      <c r="E7" s="22">
        <v>0.6</v>
      </c>
      <c r="F7" s="136">
        <f>SUMPRODUCT(D7:D9,E7:E9)/SUM(E7:E9)</f>
        <v>0</v>
      </c>
      <c r="G7" s="137" t="b">
        <f>IF(F7=$L$12,"Very High", IF(F7&gt;=$L$11,"High",IF(F7&gt;=$L$10, "Medium",IF(F7&gt;=$L$9, "Low",IF(F7&gt;=$L$8, "Very low",FALSE)))))</f>
        <v>0</v>
      </c>
      <c r="H7" s="144"/>
      <c r="I7" s="144"/>
      <c r="J7" s="27"/>
      <c r="K7" s="29" t="s">
        <v>402</v>
      </c>
      <c r="L7" s="29" t="s">
        <v>403</v>
      </c>
      <c r="M7" s="29" t="s">
        <v>404</v>
      </c>
    </row>
    <row r="8" spans="1:22" ht="11.4" customHeight="1" x14ac:dyDescent="0.25">
      <c r="A8" s="8">
        <v>2</v>
      </c>
      <c r="B8" s="126" t="s">
        <v>379</v>
      </c>
      <c r="C8" s="127"/>
      <c r="D8" s="3" t="b">
        <f>Асуулга!I17</f>
        <v>0</v>
      </c>
      <c r="E8" s="22">
        <v>0.3</v>
      </c>
      <c r="F8" s="136"/>
      <c r="G8" s="138"/>
      <c r="H8" s="144"/>
      <c r="I8" s="144"/>
      <c r="J8" s="27"/>
      <c r="K8" s="30" t="s">
        <v>405</v>
      </c>
      <c r="L8" s="14">
        <v>1</v>
      </c>
      <c r="M8" s="14">
        <v>1.9</v>
      </c>
    </row>
    <row r="9" spans="1:22" ht="15.6" customHeight="1" x14ac:dyDescent="0.25">
      <c r="A9" s="8">
        <v>3</v>
      </c>
      <c r="B9" s="126" t="s">
        <v>364</v>
      </c>
      <c r="C9" s="127"/>
      <c r="D9" s="3" t="b">
        <f>Асуулга!I18</f>
        <v>0</v>
      </c>
      <c r="E9" s="22">
        <v>0.1</v>
      </c>
      <c r="F9" s="136"/>
      <c r="G9" s="139"/>
      <c r="H9" s="144"/>
      <c r="I9" s="144"/>
      <c r="J9" s="27"/>
      <c r="K9" s="30" t="s">
        <v>406</v>
      </c>
      <c r="L9" s="14">
        <v>2</v>
      </c>
      <c r="M9" s="14">
        <v>2.9</v>
      </c>
    </row>
    <row r="10" spans="1:22" ht="14.4" x14ac:dyDescent="0.25">
      <c r="A10" s="112" t="s">
        <v>365</v>
      </c>
      <c r="B10" s="113"/>
      <c r="C10" s="114"/>
      <c r="D10" s="16">
        <f>SUMPRODUCT(N17:N20,O17:O20)/SUM(O17:O20)</f>
        <v>0.38500000000000006</v>
      </c>
      <c r="E10" s="17"/>
      <c r="F10" s="18"/>
      <c r="G10" s="18"/>
      <c r="H10" s="144">
        <v>0.6</v>
      </c>
      <c r="I10" s="146">
        <v>0.6</v>
      </c>
      <c r="J10" s="28"/>
      <c r="K10" s="30" t="s">
        <v>407</v>
      </c>
      <c r="L10" s="14">
        <v>3</v>
      </c>
      <c r="M10" s="14">
        <v>3.9</v>
      </c>
    </row>
    <row r="11" spans="1:22" ht="14.4" x14ac:dyDescent="0.25">
      <c r="A11" s="129" t="s">
        <v>366</v>
      </c>
      <c r="B11" s="129"/>
      <c r="C11" s="129"/>
      <c r="D11" s="19">
        <f>F12</f>
        <v>0.6</v>
      </c>
      <c r="E11" s="20">
        <v>0.3</v>
      </c>
      <c r="H11" s="145"/>
      <c r="I11" s="147"/>
      <c r="J11" s="28"/>
      <c r="K11" s="30" t="s">
        <v>408</v>
      </c>
      <c r="L11" s="14">
        <v>4</v>
      </c>
      <c r="M11" s="14">
        <v>4.9000000000000004</v>
      </c>
    </row>
    <row r="12" spans="1:22" ht="13.95" customHeight="1" x14ac:dyDescent="0.25">
      <c r="A12" s="6">
        <v>1</v>
      </c>
      <c r="B12" s="126" t="s">
        <v>367</v>
      </c>
      <c r="C12" s="127"/>
      <c r="D12" s="10" t="b">
        <f>Асуулга!I21</f>
        <v>0</v>
      </c>
      <c r="E12" s="22">
        <v>0.15</v>
      </c>
      <c r="F12" s="137">
        <f>SUMPRODUCT(D12:D15,E12:E15)/SUM(E12:E15)</f>
        <v>0.6</v>
      </c>
      <c r="G12" s="136" t="b">
        <f>IF(F12&gt;=$L$12, "Very high", IF(F12&gt;=$L$11, "High", IF(F12&gt;=$L$10, "Medium", IF(F12&gt;=$L$9, "Low", IF(F12&gt;=$L$8, "Very low", FALSE)))))</f>
        <v>0</v>
      </c>
      <c r="H12" s="145"/>
      <c r="I12" s="147"/>
      <c r="J12" s="28"/>
      <c r="K12" s="30" t="s">
        <v>409</v>
      </c>
      <c r="L12" s="14">
        <v>5</v>
      </c>
      <c r="M12" s="14">
        <v>5</v>
      </c>
    </row>
    <row r="13" spans="1:22" ht="13.95" customHeight="1" x14ac:dyDescent="0.25">
      <c r="A13" s="6">
        <v>2</v>
      </c>
      <c r="B13" s="126" t="s">
        <v>2</v>
      </c>
      <c r="C13" s="127"/>
      <c r="D13" s="10" t="b">
        <f>Асуулга!I22</f>
        <v>0</v>
      </c>
      <c r="E13" s="22">
        <v>0.25</v>
      </c>
      <c r="F13" s="138"/>
      <c r="G13" s="136"/>
      <c r="H13" s="145"/>
      <c r="I13" s="147"/>
      <c r="J13" s="28"/>
    </row>
    <row r="14" spans="1:22" ht="13.95" customHeight="1" x14ac:dyDescent="0.25">
      <c r="A14" s="6">
        <v>3</v>
      </c>
      <c r="B14" s="126" t="s">
        <v>368</v>
      </c>
      <c r="C14" s="127"/>
      <c r="D14" s="10">
        <f>Асуулга!I23</f>
        <v>1</v>
      </c>
      <c r="E14" s="22">
        <v>0.25</v>
      </c>
      <c r="F14" s="138"/>
      <c r="G14" s="136"/>
      <c r="H14" s="145"/>
      <c r="I14" s="147"/>
      <c r="J14" s="28"/>
      <c r="K14" s="153"/>
      <c r="L14" s="154"/>
      <c r="M14" s="155"/>
      <c r="N14" s="3" t="s">
        <v>390</v>
      </c>
      <c r="O14" s="136" t="s">
        <v>391</v>
      </c>
      <c r="P14" s="148"/>
      <c r="Q14" s="3" t="s">
        <v>410</v>
      </c>
      <c r="R14" s="3" t="s">
        <v>411</v>
      </c>
      <c r="S14" s="3" t="s">
        <v>412</v>
      </c>
      <c r="U14" s="15" t="s">
        <v>390</v>
      </c>
      <c r="V14" s="15" t="s">
        <v>391</v>
      </c>
    </row>
    <row r="15" spans="1:22" ht="13.95" customHeight="1" x14ac:dyDescent="0.25">
      <c r="A15" s="6">
        <v>4</v>
      </c>
      <c r="B15" s="126" t="s">
        <v>3</v>
      </c>
      <c r="C15" s="127"/>
      <c r="D15" s="10">
        <f>Асуулга!I24</f>
        <v>1</v>
      </c>
      <c r="E15" s="22">
        <v>0.35</v>
      </c>
      <c r="F15" s="139"/>
      <c r="G15" s="136"/>
      <c r="H15" s="145"/>
      <c r="I15" s="147"/>
      <c r="J15" s="28"/>
      <c r="K15" s="156" t="s">
        <v>362</v>
      </c>
      <c r="L15" s="156"/>
      <c r="M15" s="156"/>
      <c r="N15" s="11">
        <f>F7</f>
        <v>0</v>
      </c>
      <c r="O15" s="10"/>
      <c r="P15" s="33"/>
      <c r="Q15" s="10"/>
      <c r="R15" s="10"/>
      <c r="S15" s="34">
        <v>0.4</v>
      </c>
      <c r="U15" s="3">
        <f>N15</f>
        <v>0</v>
      </c>
      <c r="V15" s="12">
        <f>S15</f>
        <v>0.4</v>
      </c>
    </row>
    <row r="16" spans="1:22" x14ac:dyDescent="0.25">
      <c r="A16" s="129" t="s">
        <v>369</v>
      </c>
      <c r="B16" s="129"/>
      <c r="C16" s="129"/>
      <c r="D16" s="19">
        <f>F17</f>
        <v>0.6</v>
      </c>
      <c r="E16" s="20">
        <v>0.3</v>
      </c>
      <c r="H16" s="145"/>
      <c r="I16" s="147"/>
      <c r="J16" s="28"/>
      <c r="K16" s="156" t="s">
        <v>365</v>
      </c>
      <c r="L16" s="156"/>
      <c r="M16" s="156"/>
      <c r="N16" s="11">
        <f>D10</f>
        <v>0.38500000000000006</v>
      </c>
      <c r="O16" s="10"/>
      <c r="P16" s="32">
        <f>I10</f>
        <v>0.6</v>
      </c>
      <c r="Q16" s="160" t="e">
        <f>SUMPRODUCT(N16,N21,P16,P21)/SUM(P16,P21)</f>
        <v>#DIV/0!</v>
      </c>
      <c r="R16" s="163">
        <v>1</v>
      </c>
      <c r="S16" s="165">
        <v>0.6</v>
      </c>
      <c r="U16" s="3" t="e">
        <f>Q16</f>
        <v>#DIV/0!</v>
      </c>
      <c r="V16" s="12">
        <f>S16</f>
        <v>0.6</v>
      </c>
    </row>
    <row r="17" spans="1:19" ht="13.95" customHeight="1" x14ac:dyDescent="0.25">
      <c r="A17" s="6">
        <v>1</v>
      </c>
      <c r="B17" s="126" t="s">
        <v>367</v>
      </c>
      <c r="C17" s="127"/>
      <c r="D17" s="10" t="b">
        <f>Асуулга!I26</f>
        <v>0</v>
      </c>
      <c r="E17" s="22">
        <v>0.15</v>
      </c>
      <c r="F17" s="137">
        <f>SUMPRODUCT(D17:D20,E17:E20)/SUM(E17:E20)</f>
        <v>0.6</v>
      </c>
      <c r="G17" s="136" t="b">
        <f>IF(F17&gt;=$L$12, "Very high", IF(F17&gt;=$L$11, "High", IF(F17&gt;=$L$10, "Medium", IF(F17&gt;=$L$9, "Low", IF(F17&gt;=$L$8, "Very low", FALSE)))))</f>
        <v>0</v>
      </c>
      <c r="H17" s="145"/>
      <c r="I17" s="147"/>
      <c r="J17" s="28"/>
      <c r="K17" s="150" t="s">
        <v>366</v>
      </c>
      <c r="L17" s="157"/>
      <c r="M17" s="157"/>
      <c r="N17" s="10">
        <f>D11</f>
        <v>0.6</v>
      </c>
      <c r="O17" s="31">
        <f>E11</f>
        <v>0.3</v>
      </c>
      <c r="P17" s="10"/>
      <c r="Q17" s="161"/>
      <c r="R17" s="164"/>
      <c r="S17" s="166"/>
    </row>
    <row r="18" spans="1:19" ht="13.95" customHeight="1" x14ac:dyDescent="0.25">
      <c r="A18" s="6">
        <v>2</v>
      </c>
      <c r="B18" s="126" t="s">
        <v>2</v>
      </c>
      <c r="C18" s="127"/>
      <c r="D18" s="10" t="b">
        <f>Асуулга!I27</f>
        <v>0</v>
      </c>
      <c r="E18" s="22">
        <v>0.25</v>
      </c>
      <c r="F18" s="138"/>
      <c r="G18" s="136"/>
      <c r="H18" s="145"/>
      <c r="I18" s="147"/>
      <c r="J18" s="28"/>
      <c r="K18" s="150" t="s">
        <v>369</v>
      </c>
      <c r="L18" s="150"/>
      <c r="M18" s="150"/>
      <c r="N18" s="10">
        <f>D16</f>
        <v>0.6</v>
      </c>
      <c r="O18" s="31">
        <f>E16</f>
        <v>0.3</v>
      </c>
      <c r="P18" s="10"/>
      <c r="Q18" s="161"/>
      <c r="R18" s="164"/>
      <c r="S18" s="166"/>
    </row>
    <row r="19" spans="1:19" ht="17.399999999999999" customHeight="1" x14ac:dyDescent="0.25">
      <c r="A19" s="6">
        <v>3</v>
      </c>
      <c r="B19" s="126" t="s">
        <v>368</v>
      </c>
      <c r="C19" s="127"/>
      <c r="D19" s="10">
        <f>Асуулга!I28</f>
        <v>1</v>
      </c>
      <c r="E19" s="22">
        <v>0.25</v>
      </c>
      <c r="F19" s="138"/>
      <c r="G19" s="136"/>
      <c r="H19" s="145"/>
      <c r="I19" s="147"/>
      <c r="J19" s="28"/>
      <c r="K19" s="158" t="s">
        <v>374</v>
      </c>
      <c r="L19" s="158"/>
      <c r="M19" s="158"/>
      <c r="N19" s="10">
        <f>D21</f>
        <v>0</v>
      </c>
      <c r="O19" s="31">
        <f>E21</f>
        <v>0.3</v>
      </c>
      <c r="P19" s="10"/>
      <c r="Q19" s="161"/>
      <c r="R19" s="164"/>
      <c r="S19" s="166"/>
    </row>
    <row r="20" spans="1:19" ht="13.95" customHeight="1" x14ac:dyDescent="0.25">
      <c r="A20" s="6">
        <v>4</v>
      </c>
      <c r="B20" s="126" t="s">
        <v>3</v>
      </c>
      <c r="C20" s="127"/>
      <c r="D20" s="10">
        <f>Асуулга!I29</f>
        <v>1</v>
      </c>
      <c r="E20" s="22">
        <v>0.35</v>
      </c>
      <c r="F20" s="139"/>
      <c r="G20" s="136"/>
      <c r="H20" s="145"/>
      <c r="I20" s="147"/>
      <c r="J20" s="28"/>
      <c r="K20" s="150" t="s">
        <v>375</v>
      </c>
      <c r="L20" s="150"/>
      <c r="M20" s="150"/>
      <c r="N20" s="10">
        <f>D25</f>
        <v>0.25</v>
      </c>
      <c r="O20" s="31">
        <f>E25</f>
        <v>0.1</v>
      </c>
      <c r="P20" s="10"/>
      <c r="Q20" s="161"/>
      <c r="R20" s="164"/>
      <c r="S20" s="166"/>
    </row>
    <row r="21" spans="1:19" x14ac:dyDescent="0.25">
      <c r="A21" s="129" t="s">
        <v>374</v>
      </c>
      <c r="B21" s="129"/>
      <c r="C21" s="129"/>
      <c r="D21" s="19">
        <f>F22</f>
        <v>0</v>
      </c>
      <c r="E21" s="20">
        <v>0.3</v>
      </c>
      <c r="H21" s="145"/>
      <c r="I21" s="147"/>
      <c r="J21" s="28"/>
      <c r="K21" s="151" t="s">
        <v>399</v>
      </c>
      <c r="L21" s="151"/>
      <c r="M21" s="151"/>
      <c r="N21" s="11" t="e">
        <f>F30</f>
        <v>#DIV/0!</v>
      </c>
      <c r="O21" s="10"/>
      <c r="P21" s="32">
        <v>0.4</v>
      </c>
      <c r="Q21" s="161"/>
      <c r="R21" s="164"/>
      <c r="S21" s="166"/>
    </row>
    <row r="22" spans="1:19" x14ac:dyDescent="0.25">
      <c r="A22" s="6">
        <v>1</v>
      </c>
      <c r="B22" s="126" t="s">
        <v>0</v>
      </c>
      <c r="C22" s="127"/>
      <c r="D22" s="10" t="b">
        <f>Асуулга!I31</f>
        <v>0</v>
      </c>
      <c r="E22" s="22">
        <v>0.5</v>
      </c>
      <c r="F22" s="136">
        <f>SUMPRODUCT(D22:D24,E22:E24)/SUM(E22:E24)</f>
        <v>0</v>
      </c>
      <c r="G22" s="137" t="b">
        <f>IF(F22&gt;=$L$12, "Very high", IF(F22&gt;=$L$11, "High", IF(F22&gt;=$L$10, "Medium", IF(F22&gt;=$L$9, "Low", IF(F22&gt;=$L$8, "Very low", FALSE)))))</f>
        <v>0</v>
      </c>
      <c r="H22" s="145"/>
      <c r="I22" s="147"/>
      <c r="J22" s="28"/>
      <c r="K22" s="149" t="s">
        <v>392</v>
      </c>
      <c r="L22" s="149"/>
      <c r="M22" s="149"/>
      <c r="N22" s="10" t="e">
        <f>D30</f>
        <v>#DIV/0!</v>
      </c>
      <c r="O22" s="31">
        <f>E30</f>
        <v>0.25</v>
      </c>
      <c r="P22" s="10"/>
      <c r="Q22" s="161"/>
      <c r="R22" s="164"/>
      <c r="S22" s="166"/>
    </row>
    <row r="23" spans="1:19" ht="27.6" customHeight="1" x14ac:dyDescent="0.25">
      <c r="A23" s="6">
        <v>2</v>
      </c>
      <c r="B23" s="126" t="s">
        <v>1</v>
      </c>
      <c r="C23" s="127"/>
      <c r="D23" s="10" t="b">
        <f>Асуулга!I32</f>
        <v>0</v>
      </c>
      <c r="E23" s="22">
        <v>0.25</v>
      </c>
      <c r="F23" s="136"/>
      <c r="G23" s="138"/>
      <c r="H23" s="145"/>
      <c r="I23" s="147"/>
      <c r="J23" s="28"/>
      <c r="K23" s="152" t="s">
        <v>393</v>
      </c>
      <c r="L23" s="152"/>
      <c r="M23" s="152"/>
      <c r="N23" s="10" t="e">
        <f>D31</f>
        <v>#DIV/0!</v>
      </c>
      <c r="O23" s="31">
        <f t="shared" ref="O23:O28" si="0">E31</f>
        <v>0.25</v>
      </c>
      <c r="P23" s="10"/>
      <c r="Q23" s="161"/>
      <c r="R23" s="164"/>
      <c r="S23" s="166"/>
    </row>
    <row r="24" spans="1:19" ht="14.4" customHeight="1" x14ac:dyDescent="0.25">
      <c r="A24" s="6">
        <v>3</v>
      </c>
      <c r="B24" s="126" t="s">
        <v>370</v>
      </c>
      <c r="C24" s="127"/>
      <c r="D24" s="10" t="b">
        <f>Асуулга!I33</f>
        <v>0</v>
      </c>
      <c r="E24" s="22">
        <v>0.25</v>
      </c>
      <c r="F24" s="136"/>
      <c r="G24" s="139"/>
      <c r="H24" s="145"/>
      <c r="I24" s="147"/>
      <c r="J24" s="28"/>
      <c r="K24" s="149" t="s">
        <v>394</v>
      </c>
      <c r="L24" s="149"/>
      <c r="M24" s="149"/>
      <c r="N24" s="10" t="e">
        <f t="shared" ref="N24:N28" si="1">D32</f>
        <v>#DIV/0!</v>
      </c>
      <c r="O24" s="31">
        <f t="shared" si="0"/>
        <v>0.15</v>
      </c>
      <c r="P24" s="10"/>
      <c r="Q24" s="161"/>
      <c r="R24" s="164"/>
      <c r="S24" s="166"/>
    </row>
    <row r="25" spans="1:19" x14ac:dyDescent="0.25">
      <c r="A25" s="128" t="s">
        <v>375</v>
      </c>
      <c r="B25" s="128"/>
      <c r="C25" s="128"/>
      <c r="D25" s="21">
        <f>F26</f>
        <v>0.25</v>
      </c>
      <c r="E25" s="20">
        <v>0.1</v>
      </c>
      <c r="H25" s="145"/>
      <c r="I25" s="147"/>
      <c r="J25" s="28"/>
      <c r="K25" s="149" t="s">
        <v>395</v>
      </c>
      <c r="L25" s="149"/>
      <c r="M25" s="149"/>
      <c r="N25" s="10" t="e">
        <f t="shared" si="1"/>
        <v>#DIV/0!</v>
      </c>
      <c r="O25" s="31">
        <f t="shared" si="0"/>
        <v>0.1</v>
      </c>
      <c r="P25" s="10"/>
      <c r="Q25" s="161"/>
      <c r="R25" s="164"/>
      <c r="S25" s="166"/>
    </row>
    <row r="26" spans="1:19" x14ac:dyDescent="0.25">
      <c r="A26" s="6">
        <v>1</v>
      </c>
      <c r="B26" s="126" t="s">
        <v>4</v>
      </c>
      <c r="C26" s="127"/>
      <c r="D26" s="10" t="b">
        <f>Асуулга!I35</f>
        <v>0</v>
      </c>
      <c r="E26" s="22">
        <v>0.5</v>
      </c>
      <c r="F26" s="136">
        <f>SUMPRODUCT(D26:D28,E26:E28)/SUM(E26:E28)</f>
        <v>0.25</v>
      </c>
      <c r="G26" s="137" t="b">
        <f>IF(F26&gt;=$L$12, "Very high", IF(F26&gt;=$L$11, "High", IF(F26&gt;=$L$10, "Medium", IF(F26&gt;=$L$9, "Low", IF(F26&gt;=$L$8, "Very low", FALSE)))))</f>
        <v>0</v>
      </c>
      <c r="H26" s="145"/>
      <c r="I26" s="147"/>
      <c r="J26" s="28"/>
      <c r="K26" s="149" t="s">
        <v>396</v>
      </c>
      <c r="L26" s="149"/>
      <c r="M26" s="149"/>
      <c r="N26" s="10" t="e">
        <f t="shared" si="1"/>
        <v>#DIV/0!</v>
      </c>
      <c r="O26" s="31">
        <f t="shared" si="0"/>
        <v>0.125</v>
      </c>
      <c r="P26" s="10"/>
      <c r="Q26" s="161"/>
      <c r="R26" s="164"/>
      <c r="S26" s="166"/>
    </row>
    <row r="27" spans="1:19" ht="13.95" customHeight="1" x14ac:dyDescent="0.25">
      <c r="A27" s="6">
        <v>2</v>
      </c>
      <c r="B27" s="126" t="s">
        <v>371</v>
      </c>
      <c r="C27" s="127"/>
      <c r="D27" s="10">
        <f>Асуулга!I36</f>
        <v>1</v>
      </c>
      <c r="E27" s="22">
        <v>0.25</v>
      </c>
      <c r="F27" s="136"/>
      <c r="G27" s="138"/>
      <c r="H27" s="145"/>
      <c r="I27" s="147"/>
      <c r="J27" s="28"/>
      <c r="K27" s="149" t="s">
        <v>397</v>
      </c>
      <c r="L27" s="149"/>
      <c r="M27" s="149"/>
      <c r="N27" s="10" t="e">
        <f t="shared" si="1"/>
        <v>#DIV/0!</v>
      </c>
      <c r="O27" s="31">
        <f t="shared" si="0"/>
        <v>0.05</v>
      </c>
      <c r="P27" s="10"/>
      <c r="Q27" s="161"/>
      <c r="R27" s="164"/>
      <c r="S27" s="166"/>
    </row>
    <row r="28" spans="1:19" x14ac:dyDescent="0.25">
      <c r="A28" s="6">
        <v>3</v>
      </c>
      <c r="B28" s="134" t="s">
        <v>5</v>
      </c>
      <c r="C28" s="135"/>
      <c r="D28" s="10" t="b">
        <f>Асуулга!I37</f>
        <v>0</v>
      </c>
      <c r="E28" s="22">
        <v>0.25</v>
      </c>
      <c r="F28" s="136"/>
      <c r="G28" s="139"/>
      <c r="H28" s="145"/>
      <c r="I28" s="147"/>
      <c r="J28" s="28"/>
      <c r="K28" s="149" t="s">
        <v>398</v>
      </c>
      <c r="L28" s="149"/>
      <c r="M28" s="149"/>
      <c r="N28" s="10" t="e">
        <f t="shared" si="1"/>
        <v>#DIV/0!</v>
      </c>
      <c r="O28" s="31">
        <f t="shared" si="0"/>
        <v>0.125</v>
      </c>
      <c r="P28" s="10"/>
      <c r="Q28" s="161"/>
      <c r="R28" s="164"/>
      <c r="S28" s="166"/>
    </row>
    <row r="29" spans="1:19" x14ac:dyDescent="0.25">
      <c r="A29" s="112" t="s">
        <v>399</v>
      </c>
      <c r="B29" s="113"/>
      <c r="C29" s="113"/>
      <c r="D29" s="113"/>
      <c r="E29" s="114"/>
      <c r="F29" s="18"/>
      <c r="G29" s="18"/>
      <c r="H29" s="145"/>
      <c r="I29" s="146">
        <v>0.4</v>
      </c>
      <c r="J29" s="28"/>
      <c r="K29" s="168"/>
      <c r="L29" s="168"/>
      <c r="M29" s="168"/>
      <c r="N29" s="10"/>
      <c r="O29" s="10"/>
      <c r="P29" s="10"/>
      <c r="Q29" s="162"/>
      <c r="R29" s="164"/>
      <c r="S29" s="167"/>
    </row>
    <row r="30" spans="1:19" x14ac:dyDescent="0.25">
      <c r="A30" s="10"/>
      <c r="B30" s="140" t="s">
        <v>392</v>
      </c>
      <c r="C30" s="140"/>
      <c r="D30" s="3" t="e">
        <f>AVERAGE(Асуулга!I43:I58)</f>
        <v>#DIV/0!</v>
      </c>
      <c r="E30" s="22">
        <v>0.25</v>
      </c>
      <c r="F30" s="136" t="e">
        <f>SUMPRODUCT(D30:D36,E30:E36)/SUM(E30:E36)</f>
        <v>#DIV/0!</v>
      </c>
      <c r="G30" s="136" t="e">
        <f>IF(F30&gt;=$L$12, "Very high", IF(F30&gt;=$L$11, "High", IF(F30&gt;=$L$10, "Medium", IF(F30&gt;=$L$9, "Low", IF(F30&gt;=$L$8, "Very low", FALSE)))))</f>
        <v>#DIV/0!</v>
      </c>
      <c r="H30" s="145"/>
      <c r="I30" s="147"/>
      <c r="J30" s="28"/>
      <c r="K30" s="159" t="s">
        <v>413</v>
      </c>
      <c r="L30" s="159"/>
      <c r="M30" s="159"/>
      <c r="N30" s="159"/>
      <c r="O30" s="159"/>
      <c r="P30" s="159"/>
      <c r="Q30" s="159" t="e">
        <f>SUMPRODUCT(U15:U16,V15:V16)/SUM(V15:V16)</f>
        <v>#DIV/0!</v>
      </c>
      <c r="R30" s="159"/>
      <c r="S30" s="159"/>
    </row>
    <row r="31" spans="1:19" ht="26.4" customHeight="1" x14ac:dyDescent="0.25">
      <c r="A31" s="10"/>
      <c r="B31" s="141" t="s">
        <v>393</v>
      </c>
      <c r="C31" s="141"/>
      <c r="D31" s="3" t="e">
        <f>AVERAGE(Асуулга!I60:I70)</f>
        <v>#DIV/0!</v>
      </c>
      <c r="E31" s="22">
        <v>0.25</v>
      </c>
      <c r="F31" s="136"/>
      <c r="G31" s="136"/>
      <c r="H31" s="145"/>
      <c r="I31" s="147"/>
      <c r="J31" s="28"/>
      <c r="K31" s="159"/>
      <c r="L31" s="159"/>
      <c r="M31" s="159"/>
      <c r="N31" s="159"/>
      <c r="O31" s="159"/>
      <c r="P31" s="159"/>
      <c r="Q31" s="159"/>
      <c r="R31" s="159"/>
      <c r="S31" s="159"/>
    </row>
    <row r="32" spans="1:19" x14ac:dyDescent="0.25">
      <c r="A32" s="10"/>
      <c r="B32" s="140" t="s">
        <v>394</v>
      </c>
      <c r="C32" s="140"/>
      <c r="D32" s="3" t="e">
        <f>AVERAGE(Асуулга!I72:I78)</f>
        <v>#DIV/0!</v>
      </c>
      <c r="E32" s="22">
        <v>0.15</v>
      </c>
      <c r="F32" s="136"/>
      <c r="G32" s="136"/>
      <c r="H32" s="145"/>
      <c r="I32" s="147"/>
      <c r="J32" s="28"/>
      <c r="K32" s="159"/>
      <c r="L32" s="159"/>
      <c r="M32" s="159"/>
      <c r="N32" s="159"/>
      <c r="O32" s="159"/>
      <c r="P32" s="159"/>
      <c r="Q32" s="159"/>
      <c r="R32" s="159"/>
      <c r="S32" s="159"/>
    </row>
    <row r="33" spans="1:19" ht="26.4" customHeight="1" x14ac:dyDescent="0.25">
      <c r="A33" s="10"/>
      <c r="B33" s="141" t="s">
        <v>395</v>
      </c>
      <c r="C33" s="141"/>
      <c r="D33" s="3" t="e">
        <f>AVERAGE(Асуулга!I80:I84)</f>
        <v>#DIV/0!</v>
      </c>
      <c r="E33" s="22">
        <v>0.1</v>
      </c>
      <c r="F33" s="136"/>
      <c r="G33" s="136"/>
      <c r="H33" s="145"/>
      <c r="I33" s="147"/>
      <c r="J33" s="28"/>
      <c r="K33" s="159"/>
      <c r="L33" s="159"/>
      <c r="M33" s="159"/>
      <c r="N33" s="159"/>
      <c r="O33" s="159"/>
      <c r="P33" s="159"/>
      <c r="Q33" s="159"/>
      <c r="R33" s="159"/>
      <c r="S33" s="159"/>
    </row>
    <row r="34" spans="1:19" x14ac:dyDescent="0.25">
      <c r="A34" s="10"/>
      <c r="B34" s="140" t="s">
        <v>396</v>
      </c>
      <c r="C34" s="140"/>
      <c r="D34" s="3" t="e">
        <f>AVERAGE(Асуулга!I86:I90)</f>
        <v>#DIV/0!</v>
      </c>
      <c r="E34" s="23">
        <v>0.125</v>
      </c>
      <c r="F34" s="136"/>
      <c r="G34" s="136"/>
      <c r="H34" s="145"/>
      <c r="I34" s="147"/>
      <c r="J34" s="28"/>
      <c r="K34" s="159"/>
      <c r="L34" s="159"/>
      <c r="M34" s="159"/>
      <c r="N34" s="159"/>
      <c r="O34" s="159"/>
      <c r="P34" s="159"/>
      <c r="Q34" s="159"/>
      <c r="R34" s="159"/>
      <c r="S34" s="159"/>
    </row>
    <row r="35" spans="1:19" x14ac:dyDescent="0.25">
      <c r="A35" s="10"/>
      <c r="B35" s="140" t="s">
        <v>397</v>
      </c>
      <c r="C35" s="140"/>
      <c r="D35" s="3" t="e">
        <f>AVERAGE(Асуулга!I92:I96)</f>
        <v>#DIV/0!</v>
      </c>
      <c r="E35" s="22">
        <v>0.05</v>
      </c>
      <c r="F35" s="136"/>
      <c r="G35" s="136"/>
      <c r="H35" s="145"/>
      <c r="I35" s="147"/>
      <c r="J35" s="28"/>
      <c r="K35" s="159"/>
      <c r="L35" s="159"/>
      <c r="M35" s="159"/>
      <c r="N35" s="159"/>
      <c r="O35" s="159"/>
      <c r="P35" s="159"/>
      <c r="Q35" s="159"/>
      <c r="R35" s="159"/>
      <c r="S35" s="159"/>
    </row>
    <row r="36" spans="1:19" x14ac:dyDescent="0.25">
      <c r="A36" s="10"/>
      <c r="B36" s="140" t="s">
        <v>398</v>
      </c>
      <c r="C36" s="140"/>
      <c r="D36" s="3" t="e">
        <f>AVERAGE(Асуулга!I98:I109)</f>
        <v>#DIV/0!</v>
      </c>
      <c r="E36" s="23">
        <v>0.125</v>
      </c>
      <c r="F36" s="136"/>
      <c r="G36" s="136"/>
      <c r="H36" s="145"/>
      <c r="I36" s="147"/>
      <c r="J36" s="28"/>
      <c r="K36" s="159"/>
      <c r="L36" s="159"/>
      <c r="M36" s="159"/>
      <c r="N36" s="159"/>
      <c r="O36" s="159"/>
      <c r="P36" s="159"/>
      <c r="Q36" s="159"/>
      <c r="R36" s="159"/>
      <c r="S36" s="159"/>
    </row>
    <row r="37" spans="1:19" x14ac:dyDescent="0.25">
      <c r="K37" s="159" t="s">
        <v>414</v>
      </c>
      <c r="L37" s="159"/>
      <c r="M37" s="159"/>
      <c r="N37" s="159"/>
      <c r="O37" s="159"/>
      <c r="P37" s="159"/>
      <c r="Q37" s="159" t="e">
        <f>IF(Q30&gt;=$L$12, "Very high", IF(Q30&gt;=$L$11, "High", IF(Q30&gt;=$L$10, "Medium", IF(Q30&gt;=$L$9, "Low", IF(Q30&gt;=$L$8, "Very low", FALSE)))))</f>
        <v>#DIV/0!</v>
      </c>
      <c r="R37" s="159"/>
      <c r="S37" s="159"/>
    </row>
    <row r="38" spans="1:19" x14ac:dyDescent="0.25">
      <c r="K38" s="159"/>
      <c r="L38" s="159"/>
      <c r="M38" s="159"/>
      <c r="N38" s="159"/>
      <c r="O38" s="159"/>
      <c r="P38" s="159"/>
      <c r="Q38" s="159"/>
      <c r="R38" s="159"/>
      <c r="S38" s="159"/>
    </row>
    <row r="39" spans="1:19" x14ac:dyDescent="0.25">
      <c r="K39" s="159"/>
      <c r="L39" s="159"/>
      <c r="M39" s="159"/>
      <c r="N39" s="159"/>
      <c r="O39" s="159"/>
      <c r="P39" s="159"/>
      <c r="Q39" s="159"/>
      <c r="R39" s="159"/>
      <c r="S39" s="159"/>
    </row>
    <row r="40" spans="1:19" x14ac:dyDescent="0.25">
      <c r="K40" s="159"/>
      <c r="L40" s="159"/>
      <c r="M40" s="159"/>
      <c r="N40" s="159"/>
      <c r="O40" s="159"/>
      <c r="P40" s="159"/>
      <c r="Q40" s="159"/>
      <c r="R40" s="159"/>
      <c r="S40" s="159"/>
    </row>
    <row r="41" spans="1:19" x14ac:dyDescent="0.25">
      <c r="K41" s="159"/>
      <c r="L41" s="159"/>
      <c r="M41" s="159"/>
      <c r="N41" s="159"/>
      <c r="O41" s="159"/>
      <c r="P41" s="159"/>
      <c r="Q41" s="159"/>
      <c r="R41" s="159"/>
      <c r="S41" s="159"/>
    </row>
  </sheetData>
  <mergeCells count="75">
    <mergeCell ref="Q37:S41"/>
    <mergeCell ref="K37:P41"/>
    <mergeCell ref="Q16:Q29"/>
    <mergeCell ref="R16:R29"/>
    <mergeCell ref="S16:S29"/>
    <mergeCell ref="K30:P36"/>
    <mergeCell ref="Q30:S36"/>
    <mergeCell ref="K29:M29"/>
    <mergeCell ref="O14:P14"/>
    <mergeCell ref="K25:M25"/>
    <mergeCell ref="K26:M26"/>
    <mergeCell ref="K27:M27"/>
    <mergeCell ref="K28:M28"/>
    <mergeCell ref="K20:M20"/>
    <mergeCell ref="K21:M21"/>
    <mergeCell ref="K22:M22"/>
    <mergeCell ref="K23:M23"/>
    <mergeCell ref="K24:M24"/>
    <mergeCell ref="K14:M14"/>
    <mergeCell ref="K15:M15"/>
    <mergeCell ref="K16:M16"/>
    <mergeCell ref="K17:M17"/>
    <mergeCell ref="K18:M18"/>
    <mergeCell ref="K19:M19"/>
    <mergeCell ref="F5:G5"/>
    <mergeCell ref="H10:H36"/>
    <mergeCell ref="H5:I5"/>
    <mergeCell ref="H6:I9"/>
    <mergeCell ref="I29:I36"/>
    <mergeCell ref="I10:I28"/>
    <mergeCell ref="G26:G28"/>
    <mergeCell ref="K6:M6"/>
    <mergeCell ref="G7:G9"/>
    <mergeCell ref="G12:G15"/>
    <mergeCell ref="G17:G20"/>
    <mergeCell ref="G22:G24"/>
    <mergeCell ref="B36:C36"/>
    <mergeCell ref="A29:E29"/>
    <mergeCell ref="F30:F36"/>
    <mergeCell ref="G30:G36"/>
    <mergeCell ref="B30:C30"/>
    <mergeCell ref="B31:C31"/>
    <mergeCell ref="B32:C32"/>
    <mergeCell ref="B33:C33"/>
    <mergeCell ref="B34:C34"/>
    <mergeCell ref="B35:C35"/>
    <mergeCell ref="B26:C26"/>
    <mergeCell ref="B27:C27"/>
    <mergeCell ref="B28:C28"/>
    <mergeCell ref="F7:F9"/>
    <mergeCell ref="F12:F15"/>
    <mergeCell ref="F17:F20"/>
    <mergeCell ref="F22:F24"/>
    <mergeCell ref="F26:F28"/>
    <mergeCell ref="B18:C18"/>
    <mergeCell ref="B19:C19"/>
    <mergeCell ref="B20:C20"/>
    <mergeCell ref="A21:C21"/>
    <mergeCell ref="B22:C22"/>
    <mergeCell ref="B23:C23"/>
    <mergeCell ref="A11:C11"/>
    <mergeCell ref="B13:C13"/>
    <mergeCell ref="B5:C5"/>
    <mergeCell ref="A6:C6"/>
    <mergeCell ref="B7:C7"/>
    <mergeCell ref="B8:C8"/>
    <mergeCell ref="A10:C10"/>
    <mergeCell ref="B9:C9"/>
    <mergeCell ref="B12:C12"/>
    <mergeCell ref="B24:C24"/>
    <mergeCell ref="A25:C25"/>
    <mergeCell ref="B14:C14"/>
    <mergeCell ref="B15:C15"/>
    <mergeCell ref="A16:C16"/>
    <mergeCell ref="B17:C17"/>
  </mergeCell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vt:lpstr>
      <vt:lpstr>Асуулга</vt:lpstr>
      <vt:lpstr>Үнэлгээ</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dcterms:created xsi:type="dcterms:W3CDTF">2021-01-07T05:18:50Z</dcterms:created>
  <dcterms:modified xsi:type="dcterms:W3CDTF">2021-02-02T09:47:25Z</dcterms:modified>
</cp:coreProperties>
</file>